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D:\Коротченкова А.В\!!!Раскрытие информации\Раскр. инф. по план. расх. ТП на 2024 год (ПП РФ 24)\АЭ\"/>
    </mc:Choice>
  </mc:AlternateContent>
  <bookViews>
    <workbookView xWindow="0" yWindow="0" windowWidth="24000" windowHeight="12675"/>
  </bookViews>
  <sheets>
    <sheet name="Приложение 1 " sheetId="1" r:id="rId1"/>
    <sheet name="Приложение 2" sheetId="11" r:id="rId2"/>
    <sheet name="Приложение 3" sheetId="12" r:id="rId3"/>
    <sheet name="врем1" sheetId="5" state="hidden" r:id="rId4"/>
    <sheet name="врем2" sheetId="6" state="hidden" r:id="rId5"/>
    <sheet name="врем3" sheetId="7" state="hidden" r:id="rId6"/>
    <sheet name="врем4" sheetId="8" state="hidden" r:id="rId7"/>
    <sheet name="врем5" sheetId="9" state="hidden" r:id="rId8"/>
    <sheet name="янв-декабрь" sheetId="4" state="hidden" r:id="rId9"/>
  </sheets>
  <externalReferences>
    <externalReference r:id="rId10"/>
  </externalReferences>
  <definedNames>
    <definedName name="_xlnm._FilterDatabase" localSheetId="0" hidden="1">'Приложение 1 '!$A$1084:$CX$1399</definedName>
    <definedName name="_xlnm._FilterDatabase" localSheetId="8" hidden="1">'янв-декабрь'!$A$7:$CK$1010</definedName>
    <definedName name="Z_155D6CE4_B9F3_414D_9248_91279E41978C_.wvu.FilterData" localSheetId="0" hidden="1">'Приложение 1 '!$A$1084:$CX$1399</definedName>
    <definedName name="Z_2C2BD366_73D1_4B42_BBE3_1CABFC6D69B7_.wvu.FilterData" localSheetId="0" hidden="1">'Приложение 1 '!$A$397:$CX$1077</definedName>
    <definedName name="Z_3B86E4A8_9942_4BC7_B9A4_EB34F27E961A_.wvu.FilterData" localSheetId="0" hidden="1">'Приложение 1 '!$A$397:$CX$1077</definedName>
    <definedName name="Z_3ECD3CB6_2B71_45A2_8808_BE019980B5E1_.wvu.FilterData" localSheetId="0" hidden="1">'Приложение 1 '!$A$1084:$CX$1399</definedName>
    <definedName name="Z_47E5F006_845D_42B8_889E_99577FAF1E88_.wvu.FilterData" localSheetId="0" hidden="1">'Приложение 1 '!$A$397:$CX$1077</definedName>
    <definedName name="Z_4B052B65_025B_4BEE_B8F4_395A570BB462_.wvu.FilterData" localSheetId="0" hidden="1">'Приложение 1 '!$A$1084:$CX$1399</definedName>
    <definedName name="Z_5E01E0B8_30A3_4A6F_91C2_7D54D4C6F37E_.wvu.FilterData" localSheetId="0" hidden="1">'Приложение 1 '!$A$397:$CX$1077</definedName>
    <definedName name="Z_5E01E0B8_30A3_4A6F_91C2_7D54D4C6F37E_.wvu.Rows" localSheetId="0" hidden="1">'Приложение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definedName>
    <definedName name="Z_74A34870_B98E_4439_95DD_DC767E9A23F9_.wvu.FilterData" localSheetId="0" hidden="1">'Приложение 1 '!$A$397:$CX$1077</definedName>
    <definedName name="Z_74A34870_B98E_4439_95DD_DC767E9A23F9_.wvu.Rows" localSheetId="0" hidden="1">'Приложение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definedName>
    <definedName name="Z_77AA216B_561B_4471_BB31_0A939374EF7B_.wvu.FilterData" localSheetId="0" hidden="1">'Приложение 1 '!$A$16:$CX$1077</definedName>
    <definedName name="Z_77AA216B_561B_4471_BB31_0A939374EF7B_.wvu.Rows" localSheetId="0" hidden="1">'Приложение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definedName>
    <definedName name="Z_7DE3CB63_8751_4ED3_B259_82728012C204_.wvu.FilterData" localSheetId="0" hidden="1">'Приложение 1 '!$A$1084:$CX$1399</definedName>
    <definedName name="Z_9126EF2A_602C_4E3A_94D4_6836E3A41866_.wvu.FilterData" localSheetId="0" hidden="1">'Приложение 1 '!$A$397:$CX$1077</definedName>
    <definedName name="Z_9877FDD4_B4E3_488F_A0F1_98C7422CF0BB_.wvu.FilterData" localSheetId="0" hidden="1">'Приложение 1 '!$A$1084:$CX$1399</definedName>
    <definedName name="Z_9B56DA3A_CE24_4377_AA29_951D9AC71BC2_.wvu.FilterData" localSheetId="0" hidden="1">'Приложение 1 '!$A$1084:$CX$1399</definedName>
    <definedName name="Z_B2B5D48D_A8B4_4448_B549_3170145CDE92_.wvu.FilterData" localSheetId="0" hidden="1">'Приложение 1 '!$A$1084:$CX$1399</definedName>
    <definedName name="Z_E481A4EB_7074_46FA_96BB_63786B02E916_.wvu.FilterData" localSheetId="0" hidden="1">'Приложение 1 '!$A$397:$CX$1077</definedName>
    <definedName name="Z_E5734B68_E82A_40F0_84C3_95F36ECE0951_.wvu.FilterData" localSheetId="0" hidden="1">'Приложение 1 '!$A$397:$CX$1077</definedName>
    <definedName name="Z_E76A4967_4B53_43F3_B9E1_434E7844D93E_.wvu.FilterData" localSheetId="0" hidden="1">'Приложение 1 '!$A$397:$CX$1077</definedName>
    <definedName name="Z_F0758C65_E57A_440A_9A41_469A8ABE6136_.wvu.FilterData" localSheetId="0" hidden="1">'Приложение 1 '!$A$397:$CX$1077</definedName>
    <definedName name="Z_F0758C65_E57A_440A_9A41_469A8ABE6136_.wvu.Rows" localSheetId="0" hidden="1">'Приложение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'!#REF!,'Приложение 1 '!#REF!</definedName>
    <definedName name="Z_F447829F_D0DD_4688_9DEB_69E0E83DCFF4_.wvu.FilterData" localSheetId="0" hidden="1">'Приложение 1 '!$A$1084:$CX$1399</definedName>
    <definedName name="Z_F9956195_F521_4DA3_A8D3_37D92C97210B_.wvu.FilterData" localSheetId="0" hidden="1">'Приложение 1 '!$A$397:$CX$1077</definedName>
    <definedName name="Z_FF6C1F0E_34F6_44CA_BB5D_FB968B326CF0_.wvu.FilterData" localSheetId="0" hidden="1">'Приложение 1 '!$A$1084:$CX$1399</definedName>
    <definedName name="_xlnm.Print_Area" localSheetId="0">'Приложение 1 '!$A$1:$P$2323</definedName>
    <definedName name="_xlnm.Print_Area" localSheetId="1">'Приложение 2'!$A$3:$O$21,'Приложение 2'!$P$3</definedName>
    <definedName name="_xlnm.Print_Area" localSheetId="2">'Приложение 3'!$B$1:$F$28</definedName>
  </definedNames>
  <calcPr calcId="162913"/>
  <customWorkbookViews>
    <customWorkbookView name="Кириллов Георгий Юрьевич - Личное представление" guid="{5E01E0B8-30A3-4A6F-91C2-7D54D4C6F37E}" mergeInterval="0" personalView="1" maximized="1" xWindow="-8" yWindow="-8" windowWidth="1696" windowHeight="1026" tabRatio="599" activeSheetId="1"/>
    <customWorkbookView name="Кутузова Жанна Владимировна - Личное представление" guid="{F0758C65-E57A-440A-9A41-469A8ABE6136}" mergeInterval="0" personalView="1" maximized="1" windowWidth="1675" windowHeight="781" tabRatio="599" activeSheetId="1"/>
    <customWorkbookView name="Колдин Иван Петрович - Личное представление" guid="{74A34870-B98E-4439-95DD-DC767E9A23F9}" mergeInterval="0" personalView="1" maximized="1" windowWidth="1356" windowHeight="509" tabRatio="599" activeSheetId="1"/>
    <customWorkbookView name="Кармазина Марина Юрьевна - Личное представление" guid="{77AA216B-561B-4471-BB31-0A939374EF7B}" mergeInterval="0" personalView="1" yWindow="88" windowWidth="1920" windowHeight="952" tabRatio="59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2" l="1"/>
  <c r="N13" i="11"/>
  <c r="M13" i="11"/>
  <c r="J13" i="11"/>
  <c r="I13" i="11"/>
  <c r="H13" i="11"/>
  <c r="F13" i="11"/>
  <c r="E13" i="11"/>
  <c r="D13" i="11"/>
  <c r="K13" i="11" l="1"/>
  <c r="G13" i="11"/>
  <c r="L13" i="11"/>
  <c r="O13" i="11" s="1"/>
  <c r="AC2" i="6"/>
  <c r="AC1" i="6"/>
  <c r="X2" i="7" l="1"/>
  <c r="X1" i="7"/>
  <c r="AR1" i="4" l="1"/>
  <c r="BQ7" i="4"/>
  <c r="AW11" i="4"/>
  <c r="CG13" i="4"/>
  <c r="CG14" i="4"/>
  <c r="CG15" i="4"/>
  <c r="CG16" i="4"/>
  <c r="CG17" i="4"/>
  <c r="CG18" i="4"/>
  <c r="CG19" i="4"/>
  <c r="CG20" i="4"/>
  <c r="CG21" i="4"/>
  <c r="CG22" i="4"/>
  <c r="CG23" i="4"/>
  <c r="CG24" i="4"/>
  <c r="F25" i="4"/>
  <c r="G25" i="4"/>
  <c r="H25" i="4"/>
  <c r="I25" i="4"/>
  <c r="J25" i="4"/>
  <c r="K25" i="4"/>
  <c r="L25" i="4"/>
  <c r="M25" i="4"/>
  <c r="N25" i="4"/>
  <c r="R25" i="4"/>
  <c r="S25" i="4"/>
  <c r="U25" i="4"/>
  <c r="V25" i="4"/>
  <c r="W25" i="4"/>
  <c r="X25" i="4"/>
  <c r="Y25" i="4"/>
  <c r="Z25" i="4"/>
  <c r="AD25" i="4"/>
  <c r="AE25" i="4"/>
  <c r="AF25" i="4"/>
  <c r="AG25" i="4"/>
  <c r="AH25" i="4"/>
  <c r="AI25" i="4"/>
  <c r="AJ25" i="4"/>
  <c r="AK25" i="4"/>
  <c r="AL25" i="4"/>
  <c r="AM25" i="4"/>
  <c r="AN25" i="4"/>
  <c r="AO25" i="4"/>
  <c r="AP25" i="4"/>
  <c r="AR25" i="4"/>
  <c r="AV25" i="4"/>
  <c r="F29" i="4"/>
  <c r="G29" i="4"/>
  <c r="H29" i="4"/>
  <c r="I29" i="4"/>
  <c r="J29" i="4"/>
  <c r="K29" i="4"/>
  <c r="L29" i="4"/>
  <c r="M29" i="4"/>
  <c r="N29" i="4"/>
  <c r="Q29" i="4"/>
  <c r="R29" i="4"/>
  <c r="S29" i="4"/>
  <c r="T29" i="4"/>
  <c r="U29" i="4"/>
  <c r="CG30" i="4"/>
  <c r="W29" i="4"/>
  <c r="X29" i="4"/>
  <c r="Y29" i="4"/>
  <c r="Z29" i="4"/>
  <c r="AC29" i="4"/>
  <c r="AD29" i="4"/>
  <c r="AE29" i="4"/>
  <c r="AF29" i="4"/>
  <c r="AG29" i="4"/>
  <c r="AH29" i="4"/>
  <c r="AI29" i="4"/>
  <c r="AJ29" i="4"/>
  <c r="AK29" i="4"/>
  <c r="AL29" i="4"/>
  <c r="AM29" i="4"/>
  <c r="AN29" i="4"/>
  <c r="AO29" i="4"/>
  <c r="AP29" i="4"/>
  <c r="AR29" i="4"/>
  <c r="AV29" i="4"/>
  <c r="CG32" i="4"/>
  <c r="CE33" i="4"/>
  <c r="CG33" i="4"/>
  <c r="BM34" i="4"/>
  <c r="BQ34" i="4" s="1"/>
  <c r="CG34" i="4"/>
  <c r="BM35" i="4"/>
  <c r="BQ35" i="4" s="1"/>
  <c r="CG35" i="4"/>
  <c r="CG36" i="4"/>
  <c r="CG37" i="4"/>
  <c r="CG38" i="4"/>
  <c r="CG39" i="4"/>
  <c r="CG40" i="4"/>
  <c r="CG41" i="4"/>
  <c r="CG42" i="4"/>
  <c r="CG43" i="4"/>
  <c r="CG44" i="4"/>
  <c r="CG45" i="4"/>
  <c r="CG46" i="4"/>
  <c r="BM48" i="4"/>
  <c r="BQ48" i="4" s="1"/>
  <c r="CG49" i="4"/>
  <c r="CG50" i="4"/>
  <c r="CG51" i="4"/>
  <c r="CG52" i="4"/>
  <c r="CG53" i="4"/>
  <c r="CG54" i="4"/>
  <c r="CG55" i="4"/>
  <c r="CG56" i="4"/>
  <c r="CG57" i="4"/>
  <c r="CG58" i="4"/>
  <c r="CG59" i="4"/>
  <c r="CG60" i="4"/>
  <c r="CG61" i="4"/>
  <c r="CG62" i="4"/>
  <c r="CG63" i="4"/>
  <c r="CG64" i="4"/>
  <c r="CG65" i="4"/>
  <c r="CG66" i="4"/>
  <c r="CG68" i="4"/>
  <c r="CG69" i="4"/>
  <c r="CG70" i="4"/>
  <c r="CG71" i="4"/>
  <c r="CG72" i="4"/>
  <c r="CG73" i="4"/>
  <c r="CG74" i="4"/>
  <c r="CG75" i="4"/>
  <c r="CG76" i="4"/>
  <c r="CG77" i="4"/>
  <c r="CG78" i="4"/>
  <c r="CG79" i="4"/>
  <c r="CG80" i="4"/>
  <c r="CG81" i="4"/>
  <c r="CG82" i="4"/>
  <c r="CG83" i="4"/>
  <c r="CG84" i="4"/>
  <c r="CG85" i="4"/>
  <c r="CG86" i="4"/>
  <c r="CG87" i="4"/>
  <c r="CG88" i="4"/>
  <c r="CG89" i="4"/>
  <c r="CG90" i="4"/>
  <c r="CG91" i="4"/>
  <c r="CG92" i="4"/>
  <c r="BM93" i="4"/>
  <c r="BQ93" i="4" s="1"/>
  <c r="CG93" i="4"/>
  <c r="BM94" i="4"/>
  <c r="BQ94" i="4" s="1"/>
  <c r="CG94" i="4"/>
  <c r="CG95" i="4"/>
  <c r="CG96" i="4"/>
  <c r="CG97" i="4"/>
  <c r="CG98" i="4"/>
  <c r="CG99" i="4"/>
  <c r="CG100" i="4"/>
  <c r="CG101" i="4"/>
  <c r="BM102" i="4"/>
  <c r="BQ102" i="4" s="1"/>
  <c r="CG102" i="4"/>
  <c r="BM103" i="4"/>
  <c r="BQ103" i="4" s="1"/>
  <c r="CG103" i="4"/>
  <c r="BM104" i="4"/>
  <c r="BQ104" i="4" s="1"/>
  <c r="CG104" i="4"/>
  <c r="CG105" i="4"/>
  <c r="CG106" i="4"/>
  <c r="CG107" i="4"/>
  <c r="CG108" i="4"/>
  <c r="CG109" i="4"/>
  <c r="CG110" i="4"/>
  <c r="CG111" i="4"/>
  <c r="CG112" i="4"/>
  <c r="CG113" i="4"/>
  <c r="CG114" i="4"/>
  <c r="CG115" i="4"/>
  <c r="CG116" i="4"/>
  <c r="CG117" i="4"/>
  <c r="CG118" i="4"/>
  <c r="CG119" i="4"/>
  <c r="CG120" i="4"/>
  <c r="CG121" i="4"/>
  <c r="CG122" i="4"/>
  <c r="CG123" i="4"/>
  <c r="CG124" i="4"/>
  <c r="CG125" i="4"/>
  <c r="CG126" i="4"/>
  <c r="CG127" i="4"/>
  <c r="CG128" i="4"/>
  <c r="CG129" i="4"/>
  <c r="CG130" i="4"/>
  <c r="CG131" i="4"/>
  <c r="BM132" i="4"/>
  <c r="BQ132" i="4" s="1"/>
  <c r="CG132" i="4"/>
  <c r="CG133" i="4"/>
  <c r="CG134" i="4"/>
  <c r="CG135" i="4"/>
  <c r="CG136" i="4"/>
  <c r="CG137" i="4"/>
  <c r="BM138" i="4"/>
  <c r="BQ138" i="4" s="1"/>
  <c r="CG138" i="4"/>
  <c r="CG139" i="4"/>
  <c r="CG140" i="4"/>
  <c r="CG141" i="4"/>
  <c r="CG142" i="4"/>
  <c r="CG143" i="4"/>
  <c r="CG144" i="4"/>
  <c r="BM145" i="4"/>
  <c r="BQ145" i="4" s="1"/>
  <c r="CG145" i="4"/>
  <c r="BM146" i="4"/>
  <c r="BQ146" i="4" s="1"/>
  <c r="CG146" i="4"/>
  <c r="BM147" i="4"/>
  <c r="BQ147" i="4" s="1"/>
  <c r="CG147" i="4"/>
  <c r="CG148" i="4"/>
  <c r="CG149" i="4"/>
  <c r="CG150" i="4"/>
  <c r="CG151" i="4"/>
  <c r="CG152" i="4"/>
  <c r="CG153" i="4"/>
  <c r="CG154" i="4"/>
  <c r="BM155" i="4"/>
  <c r="BQ155" i="4" s="1"/>
  <c r="CG155" i="4"/>
  <c r="CG156" i="4"/>
  <c r="CG157" i="4"/>
  <c r="BM158" i="4"/>
  <c r="BQ158" i="4" s="1"/>
  <c r="CG158" i="4"/>
  <c r="BM159" i="4"/>
  <c r="BQ159" i="4" s="1"/>
  <c r="CG159" i="4"/>
  <c r="BM160" i="4"/>
  <c r="BQ160" i="4" s="1"/>
  <c r="CG160" i="4"/>
  <c r="CG161" i="4"/>
  <c r="BM162" i="4"/>
  <c r="BQ162" i="4" s="1"/>
  <c r="CG162" i="4"/>
  <c r="CG163" i="4"/>
  <c r="BM163" i="4"/>
  <c r="BQ163" i="4" s="1"/>
  <c r="BM164" i="4"/>
  <c r="BQ164" i="4" s="1"/>
  <c r="CG164" i="4"/>
  <c r="BM165" i="4"/>
  <c r="BQ165" i="4" s="1"/>
  <c r="CG165" i="4"/>
  <c r="CG166" i="4"/>
  <c r="CG167" i="4"/>
  <c r="CG168" i="4"/>
  <c r="BM169" i="4"/>
  <c r="BQ169" i="4" s="1"/>
  <c r="CG169" i="4"/>
  <c r="BM170" i="4"/>
  <c r="BQ170" i="4" s="1"/>
  <c r="CG170" i="4"/>
  <c r="CG171" i="4"/>
  <c r="BM172" i="4"/>
  <c r="BQ172" i="4" s="1"/>
  <c r="CG172" i="4"/>
  <c r="BM173" i="4"/>
  <c r="BQ173" i="4" s="1"/>
  <c r="CG173" i="4"/>
  <c r="CG174" i="4"/>
  <c r="CG175" i="4"/>
  <c r="CG176" i="4"/>
  <c r="CG177" i="4"/>
  <c r="CG178" i="4"/>
  <c r="CG179" i="4"/>
  <c r="CG180" i="4"/>
  <c r="CG181" i="4"/>
  <c r="CG182" i="4"/>
  <c r="CG183" i="4"/>
  <c r="CG184" i="4"/>
  <c r="CG185" i="4"/>
  <c r="CG186" i="4"/>
  <c r="CG187" i="4"/>
  <c r="CG188" i="4"/>
  <c r="CG189" i="4"/>
  <c r="CG190" i="4"/>
  <c r="CG191" i="4"/>
  <c r="CG192" i="4"/>
  <c r="CG193" i="4"/>
  <c r="CG194" i="4"/>
  <c r="CG195" i="4"/>
  <c r="CG196" i="4"/>
  <c r="CG197" i="4"/>
  <c r="CG198" i="4"/>
  <c r="CG199" i="4"/>
  <c r="CG200" i="4"/>
  <c r="CG201" i="4"/>
  <c r="CG202" i="4"/>
  <c r="CG203" i="4"/>
  <c r="CG204" i="4"/>
  <c r="CG205" i="4"/>
  <c r="CG206" i="4"/>
  <c r="CG207" i="4"/>
  <c r="CG208" i="4"/>
  <c r="CG209" i="4"/>
  <c r="CG210" i="4"/>
  <c r="CG211" i="4"/>
  <c r="CG212" i="4"/>
  <c r="CG213" i="4"/>
  <c r="CG214" i="4"/>
  <c r="CG215" i="4"/>
  <c r="CG216" i="4"/>
  <c r="CG217" i="4"/>
  <c r="CG218" i="4"/>
  <c r="CG219" i="4"/>
  <c r="CG220" i="4"/>
  <c r="CG221" i="4"/>
  <c r="CG222" i="4"/>
  <c r="CG223" i="4"/>
  <c r="CG224" i="4"/>
  <c r="CG225" i="4"/>
  <c r="CG226" i="4"/>
  <c r="CG227" i="4"/>
  <c r="CG228" i="4"/>
  <c r="CG229" i="4"/>
  <c r="CG230" i="4"/>
  <c r="CG231" i="4"/>
  <c r="CG232" i="4"/>
  <c r="CG233" i="4"/>
  <c r="CG234" i="4"/>
  <c r="CG235" i="4"/>
  <c r="CG236" i="4"/>
  <c r="CG237" i="4"/>
  <c r="CG238" i="4"/>
  <c r="CG239" i="4"/>
  <c r="CG240" i="4"/>
  <c r="CG241" i="4"/>
  <c r="CG242" i="4"/>
  <c r="CG243" i="4"/>
  <c r="CG244" i="4"/>
  <c r="CG245" i="4"/>
  <c r="CG246" i="4"/>
  <c r="CG247" i="4"/>
  <c r="CG248" i="4"/>
  <c r="CG249" i="4"/>
  <c r="CG250" i="4"/>
  <c r="CG251" i="4"/>
  <c r="CG252" i="4"/>
  <c r="CG253" i="4"/>
  <c r="CG254" i="4"/>
  <c r="CG255" i="4"/>
  <c r="CG256" i="4"/>
  <c r="CG257" i="4"/>
  <c r="CG258" i="4"/>
  <c r="CG259" i="4"/>
  <c r="CG260" i="4"/>
  <c r="CG261" i="4"/>
  <c r="CG262" i="4"/>
  <c r="CG263" i="4"/>
  <c r="CG264" i="4"/>
  <c r="CG265" i="4"/>
  <c r="CG266" i="4"/>
  <c r="CG267" i="4"/>
  <c r="CG268" i="4"/>
  <c r="CG269" i="4"/>
  <c r="CG270" i="4"/>
  <c r="CG271" i="4"/>
  <c r="CG272" i="4"/>
  <c r="CG273" i="4"/>
  <c r="CG274" i="4"/>
  <c r="CG275" i="4"/>
  <c r="CG276" i="4"/>
  <c r="CG277" i="4"/>
  <c r="CG278" i="4"/>
  <c r="CG279" i="4"/>
  <c r="CG280" i="4"/>
  <c r="CG281" i="4"/>
  <c r="CG282" i="4"/>
  <c r="CG283" i="4"/>
  <c r="CG284" i="4"/>
  <c r="CG285" i="4"/>
  <c r="CG286" i="4"/>
  <c r="CG287" i="4"/>
  <c r="CG288" i="4"/>
  <c r="CG289" i="4"/>
  <c r="CG290" i="4"/>
  <c r="CG291" i="4"/>
  <c r="CG292" i="4"/>
  <c r="CG293" i="4"/>
  <c r="CG294" i="4"/>
  <c r="CG295" i="4"/>
  <c r="CG296" i="4"/>
  <c r="CG297" i="4"/>
  <c r="CG298" i="4"/>
  <c r="CG299" i="4"/>
  <c r="CG300" i="4"/>
  <c r="CG301" i="4"/>
  <c r="CG302" i="4"/>
  <c r="CG303" i="4"/>
  <c r="CG304" i="4"/>
  <c r="CG305" i="4"/>
  <c r="CG306" i="4"/>
  <c r="CG307" i="4"/>
  <c r="CG308" i="4"/>
  <c r="CG309" i="4"/>
  <c r="CG310" i="4"/>
  <c r="CG311" i="4"/>
  <c r="CG312" i="4"/>
  <c r="CG313" i="4"/>
  <c r="CG314" i="4"/>
  <c r="CG315" i="4"/>
  <c r="CG316" i="4"/>
  <c r="CG317" i="4"/>
  <c r="CG318" i="4"/>
  <c r="CG319" i="4"/>
  <c r="CG320" i="4"/>
  <c r="CG321" i="4"/>
  <c r="CG322" i="4"/>
  <c r="CG323" i="4"/>
  <c r="CG324" i="4"/>
  <c r="CG325" i="4"/>
  <c r="CG326" i="4"/>
  <c r="CG327" i="4"/>
  <c r="CG328" i="4"/>
  <c r="CG329" i="4"/>
  <c r="CG331" i="4"/>
  <c r="CG332" i="4"/>
  <c r="CG333" i="4"/>
  <c r="CG334" i="4"/>
  <c r="CG335" i="4"/>
  <c r="CG336" i="4"/>
  <c r="CG337" i="4"/>
  <c r="CG338" i="4"/>
  <c r="CG339" i="4"/>
  <c r="CG340" i="4"/>
  <c r="CG341" i="4"/>
  <c r="CG342" i="4"/>
  <c r="CG343" i="4"/>
  <c r="CG344" i="4"/>
  <c r="CG345" i="4"/>
  <c r="CG346" i="4"/>
  <c r="CG347" i="4"/>
  <c r="CG348" i="4"/>
  <c r="CG349" i="4"/>
  <c r="CG350" i="4"/>
  <c r="BM351" i="4"/>
  <c r="BQ351" i="4" s="1"/>
  <c r="CG351" i="4"/>
  <c r="CG352" i="4"/>
  <c r="CG353" i="4"/>
  <c r="CG354" i="4"/>
  <c r="CG355" i="4"/>
  <c r="CG356" i="4"/>
  <c r="CG357" i="4"/>
  <c r="CG358" i="4"/>
  <c r="CG359" i="4"/>
  <c r="CG360" i="4"/>
  <c r="CG361" i="4"/>
  <c r="CG362" i="4"/>
  <c r="CG363" i="4"/>
  <c r="CG364" i="4"/>
  <c r="CG365" i="4"/>
  <c r="CG366" i="4"/>
  <c r="CG367" i="4"/>
  <c r="CG368" i="4"/>
  <c r="CG369" i="4"/>
  <c r="CG370" i="4"/>
  <c r="CG371" i="4"/>
  <c r="CG372" i="4"/>
  <c r="CG373" i="4"/>
  <c r="BM374" i="4"/>
  <c r="BQ374" i="4" s="1"/>
  <c r="CG374" i="4"/>
  <c r="CG375" i="4"/>
  <c r="CG376" i="4"/>
  <c r="CG377" i="4"/>
  <c r="CG378" i="4"/>
  <c r="CG379" i="4"/>
  <c r="CG380" i="4"/>
  <c r="CG381" i="4"/>
  <c r="CG382" i="4"/>
  <c r="CG383" i="4"/>
  <c r="CG384" i="4"/>
  <c r="CG385" i="4"/>
  <c r="CG386" i="4"/>
  <c r="CG387" i="4"/>
  <c r="CG388" i="4"/>
  <c r="CG389" i="4"/>
  <c r="CG390" i="4"/>
  <c r="CG391" i="4"/>
  <c r="BM392" i="4"/>
  <c r="BQ392" i="4" s="1"/>
  <c r="CG392" i="4"/>
  <c r="CG393" i="4"/>
  <c r="CG394" i="4"/>
  <c r="CG395" i="4"/>
  <c r="CG396" i="4"/>
  <c r="CG397" i="4"/>
  <c r="BM398" i="4"/>
  <c r="BQ398" i="4" s="1"/>
  <c r="CG398" i="4"/>
  <c r="CG399" i="4"/>
  <c r="CG400" i="4"/>
  <c r="CG401" i="4"/>
  <c r="CG402" i="4"/>
  <c r="CG403" i="4"/>
  <c r="CG404" i="4"/>
  <c r="CG405" i="4"/>
  <c r="CG406" i="4"/>
  <c r="BM407" i="4"/>
  <c r="BQ407" i="4" s="1"/>
  <c r="CG407" i="4"/>
  <c r="CG408" i="4"/>
  <c r="CG409" i="4"/>
  <c r="CG410" i="4"/>
  <c r="CG411" i="4"/>
  <c r="CG412" i="4"/>
  <c r="CG413" i="4"/>
  <c r="CG414" i="4"/>
  <c r="CG415" i="4"/>
  <c r="CG416" i="4"/>
  <c r="CG417" i="4"/>
  <c r="CG418" i="4"/>
  <c r="CG419" i="4"/>
  <c r="BM420" i="4"/>
  <c r="BQ420" i="4" s="1"/>
  <c r="CG420" i="4"/>
  <c r="CG421" i="4"/>
  <c r="CG422" i="4"/>
  <c r="CG423" i="4"/>
  <c r="CG424" i="4"/>
  <c r="CG425" i="4"/>
  <c r="CG426" i="4"/>
  <c r="CG427" i="4"/>
  <c r="CG428" i="4"/>
  <c r="CG429" i="4"/>
  <c r="CG430" i="4"/>
  <c r="CG431" i="4"/>
  <c r="CG432" i="4"/>
  <c r="CG433" i="4"/>
  <c r="CG434" i="4"/>
  <c r="CG435" i="4"/>
  <c r="CG436" i="4"/>
  <c r="CG437" i="4"/>
  <c r="CG438" i="4"/>
  <c r="CG439" i="4"/>
  <c r="CG440" i="4"/>
  <c r="CG441" i="4"/>
  <c r="CG442" i="4"/>
  <c r="CG443" i="4"/>
  <c r="CG444" i="4"/>
  <c r="CG445" i="4"/>
  <c r="CG446" i="4"/>
  <c r="CG447" i="4"/>
  <c r="CG448" i="4"/>
  <c r="CG449" i="4"/>
  <c r="CG450" i="4"/>
  <c r="CG451" i="4"/>
  <c r="CG452" i="4"/>
  <c r="CG453" i="4"/>
  <c r="CG454" i="4"/>
  <c r="CG455" i="4"/>
  <c r="CG456" i="4"/>
  <c r="CG457" i="4"/>
  <c r="CG458" i="4"/>
  <c r="CG459" i="4"/>
  <c r="CG460" i="4"/>
  <c r="CG461" i="4"/>
  <c r="CG462" i="4"/>
  <c r="CG463" i="4"/>
  <c r="CG464" i="4"/>
  <c r="CG465" i="4"/>
  <c r="CG466" i="4"/>
  <c r="CG467" i="4"/>
  <c r="CG468" i="4"/>
  <c r="CG469" i="4"/>
  <c r="CG470" i="4"/>
  <c r="CG471" i="4"/>
  <c r="CG472" i="4"/>
  <c r="CG473" i="4"/>
  <c r="CG474" i="4"/>
  <c r="CG475" i="4"/>
  <c r="CG476" i="4"/>
  <c r="CG477" i="4"/>
  <c r="CG478" i="4"/>
  <c r="CG479" i="4"/>
  <c r="CG480" i="4"/>
  <c r="CG481" i="4"/>
  <c r="CG482" i="4"/>
  <c r="CG483" i="4"/>
  <c r="CG484" i="4"/>
  <c r="CG485" i="4"/>
  <c r="CG486" i="4"/>
  <c r="CG487" i="4"/>
  <c r="CG488" i="4"/>
  <c r="CG489" i="4"/>
  <c r="CG490" i="4"/>
  <c r="CG491" i="4"/>
  <c r="CG492" i="4"/>
  <c r="CG493" i="4"/>
  <c r="CG494" i="4"/>
  <c r="CG495" i="4"/>
  <c r="CG496" i="4"/>
  <c r="CG497" i="4"/>
  <c r="CG498" i="4"/>
  <c r="CG499" i="4"/>
  <c r="CG500" i="4"/>
  <c r="CG501" i="4"/>
  <c r="CG502" i="4"/>
  <c r="CG503" i="4"/>
  <c r="CG504" i="4"/>
  <c r="CG505" i="4"/>
  <c r="CG506" i="4"/>
  <c r="CG507" i="4"/>
  <c r="CG508" i="4"/>
  <c r="CG509" i="4"/>
  <c r="CG510" i="4"/>
  <c r="CG511" i="4"/>
  <c r="CG512" i="4"/>
  <c r="CG513" i="4"/>
  <c r="CG514" i="4"/>
  <c r="CG515" i="4"/>
  <c r="CG516" i="4"/>
  <c r="CG517" i="4"/>
  <c r="CG518" i="4"/>
  <c r="CG519" i="4"/>
  <c r="CG520" i="4"/>
  <c r="CG521" i="4"/>
  <c r="CG522" i="4"/>
  <c r="CG523" i="4"/>
  <c r="CG524" i="4"/>
  <c r="CG525" i="4"/>
  <c r="CG526" i="4"/>
  <c r="CG527" i="4"/>
  <c r="CG528" i="4"/>
  <c r="CG529" i="4"/>
  <c r="CG530" i="4"/>
  <c r="CG531" i="4"/>
  <c r="CG532" i="4"/>
  <c r="CG533" i="4"/>
  <c r="CG534" i="4"/>
  <c r="CG535" i="4"/>
  <c r="CG536" i="4"/>
  <c r="CG537" i="4"/>
  <c r="CG538" i="4"/>
  <c r="CG539" i="4"/>
  <c r="CG540" i="4"/>
  <c r="CG541" i="4"/>
  <c r="CG542" i="4"/>
  <c r="CG543" i="4"/>
  <c r="CG544" i="4"/>
  <c r="CG545" i="4"/>
  <c r="CG546" i="4"/>
  <c r="CG547" i="4"/>
  <c r="CG548" i="4"/>
  <c r="CG549" i="4"/>
  <c r="CG550" i="4"/>
  <c r="CG551" i="4"/>
  <c r="CG552" i="4"/>
  <c r="CG553" i="4"/>
  <c r="CG554" i="4"/>
  <c r="CG555" i="4"/>
  <c r="CG556" i="4"/>
  <c r="CG557" i="4"/>
  <c r="CG558" i="4"/>
  <c r="CG559" i="4"/>
  <c r="CG560" i="4"/>
  <c r="CG561" i="4"/>
  <c r="CG562" i="4"/>
  <c r="CG563" i="4"/>
  <c r="CG564" i="4"/>
  <c r="CG565" i="4"/>
  <c r="CG566" i="4"/>
  <c r="CG567" i="4"/>
  <c r="BM568" i="4"/>
  <c r="BQ568" i="4" s="1"/>
  <c r="CG568" i="4"/>
  <c r="BM569" i="4"/>
  <c r="BQ569" i="4" s="1"/>
  <c r="CG569" i="4"/>
  <c r="CG570" i="4"/>
  <c r="CG571" i="4"/>
  <c r="CG572" i="4"/>
  <c r="CG573" i="4"/>
  <c r="CG574" i="4"/>
  <c r="BM575" i="4"/>
  <c r="BQ575" i="4" s="1"/>
  <c r="CG575" i="4"/>
  <c r="CG576" i="4"/>
  <c r="CG577" i="4"/>
  <c r="CG578" i="4"/>
  <c r="CG579" i="4"/>
  <c r="CG580" i="4"/>
  <c r="CG581" i="4"/>
  <c r="CG582" i="4"/>
  <c r="CG583" i="4"/>
  <c r="CG584" i="4"/>
  <c r="CG585" i="4"/>
  <c r="CG586" i="4"/>
  <c r="CG587" i="4"/>
  <c r="CG588" i="4"/>
  <c r="CG589" i="4"/>
  <c r="CG590" i="4"/>
  <c r="CG591" i="4"/>
  <c r="CG592" i="4"/>
  <c r="CG593" i="4"/>
  <c r="CG594" i="4"/>
  <c r="CG595" i="4"/>
  <c r="CG596" i="4"/>
  <c r="CG597" i="4"/>
  <c r="BM598" i="4"/>
  <c r="BQ598" i="4" s="1"/>
  <c r="CG598" i="4"/>
  <c r="CG599" i="4"/>
  <c r="CG600" i="4"/>
  <c r="BM601" i="4"/>
  <c r="BQ601" i="4" s="1"/>
  <c r="CG601" i="4"/>
  <c r="CG602" i="4"/>
  <c r="CG603" i="4"/>
  <c r="CG604" i="4"/>
  <c r="BM605" i="4"/>
  <c r="BQ605" i="4" s="1"/>
  <c r="CG605" i="4"/>
  <c r="CG606" i="4"/>
  <c r="CG607" i="4"/>
  <c r="BM608" i="4"/>
  <c r="BQ608" i="4" s="1"/>
  <c r="CG608" i="4"/>
  <c r="BM609" i="4"/>
  <c r="BQ609" i="4" s="1"/>
  <c r="CG609" i="4"/>
  <c r="CG610" i="4"/>
  <c r="CG611" i="4"/>
  <c r="CG612" i="4"/>
  <c r="BM613" i="4"/>
  <c r="BQ613" i="4" s="1"/>
  <c r="CG613" i="4"/>
  <c r="CG614" i="4"/>
  <c r="BM615" i="4"/>
  <c r="BQ615" i="4" s="1"/>
  <c r="CG615" i="4"/>
  <c r="CG616" i="4"/>
  <c r="BM617" i="4"/>
  <c r="BQ617" i="4" s="1"/>
  <c r="CG617" i="4"/>
  <c r="CG618" i="4"/>
  <c r="CG619" i="4"/>
  <c r="CG620" i="4"/>
  <c r="CG621" i="4"/>
  <c r="CG622" i="4"/>
  <c r="CG623" i="4"/>
  <c r="CG624" i="4"/>
  <c r="CG625" i="4"/>
  <c r="CG626" i="4"/>
  <c r="CG627" i="4"/>
  <c r="CG628" i="4"/>
  <c r="CG629" i="4"/>
  <c r="CG630" i="4"/>
  <c r="CG631" i="4"/>
  <c r="BM632" i="4"/>
  <c r="BQ632" i="4" s="1"/>
  <c r="CG632" i="4"/>
  <c r="CG633" i="4"/>
  <c r="BM634" i="4"/>
  <c r="BQ634" i="4" s="1"/>
  <c r="CG634" i="4"/>
  <c r="BM635" i="4"/>
  <c r="BQ635" i="4" s="1"/>
  <c r="CG635" i="4"/>
  <c r="CG636" i="4"/>
  <c r="BM637" i="4"/>
  <c r="BQ637" i="4" s="1"/>
  <c r="CG637" i="4"/>
  <c r="BM638" i="4"/>
  <c r="BQ638" i="4" s="1"/>
  <c r="CG638" i="4"/>
  <c r="BM639" i="4"/>
  <c r="BQ639" i="4" s="1"/>
  <c r="CG639" i="4"/>
  <c r="CG640" i="4"/>
  <c r="CG641" i="4"/>
  <c r="CG642" i="4"/>
  <c r="CG643" i="4"/>
  <c r="CG644" i="4"/>
  <c r="CG645" i="4"/>
  <c r="CG646" i="4"/>
  <c r="CG647" i="4"/>
  <c r="CG648" i="4"/>
  <c r="BM649" i="4"/>
  <c r="BQ649" i="4" s="1"/>
  <c r="CG649" i="4"/>
  <c r="BM650" i="4"/>
  <c r="BQ650" i="4" s="1"/>
  <c r="CG650" i="4"/>
  <c r="BM651" i="4"/>
  <c r="BQ651" i="4" s="1"/>
  <c r="CG651" i="4"/>
  <c r="BM652" i="4"/>
  <c r="BQ652" i="4" s="1"/>
  <c r="CG652" i="4"/>
  <c r="BM653" i="4"/>
  <c r="CG653" i="4"/>
  <c r="BO653" i="4"/>
  <c r="BQ653" i="4" s="1"/>
  <c r="BM654" i="4"/>
  <c r="CG654" i="4"/>
  <c r="BM655" i="4"/>
  <c r="BQ655" i="4" s="1"/>
  <c r="CG655" i="4"/>
  <c r="BM656" i="4"/>
  <c r="BQ656" i="4" s="1"/>
  <c r="CG656" i="4"/>
  <c r="BM657" i="4"/>
  <c r="BQ657" i="4" s="1"/>
  <c r="CG657" i="4"/>
  <c r="BM658" i="4"/>
  <c r="BQ658" i="4" s="1"/>
  <c r="CG658" i="4"/>
  <c r="BM659" i="4"/>
  <c r="BQ659" i="4" s="1"/>
  <c r="CG659" i="4"/>
  <c r="BM660" i="4"/>
  <c r="CG660" i="4"/>
  <c r="BQ660" i="4"/>
  <c r="CG661" i="4"/>
  <c r="BM662" i="4"/>
  <c r="BQ662" i="4" s="1"/>
  <c r="CG662" i="4"/>
  <c r="BM663" i="4"/>
  <c r="BQ663" i="4" s="1"/>
  <c r="CG663" i="4"/>
  <c r="BM664" i="4"/>
  <c r="BQ664" i="4" s="1"/>
  <c r="CG664" i="4"/>
  <c r="BM665" i="4"/>
  <c r="BQ665" i="4" s="1"/>
  <c r="CG665" i="4"/>
  <c r="BM666" i="4"/>
  <c r="BQ666" i="4" s="1"/>
  <c r="CG666" i="4"/>
  <c r="CG667" i="4"/>
  <c r="BM668" i="4"/>
  <c r="BQ668" i="4" s="1"/>
  <c r="CG668" i="4"/>
  <c r="BM669" i="4"/>
  <c r="BQ669" i="4" s="1"/>
  <c r="CG669" i="4"/>
  <c r="BM670" i="4"/>
  <c r="BQ670" i="4" s="1"/>
  <c r="CG670" i="4"/>
  <c r="CG671" i="4"/>
  <c r="BM672" i="4"/>
  <c r="BQ672" i="4" s="1"/>
  <c r="CG672" i="4"/>
  <c r="BM673" i="4"/>
  <c r="BQ673" i="4" s="1"/>
  <c r="CG673" i="4"/>
  <c r="BM674" i="4"/>
  <c r="BQ674" i="4" s="1"/>
  <c r="CG674" i="4"/>
  <c r="BM675" i="4"/>
  <c r="BQ675" i="4" s="1"/>
  <c r="CG675" i="4"/>
  <c r="BM676" i="4"/>
  <c r="BQ676" i="4" s="1"/>
  <c r="CG676" i="4"/>
  <c r="CG677" i="4"/>
  <c r="BM678" i="4"/>
  <c r="BQ678" i="4" s="1"/>
  <c r="CG678" i="4"/>
  <c r="CG679" i="4"/>
  <c r="CG680" i="4"/>
  <c r="CG681" i="4"/>
  <c r="CG682" i="4"/>
  <c r="CG683" i="4"/>
  <c r="BM684" i="4"/>
  <c r="BQ684" i="4" s="1"/>
  <c r="CG684" i="4"/>
  <c r="CG685" i="4"/>
  <c r="CG686" i="4"/>
  <c r="CG687" i="4"/>
  <c r="CG688" i="4"/>
  <c r="CG689" i="4"/>
  <c r="BM690" i="4"/>
  <c r="BQ690" i="4" s="1"/>
  <c r="CG690" i="4"/>
  <c r="BM691" i="4"/>
  <c r="BQ691" i="4" s="1"/>
  <c r="CG691" i="4"/>
  <c r="BM692" i="4"/>
  <c r="BQ692" i="4" s="1"/>
  <c r="CG692" i="4"/>
  <c r="BM693" i="4"/>
  <c r="BQ693" i="4" s="1"/>
  <c r="CG693" i="4"/>
  <c r="BM694" i="4"/>
  <c r="BQ694" i="4" s="1"/>
  <c r="CG694" i="4"/>
  <c r="BM695" i="4"/>
  <c r="BQ695" i="4" s="1"/>
  <c r="CG695" i="4"/>
  <c r="BM696" i="4"/>
  <c r="BQ696" i="4" s="1"/>
  <c r="CG696" i="4"/>
  <c r="BM697" i="4"/>
  <c r="BQ697" i="4" s="1"/>
  <c r="CG697" i="4"/>
  <c r="BM698" i="4"/>
  <c r="BQ698" i="4" s="1"/>
  <c r="CG698" i="4"/>
  <c r="BM699" i="4"/>
  <c r="BQ699" i="4" s="1"/>
  <c r="CG699" i="4"/>
  <c r="CG700" i="4"/>
  <c r="BM701" i="4"/>
  <c r="BQ701" i="4" s="1"/>
  <c r="CG701" i="4"/>
  <c r="BM702" i="4"/>
  <c r="BQ702" i="4" s="1"/>
  <c r="CG702" i="4"/>
  <c r="BM703" i="4"/>
  <c r="BQ703" i="4" s="1"/>
  <c r="CG703" i="4"/>
  <c r="CG704" i="4"/>
  <c r="CG705" i="4"/>
  <c r="CG706" i="4"/>
  <c r="CG707" i="4"/>
  <c r="CG708" i="4"/>
  <c r="CG709" i="4"/>
  <c r="CG710" i="4"/>
  <c r="CG711" i="4"/>
  <c r="CG712" i="4"/>
  <c r="CG713" i="4"/>
  <c r="CG714" i="4"/>
  <c r="CG715" i="4"/>
  <c r="CG716" i="4"/>
  <c r="CG717" i="4"/>
  <c r="CG718" i="4"/>
  <c r="CG719" i="4"/>
  <c r="CG720" i="4"/>
  <c r="CG721" i="4"/>
  <c r="CG722" i="4"/>
  <c r="CG723" i="4"/>
  <c r="CG724" i="4"/>
  <c r="CG725" i="4"/>
  <c r="CG726" i="4"/>
  <c r="CG727" i="4"/>
  <c r="CG728" i="4"/>
  <c r="CG729" i="4"/>
  <c r="CG730" i="4"/>
  <c r="CG731" i="4"/>
  <c r="CG732" i="4"/>
  <c r="CG733" i="4"/>
  <c r="CG734" i="4"/>
  <c r="CG735" i="4"/>
  <c r="CG736" i="4"/>
  <c r="CG737" i="4"/>
  <c r="CG738" i="4"/>
  <c r="CG739" i="4"/>
  <c r="CG740" i="4"/>
  <c r="CG741" i="4"/>
  <c r="CG742" i="4"/>
  <c r="CG743" i="4"/>
  <c r="CG744" i="4"/>
  <c r="CG745" i="4"/>
  <c r="CG746" i="4"/>
  <c r="CG747" i="4"/>
  <c r="CG748" i="4"/>
  <c r="CG749" i="4"/>
  <c r="CG750" i="4"/>
  <c r="CG751" i="4"/>
  <c r="CG752" i="4"/>
  <c r="CG753" i="4"/>
  <c r="CG754" i="4"/>
  <c r="CG755" i="4"/>
  <c r="CG756" i="4"/>
  <c r="CG757" i="4"/>
  <c r="CG758" i="4"/>
  <c r="CG759" i="4"/>
  <c r="CG760" i="4"/>
  <c r="CG761" i="4"/>
  <c r="CG762" i="4"/>
  <c r="CG763" i="4"/>
  <c r="CG764" i="4"/>
  <c r="CG765" i="4"/>
  <c r="CG766" i="4"/>
  <c r="CG767" i="4"/>
  <c r="CG768" i="4"/>
  <c r="CG769" i="4"/>
  <c r="CG770" i="4"/>
  <c r="CG771" i="4"/>
  <c r="CG772" i="4"/>
  <c r="CG773" i="4"/>
  <c r="CG774" i="4"/>
  <c r="CG775" i="4"/>
  <c r="CG776" i="4"/>
  <c r="CG777" i="4"/>
  <c r="CG778" i="4"/>
  <c r="CG779" i="4"/>
  <c r="CG780" i="4"/>
  <c r="CG781" i="4"/>
  <c r="CG782" i="4"/>
  <c r="CG783" i="4"/>
  <c r="CG784" i="4"/>
  <c r="CG785" i="4"/>
  <c r="CG786" i="4"/>
  <c r="CG787" i="4"/>
  <c r="CG788" i="4"/>
  <c r="CG789" i="4"/>
  <c r="CG790" i="4"/>
  <c r="CG791" i="4"/>
  <c r="CG792" i="4"/>
  <c r="CG793" i="4"/>
  <c r="CG794" i="4"/>
  <c r="CG795" i="4"/>
  <c r="CG796" i="4"/>
  <c r="CG797" i="4"/>
  <c r="CG798" i="4"/>
  <c r="CG799" i="4"/>
  <c r="CG800" i="4"/>
  <c r="CG801" i="4"/>
  <c r="CG802" i="4"/>
  <c r="CG803" i="4"/>
  <c r="CG804" i="4"/>
  <c r="CG805" i="4"/>
  <c r="CG806" i="4"/>
  <c r="CG807" i="4"/>
  <c r="CG808" i="4"/>
  <c r="CG809" i="4"/>
  <c r="CG810" i="4"/>
  <c r="CG811" i="4"/>
  <c r="CG812" i="4"/>
  <c r="CG813" i="4"/>
  <c r="CG814" i="4"/>
  <c r="CG815" i="4"/>
  <c r="CG816" i="4"/>
  <c r="CG817" i="4"/>
  <c r="CG818" i="4"/>
  <c r="CG819" i="4"/>
  <c r="CG820" i="4"/>
  <c r="CG821" i="4"/>
  <c r="CG822" i="4"/>
  <c r="CG823" i="4"/>
  <c r="CG824" i="4"/>
  <c r="CG825" i="4"/>
  <c r="CG826" i="4"/>
  <c r="CG827" i="4"/>
  <c r="CG828" i="4"/>
  <c r="CG829" i="4"/>
  <c r="CG830" i="4"/>
  <c r="CG831" i="4"/>
  <c r="CG832" i="4"/>
  <c r="CG833" i="4"/>
  <c r="CG834" i="4"/>
  <c r="CG835" i="4"/>
  <c r="CG836" i="4"/>
  <c r="CG837" i="4"/>
  <c r="CG838" i="4"/>
  <c r="CG839" i="4"/>
  <c r="CG840" i="4"/>
  <c r="CG841" i="4"/>
  <c r="CG842" i="4"/>
  <c r="CG843" i="4"/>
  <c r="CG844" i="4"/>
  <c r="CG845" i="4"/>
  <c r="CG846" i="4"/>
  <c r="CG847" i="4"/>
  <c r="CG848" i="4"/>
  <c r="CG849" i="4"/>
  <c r="CG853" i="4"/>
  <c r="BM854" i="4"/>
  <c r="BQ854" i="4" s="1"/>
  <c r="CG854" i="4"/>
  <c r="CG855" i="4"/>
  <c r="CG856" i="4"/>
  <c r="CG857" i="4"/>
  <c r="CG858" i="4"/>
  <c r="CG859" i="4"/>
  <c r="CG860" i="4"/>
  <c r="CG861" i="4"/>
  <c r="CG862" i="4"/>
  <c r="CG863" i="4"/>
  <c r="CG864" i="4"/>
  <c r="CG865" i="4"/>
  <c r="CG866" i="4"/>
  <c r="CG867" i="4"/>
  <c r="CG868" i="4"/>
  <c r="CG869" i="4"/>
  <c r="CG870" i="4"/>
  <c r="CG871" i="4"/>
  <c r="CG872" i="4"/>
  <c r="CG873" i="4"/>
  <c r="CG874" i="4"/>
  <c r="CG875" i="4"/>
  <c r="CG876" i="4"/>
  <c r="CG877" i="4"/>
  <c r="CG878" i="4"/>
  <c r="CG879" i="4"/>
  <c r="CG880" i="4"/>
  <c r="CG881" i="4"/>
  <c r="CG882" i="4"/>
  <c r="CG883" i="4"/>
  <c r="CG884" i="4"/>
  <c r="CG885" i="4"/>
  <c r="CG886" i="4"/>
  <c r="CG887" i="4"/>
  <c r="CG888" i="4"/>
  <c r="CG889" i="4"/>
  <c r="CG890" i="4"/>
  <c r="CG891" i="4"/>
  <c r="CG892" i="4"/>
  <c r="CG893" i="4"/>
  <c r="CG894" i="4"/>
  <c r="CG895" i="4"/>
  <c r="CG896" i="4"/>
  <c r="CG897" i="4"/>
  <c r="CG898" i="4"/>
  <c r="CG901" i="4"/>
  <c r="CG902" i="4"/>
  <c r="CG903" i="4"/>
  <c r="CG904" i="4"/>
  <c r="CG905" i="4"/>
  <c r="CG906" i="4"/>
  <c r="CG907" i="4"/>
  <c r="CG908" i="4"/>
  <c r="CG909" i="4"/>
  <c r="CG910" i="4"/>
  <c r="CG911" i="4"/>
  <c r="F914" i="4"/>
  <c r="G914" i="4"/>
  <c r="H914" i="4"/>
  <c r="I914" i="4"/>
  <c r="J914" i="4"/>
  <c r="K914" i="4"/>
  <c r="L914" i="4"/>
  <c r="M914" i="4"/>
  <c r="N914" i="4"/>
  <c r="Q914" i="4"/>
  <c r="R914" i="4"/>
  <c r="S914" i="4"/>
  <c r="T914" i="4"/>
  <c r="U914" i="4"/>
  <c r="X914" i="4"/>
  <c r="Y914" i="4"/>
  <c r="Z914" i="4"/>
  <c r="AC914" i="4"/>
  <c r="AD914" i="4"/>
  <c r="AF914" i="4"/>
  <c r="AG914" i="4"/>
  <c r="AH914" i="4"/>
  <c r="AI914" i="4"/>
  <c r="AJ914" i="4"/>
  <c r="AK914" i="4"/>
  <c r="AL914" i="4"/>
  <c r="AM914" i="4"/>
  <c r="AN914" i="4"/>
  <c r="AO914" i="4"/>
  <c r="AP914" i="4"/>
  <c r="AV914" i="4"/>
  <c r="F917" i="4"/>
  <c r="G917" i="4"/>
  <c r="H917" i="4"/>
  <c r="I917" i="4"/>
  <c r="J917" i="4"/>
  <c r="K917" i="4"/>
  <c r="L917" i="4"/>
  <c r="M917" i="4"/>
  <c r="N917" i="4"/>
  <c r="Q917" i="4"/>
  <c r="R917" i="4"/>
  <c r="S917" i="4"/>
  <c r="U917" i="4"/>
  <c r="W917" i="4"/>
  <c r="Y917" i="4"/>
  <c r="Z917" i="4"/>
  <c r="AC917" i="4"/>
  <c r="AD917" i="4"/>
  <c r="AE917" i="4"/>
  <c r="AG917" i="4"/>
  <c r="AH917" i="4"/>
  <c r="AI917" i="4"/>
  <c r="AJ917" i="4"/>
  <c r="AK917" i="4"/>
  <c r="AL917" i="4"/>
  <c r="AM917" i="4"/>
  <c r="AN917" i="4"/>
  <c r="AO917" i="4"/>
  <c r="AP917" i="4"/>
  <c r="AR917" i="4"/>
  <c r="AV917" i="4"/>
  <c r="CG925" i="4"/>
  <c r="CG926" i="4"/>
  <c r="CG927" i="4"/>
  <c r="CG928" i="4"/>
  <c r="CG929" i="4"/>
  <c r="CG930" i="4"/>
  <c r="CG931" i="4"/>
  <c r="CG932" i="4"/>
  <c r="CG933" i="4"/>
  <c r="CG934" i="4"/>
  <c r="CG935" i="4"/>
  <c r="CG939" i="4"/>
  <c r="CG940" i="4"/>
  <c r="CG941" i="4"/>
  <c r="CG942" i="4"/>
  <c r="CG944" i="4"/>
  <c r="CG945" i="4"/>
  <c r="CG946" i="4"/>
  <c r="CG947" i="4"/>
  <c r="CG951" i="4"/>
  <c r="CG952" i="4"/>
  <c r="CG953" i="4"/>
  <c r="CG954" i="4"/>
  <c r="CG955" i="4"/>
  <c r="CG956" i="4"/>
  <c r="CG957" i="4"/>
  <c r="CG958" i="4"/>
  <c r="CG959" i="4"/>
  <c r="CG960" i="4"/>
  <c r="CG961" i="4"/>
  <c r="CG962" i="4"/>
  <c r="CG963" i="4"/>
  <c r="CG964" i="4"/>
  <c r="CG965" i="4"/>
  <c r="CG966" i="4"/>
  <c r="CG967" i="4"/>
  <c r="CG968" i="4"/>
  <c r="CG969" i="4"/>
  <c r="CG970" i="4"/>
  <c r="CG971" i="4"/>
  <c r="CG972" i="4"/>
  <c r="CG973" i="4"/>
  <c r="CG974" i="4"/>
  <c r="CG975" i="4"/>
  <c r="CG978" i="4"/>
  <c r="CG979" i="4"/>
  <c r="CG980" i="4"/>
  <c r="CG981" i="4"/>
  <c r="CG982" i="4"/>
  <c r="CG983" i="4"/>
  <c r="CG984" i="4"/>
  <c r="CG985" i="4"/>
  <c r="CG986" i="4"/>
  <c r="CG987" i="4"/>
  <c r="CG988" i="4"/>
  <c r="F992" i="4"/>
  <c r="G992" i="4"/>
  <c r="H992" i="4"/>
  <c r="I992" i="4"/>
  <c r="J992" i="4"/>
  <c r="K992" i="4"/>
  <c r="L992" i="4"/>
  <c r="M992" i="4"/>
  <c r="N992" i="4"/>
  <c r="Q992" i="4"/>
  <c r="R992" i="4"/>
  <c r="S992" i="4"/>
  <c r="T992" i="4"/>
  <c r="U992" i="4"/>
  <c r="CG993" i="4"/>
  <c r="W992" i="4"/>
  <c r="X992" i="4"/>
  <c r="Y992" i="4"/>
  <c r="Z992" i="4"/>
  <c r="AC992" i="4"/>
  <c r="AD992" i="4"/>
  <c r="AE992" i="4"/>
  <c r="AF992" i="4"/>
  <c r="AG992" i="4"/>
  <c r="AH992" i="4"/>
  <c r="AI992" i="4"/>
  <c r="AJ992" i="4"/>
  <c r="AK992" i="4"/>
  <c r="AL992" i="4"/>
  <c r="AM992" i="4"/>
  <c r="AN992" i="4"/>
  <c r="AO992" i="4"/>
  <c r="AP992" i="4"/>
  <c r="AR992" i="4"/>
  <c r="AV992" i="4"/>
  <c r="CG995" i="4"/>
  <c r="CG996" i="4"/>
  <c r="CG998" i="4"/>
  <c r="CG1000" i="4"/>
  <c r="CG1001" i="4"/>
  <c r="CG1002" i="4"/>
  <c r="CG1003" i="4"/>
  <c r="CG1004" i="4"/>
  <c r="CG1005" i="4"/>
  <c r="CG1006" i="4"/>
  <c r="F1008" i="4"/>
  <c r="G1008" i="4"/>
  <c r="H1008" i="4"/>
  <c r="I1008" i="4"/>
  <c r="J1008" i="4"/>
  <c r="K1008" i="4"/>
  <c r="L1008" i="4"/>
  <c r="M1008" i="4"/>
  <c r="N1008" i="4"/>
  <c r="Q1008" i="4"/>
  <c r="S1008" i="4"/>
  <c r="T1008" i="4"/>
  <c r="U1008" i="4"/>
  <c r="V1008" i="4"/>
  <c r="W1008" i="4"/>
  <c r="X1008" i="4"/>
  <c r="Y1008" i="4"/>
  <c r="Z1008" i="4"/>
  <c r="AC1008" i="4"/>
  <c r="AD1008" i="4"/>
  <c r="AE1008" i="4"/>
  <c r="AF1008" i="4"/>
  <c r="AG1008" i="4"/>
  <c r="AH1008" i="4"/>
  <c r="AI1008" i="4"/>
  <c r="AJ1008" i="4"/>
  <c r="AK1008" i="4"/>
  <c r="AL1008" i="4"/>
  <c r="AM1008" i="4"/>
  <c r="AN1008" i="4"/>
  <c r="AO1008" i="4"/>
  <c r="AP1008" i="4"/>
  <c r="AR1008" i="4"/>
  <c r="AV1008" i="4"/>
  <c r="CE305" i="4" l="1"/>
  <c r="CE995" i="4"/>
  <c r="CF995" i="4" s="1"/>
  <c r="CE713" i="4"/>
  <c r="CH713" i="4" s="1"/>
  <c r="CE972" i="4"/>
  <c r="CF972" i="4" s="1"/>
  <c r="CE893" i="4"/>
  <c r="CE881" i="4"/>
  <c r="CE880" i="4"/>
  <c r="CE323" i="4"/>
  <c r="CE321" i="4"/>
  <c r="CE315" i="4"/>
  <c r="CE172" i="4"/>
  <c r="CE131" i="4"/>
  <c r="CF131" i="4" s="1"/>
  <c r="CE388" i="4"/>
  <c r="CH388" i="4" s="1"/>
  <c r="CE19" i="4"/>
  <c r="CE548" i="4"/>
  <c r="CE1004" i="4"/>
  <c r="CE477" i="4"/>
  <c r="CF477" i="4" s="1"/>
  <c r="CE892" i="4"/>
  <c r="CE561" i="4"/>
  <c r="CF561" i="4" s="1"/>
  <c r="CE984" i="4"/>
  <c r="CH984" i="4" s="1"/>
  <c r="CE981" i="4"/>
  <c r="CE532" i="4"/>
  <c r="CE385" i="4"/>
  <c r="CH385" i="4" s="1"/>
  <c r="CE379" i="4"/>
  <c r="CH379" i="4" s="1"/>
  <c r="CE349" i="4"/>
  <c r="CF349" i="4" s="1"/>
  <c r="CE692" i="4"/>
  <c r="CF692" i="4" s="1"/>
  <c r="CE149" i="4"/>
  <c r="CH149" i="4" s="1"/>
  <c r="CE66" i="4"/>
  <c r="CE755" i="4"/>
  <c r="CH755" i="4" s="1"/>
  <c r="CE745" i="4"/>
  <c r="CH745" i="4" s="1"/>
  <c r="CE718" i="4"/>
  <c r="CH718" i="4" s="1"/>
  <c r="CE524" i="4"/>
  <c r="CE964" i="4"/>
  <c r="CF964" i="4" s="1"/>
  <c r="CE960" i="4"/>
  <c r="CF960" i="4" s="1"/>
  <c r="CE957" i="4"/>
  <c r="CH957" i="4" s="1"/>
  <c r="CE856" i="4"/>
  <c r="CE821" i="4"/>
  <c r="CF821" i="4" s="1"/>
  <c r="CE518" i="4"/>
  <c r="CE410" i="4"/>
  <c r="CE380" i="4"/>
  <c r="CH380" i="4" s="1"/>
  <c r="CE342" i="4"/>
  <c r="CF342" i="4" s="1"/>
  <c r="CE766" i="4"/>
  <c r="CH766" i="4" s="1"/>
  <c r="CE754" i="4"/>
  <c r="CH754" i="4" s="1"/>
  <c r="CE694" i="4"/>
  <c r="CE672" i="4"/>
  <c r="CE590" i="4"/>
  <c r="CF590" i="4" s="1"/>
  <c r="CE586" i="4"/>
  <c r="CF586" i="4" s="1"/>
  <c r="CE492" i="4"/>
  <c r="CF492" i="4" s="1"/>
  <c r="CE424" i="4"/>
  <c r="CE58" i="4"/>
  <c r="CE955" i="4"/>
  <c r="CE951" i="4"/>
  <c r="CE829" i="4"/>
  <c r="CF829" i="4" s="1"/>
  <c r="CE791" i="4"/>
  <c r="CF791" i="4" s="1"/>
  <c r="CE778" i="4"/>
  <c r="CH778" i="4" s="1"/>
  <c r="CE608" i="4"/>
  <c r="CF608" i="4" s="1"/>
  <c r="CE540" i="4"/>
  <c r="CE322" i="4"/>
  <c r="CE101" i="4"/>
  <c r="CF101" i="4" s="1"/>
  <c r="CE97" i="4"/>
  <c r="CE37" i="4"/>
  <c r="CE973" i="4"/>
  <c r="CH973" i="4" s="1"/>
  <c r="CE935" i="4"/>
  <c r="CE877" i="4"/>
  <c r="CE876" i="4"/>
  <c r="CE845" i="4"/>
  <c r="CF845" i="4" s="1"/>
  <c r="CE837" i="4"/>
  <c r="CF837" i="4" s="1"/>
  <c r="CE835" i="4"/>
  <c r="CF835" i="4" s="1"/>
  <c r="CE789" i="4"/>
  <c r="CF789" i="4" s="1"/>
  <c r="CE786" i="4"/>
  <c r="CF786" i="4" s="1"/>
  <c r="CE761" i="4"/>
  <c r="CH761" i="4" s="1"/>
  <c r="CE739" i="4"/>
  <c r="CH739" i="4" s="1"/>
  <c r="CE738" i="4"/>
  <c r="CH738" i="4" s="1"/>
  <c r="CE734" i="4"/>
  <c r="CH734" i="4" s="1"/>
  <c r="CE733" i="4"/>
  <c r="CH733" i="4" s="1"/>
  <c r="CE581" i="4"/>
  <c r="CE577" i="4"/>
  <c r="CF577" i="4" s="1"/>
  <c r="CE566" i="4"/>
  <c r="CF566" i="4" s="1"/>
  <c r="CE537" i="4"/>
  <c r="CE536" i="4"/>
  <c r="CE533" i="4"/>
  <c r="CE515" i="4"/>
  <c r="CE512" i="4"/>
  <c r="CE464" i="4"/>
  <c r="CF464" i="4" s="1"/>
  <c r="CE463" i="4"/>
  <c r="CE452" i="4"/>
  <c r="CH452" i="4" s="1"/>
  <c r="CE433" i="4"/>
  <c r="CH433" i="4" s="1"/>
  <c r="CE421" i="4"/>
  <c r="CE374" i="4"/>
  <c r="CH374" i="4" s="1"/>
  <c r="CE367" i="4"/>
  <c r="CH367" i="4" s="1"/>
  <c r="CE365" i="4"/>
  <c r="AB1002" i="4"/>
  <c r="CE971" i="4"/>
  <c r="CE968" i="4"/>
  <c r="CF968" i="4" s="1"/>
  <c r="CE967" i="4"/>
  <c r="CE927" i="4"/>
  <c r="CE926" i="4"/>
  <c r="CE897" i="4"/>
  <c r="CE896" i="4"/>
  <c r="CE864" i="4"/>
  <c r="CE863" i="4"/>
  <c r="CE861" i="4"/>
  <c r="CE815" i="4"/>
  <c r="CF815" i="4" s="1"/>
  <c r="CE799" i="4"/>
  <c r="CF799" i="4" s="1"/>
  <c r="CE770" i="4"/>
  <c r="CH770" i="4" s="1"/>
  <c r="CE769" i="4"/>
  <c r="CH769" i="4" s="1"/>
  <c r="CE711" i="4"/>
  <c r="CH711" i="4" s="1"/>
  <c r="CE710" i="4"/>
  <c r="CH710" i="4" s="1"/>
  <c r="CE706" i="4"/>
  <c r="CH706" i="4" s="1"/>
  <c r="CE705" i="4"/>
  <c r="CH705" i="4" s="1"/>
  <c r="CE601" i="4"/>
  <c r="CF601" i="4" s="1"/>
  <c r="CE600" i="4"/>
  <c r="CE560" i="4"/>
  <c r="CF560" i="4" s="1"/>
  <c r="CE558" i="4"/>
  <c r="CF558" i="4" s="1"/>
  <c r="CE529" i="4"/>
  <c r="CE528" i="4"/>
  <c r="CE525" i="4"/>
  <c r="CE500" i="4"/>
  <c r="CF500" i="4" s="1"/>
  <c r="CE496" i="4"/>
  <c r="CF496" i="4" s="1"/>
  <c r="CE457" i="4"/>
  <c r="CH457" i="4" s="1"/>
  <c r="CE426" i="4"/>
  <c r="CF426" i="4" s="1"/>
  <c r="CE351" i="4"/>
  <c r="CF351" i="4" s="1"/>
  <c r="CE598" i="4"/>
  <c r="CF598" i="4" s="1"/>
  <c r="CE553" i="4"/>
  <c r="CF553" i="4" s="1"/>
  <c r="CE552" i="4"/>
  <c r="CF552" i="4" s="1"/>
  <c r="CE549" i="4"/>
  <c r="CE521" i="4"/>
  <c r="CE520" i="4"/>
  <c r="CE488" i="4"/>
  <c r="CF488" i="4" s="1"/>
  <c r="CE484" i="4"/>
  <c r="CF484" i="4" s="1"/>
  <c r="CE481" i="4"/>
  <c r="CF481" i="4" s="1"/>
  <c r="CE453" i="4"/>
  <c r="CH453" i="4" s="1"/>
  <c r="CE310" i="4"/>
  <c r="CF310" i="4" s="1"/>
  <c r="CE308" i="4"/>
  <c r="CF308" i="4" s="1"/>
  <c r="CE612" i="4"/>
  <c r="CE545" i="4"/>
  <c r="CE544" i="4"/>
  <c r="CE541" i="4"/>
  <c r="CE473" i="4"/>
  <c r="CF473" i="4" s="1"/>
  <c r="CE469" i="4"/>
  <c r="CF469" i="4" s="1"/>
  <c r="CE465" i="4"/>
  <c r="CF465" i="4" s="1"/>
  <c r="CE446" i="4"/>
  <c r="CH446" i="4" s="1"/>
  <c r="CE442" i="4"/>
  <c r="CH442" i="4" s="1"/>
  <c r="CE432" i="4"/>
  <c r="CH432" i="4" s="1"/>
  <c r="CE427" i="4"/>
  <c r="CE407" i="4"/>
  <c r="CF407" i="4" s="1"/>
  <c r="CE394" i="4"/>
  <c r="CF394" i="4" s="1"/>
  <c r="CE386" i="4"/>
  <c r="CH386" i="4" s="1"/>
  <c r="CE381" i="4"/>
  <c r="CH381" i="4" s="1"/>
  <c r="CE336" i="4"/>
  <c r="CF336" i="4" s="1"/>
  <c r="CE335" i="4"/>
  <c r="CF335" i="4" s="1"/>
  <c r="CE344" i="4"/>
  <c r="CF344" i="4" s="1"/>
  <c r="CE338" i="4"/>
  <c r="CF338" i="4" s="1"/>
  <c r="CE337" i="4"/>
  <c r="CF337" i="4" s="1"/>
  <c r="CE211" i="4"/>
  <c r="CH211" i="4" s="1"/>
  <c r="CE343" i="4"/>
  <c r="CF343" i="4" s="1"/>
  <c r="CE312" i="4"/>
  <c r="CF312" i="4" s="1"/>
  <c r="CE57" i="4"/>
  <c r="CE54" i="4"/>
  <c r="CE159" i="4"/>
  <c r="CE127" i="4"/>
  <c r="CF127" i="4" s="1"/>
  <c r="CE126" i="4"/>
  <c r="CF126" i="4" s="1"/>
  <c r="CE123" i="4"/>
  <c r="CF123" i="4" s="1"/>
  <c r="CE114" i="4"/>
  <c r="CE113" i="4"/>
  <c r="CE64" i="4"/>
  <c r="CE49" i="4"/>
  <c r="CE44" i="4"/>
  <c r="CE314" i="4"/>
  <c r="CE303" i="4"/>
  <c r="CH303" i="4" s="1"/>
  <c r="CE216" i="4"/>
  <c r="CF216" i="4" s="1"/>
  <c r="CE1009" i="4"/>
  <c r="CF1009" i="4" s="1"/>
  <c r="AB1003" i="4"/>
  <c r="P1003" i="4" s="1"/>
  <c r="CE969" i="4"/>
  <c r="CH969" i="4" s="1"/>
  <c r="AB1004" i="4"/>
  <c r="CE1002" i="4"/>
  <c r="CF1002" i="4" s="1"/>
  <c r="CE1001" i="4"/>
  <c r="CH1001" i="4" s="1"/>
  <c r="AA986" i="4"/>
  <c r="AA985" i="4"/>
  <c r="CE983" i="4"/>
  <c r="CF983" i="4" s="1"/>
  <c r="CE975" i="4"/>
  <c r="CF975" i="4" s="1"/>
  <c r="CE965" i="4"/>
  <c r="CH965" i="4" s="1"/>
  <c r="CE959" i="4"/>
  <c r="CH959" i="4" s="1"/>
  <c r="AK943" i="4"/>
  <c r="M943" i="4"/>
  <c r="AC943" i="4"/>
  <c r="CE931" i="4"/>
  <c r="CH931" i="4" s="1"/>
  <c r="CE930" i="4"/>
  <c r="CH930" i="4" s="1"/>
  <c r="AV923" i="4"/>
  <c r="AV921" i="4" s="1"/>
  <c r="CE885" i="4"/>
  <c r="CF885" i="4" s="1"/>
  <c r="CE884" i="4"/>
  <c r="CH884" i="4" s="1"/>
  <c r="CE847" i="4"/>
  <c r="CF847" i="4" s="1"/>
  <c r="CE819" i="4"/>
  <c r="CF819" i="4" s="1"/>
  <c r="CE797" i="4"/>
  <c r="CF797" i="4" s="1"/>
  <c r="CE763" i="4"/>
  <c r="CH763" i="4" s="1"/>
  <c r="CE749" i="4"/>
  <c r="CH749" i="4" s="1"/>
  <c r="CE737" i="4"/>
  <c r="CH737" i="4" s="1"/>
  <c r="CE998" i="4"/>
  <c r="CF998" i="4" s="1"/>
  <c r="CE997" i="4"/>
  <c r="CF997" i="4" s="1"/>
  <c r="CE961" i="4"/>
  <c r="CH961" i="4" s="1"/>
  <c r="CE843" i="4"/>
  <c r="CF843" i="4" s="1"/>
  <c r="CE839" i="4"/>
  <c r="CF839" i="4" s="1"/>
  <c r="CE811" i="4"/>
  <c r="CF811" i="4" s="1"/>
  <c r="CE807" i="4"/>
  <c r="CF807" i="4" s="1"/>
  <c r="CE803" i="4"/>
  <c r="CF803" i="4" s="1"/>
  <c r="CE782" i="4"/>
  <c r="CH782" i="4" s="1"/>
  <c r="CE758" i="4"/>
  <c r="CH758" i="4" s="1"/>
  <c r="CE729" i="4"/>
  <c r="CH729" i="4" s="1"/>
  <c r="CE723" i="4"/>
  <c r="CH723" i="4" s="1"/>
  <c r="CE670" i="4"/>
  <c r="CF670" i="4" s="1"/>
  <c r="CE652" i="4"/>
  <c r="CH652" i="4" s="1"/>
  <c r="CE831" i="4"/>
  <c r="CF831" i="4" s="1"/>
  <c r="CE795" i="4"/>
  <c r="CF795" i="4" s="1"/>
  <c r="CE750" i="4"/>
  <c r="CH750" i="4" s="1"/>
  <c r="CE747" i="4"/>
  <c r="CH747" i="4" s="1"/>
  <c r="CE1003" i="4"/>
  <c r="CE963" i="4"/>
  <c r="CF963" i="4" s="1"/>
  <c r="CE953" i="4"/>
  <c r="AK899" i="4"/>
  <c r="AC899" i="4"/>
  <c r="CE889" i="4"/>
  <c r="CH889" i="4" s="1"/>
  <c r="CE888" i="4"/>
  <c r="CF888" i="4" s="1"/>
  <c r="CE827" i="4"/>
  <c r="CF827" i="4" s="1"/>
  <c r="CE823" i="4"/>
  <c r="CF823" i="4" s="1"/>
  <c r="CE813" i="4"/>
  <c r="CF813" i="4" s="1"/>
  <c r="CE805" i="4"/>
  <c r="CF805" i="4" s="1"/>
  <c r="CE787" i="4"/>
  <c r="CF787" i="4" s="1"/>
  <c r="CE771" i="4"/>
  <c r="CH771" i="4" s="1"/>
  <c r="CE759" i="4"/>
  <c r="CH759" i="4" s="1"/>
  <c r="CE742" i="4"/>
  <c r="CH742" i="4" s="1"/>
  <c r="CE727" i="4"/>
  <c r="CH727" i="4" s="1"/>
  <c r="CE726" i="4"/>
  <c r="CH726" i="4" s="1"/>
  <c r="CE707" i="4"/>
  <c r="CH707" i="4" s="1"/>
  <c r="CE564" i="4"/>
  <c r="CF564" i="4" s="1"/>
  <c r="CE562" i="4"/>
  <c r="CF562" i="4" s="1"/>
  <c r="CE557" i="4"/>
  <c r="CF557" i="4" s="1"/>
  <c r="CE556" i="4"/>
  <c r="CF556" i="4" s="1"/>
  <c r="CE511" i="4"/>
  <c r="CE495" i="4"/>
  <c r="CF495" i="4" s="1"/>
  <c r="CE479" i="4"/>
  <c r="CF479" i="4" s="1"/>
  <c r="CE460" i="4"/>
  <c r="CE449" i="4"/>
  <c r="CH449" i="4" s="1"/>
  <c r="CE154" i="4"/>
  <c r="CH154" i="4" s="1"/>
  <c r="CE105" i="4"/>
  <c r="CF105" i="4" s="1"/>
  <c r="CE59" i="4"/>
  <c r="CE774" i="4"/>
  <c r="CH774" i="4" s="1"/>
  <c r="CE765" i="4"/>
  <c r="CH765" i="4" s="1"/>
  <c r="CE753" i="4"/>
  <c r="CH753" i="4" s="1"/>
  <c r="CE743" i="4"/>
  <c r="CH743" i="4" s="1"/>
  <c r="CE731" i="4"/>
  <c r="CH731" i="4" s="1"/>
  <c r="CE722" i="4"/>
  <c r="CH722" i="4" s="1"/>
  <c r="CE721" i="4"/>
  <c r="CH721" i="4" s="1"/>
  <c r="CE664" i="4"/>
  <c r="CE606" i="4"/>
  <c r="CF606" i="4" s="1"/>
  <c r="CE568" i="4"/>
  <c r="CH568" i="4" s="1"/>
  <c r="CE554" i="4"/>
  <c r="CF554" i="4" s="1"/>
  <c r="CE517" i="4"/>
  <c r="CE491" i="4"/>
  <c r="CF491" i="4" s="1"/>
  <c r="CE475" i="4"/>
  <c r="CF475" i="4" s="1"/>
  <c r="CE436" i="4"/>
  <c r="CF436" i="4" s="1"/>
  <c r="CE430" i="4"/>
  <c r="CE373" i="4"/>
  <c r="CF373" i="4" s="1"/>
  <c r="CE346" i="4"/>
  <c r="CF346" i="4" s="1"/>
  <c r="CE341" i="4"/>
  <c r="CF341" i="4" s="1"/>
  <c r="CE243" i="4"/>
  <c r="CE173" i="4"/>
  <c r="CE147" i="4"/>
  <c r="CE118" i="4"/>
  <c r="CE117" i="4"/>
  <c r="CE94" i="4"/>
  <c r="CH94" i="4" s="1"/>
  <c r="CE35" i="4"/>
  <c r="CF35" i="4" s="1"/>
  <c r="CE717" i="4"/>
  <c r="CH717" i="4" s="1"/>
  <c r="CE715" i="4"/>
  <c r="CH715" i="4" s="1"/>
  <c r="CE697" i="4"/>
  <c r="CF697" i="4" s="1"/>
  <c r="CE653" i="4"/>
  <c r="CE611" i="4"/>
  <c r="CE610" i="4"/>
  <c r="CE593" i="4"/>
  <c r="CE516" i="4"/>
  <c r="CE503" i="4"/>
  <c r="CF503" i="4" s="1"/>
  <c r="CE487" i="4"/>
  <c r="CF487" i="4" s="1"/>
  <c r="CE471" i="4"/>
  <c r="CF471" i="4" s="1"/>
  <c r="CE461" i="4"/>
  <c r="CE443" i="4"/>
  <c r="CH443" i="4" s="1"/>
  <c r="CE440" i="4"/>
  <c r="CH440" i="4" s="1"/>
  <c r="CE419" i="4"/>
  <c r="CH419" i="4" s="1"/>
  <c r="CE415" i="4"/>
  <c r="CE369" i="4"/>
  <c r="CE326" i="4"/>
  <c r="CE318" i="4"/>
  <c r="CE311" i="4"/>
  <c r="CF311" i="4" s="1"/>
  <c r="CE239" i="4"/>
  <c r="CE109" i="4"/>
  <c r="CE96" i="4"/>
  <c r="CE42" i="4"/>
  <c r="CF42" i="4" s="1"/>
  <c r="CE41" i="4"/>
  <c r="CE38" i="4"/>
  <c r="CE663" i="4"/>
  <c r="CF663" i="4" s="1"/>
  <c r="CE616" i="4"/>
  <c r="CF616" i="4" s="1"/>
  <c r="CE565" i="4"/>
  <c r="CF565" i="4" s="1"/>
  <c r="CE499" i="4"/>
  <c r="CF499" i="4" s="1"/>
  <c r="CE483" i="4"/>
  <c r="CF483" i="4" s="1"/>
  <c r="CE467" i="4"/>
  <c r="CF467" i="4" s="1"/>
  <c r="CE456" i="4"/>
  <c r="CH456" i="4" s="1"/>
  <c r="CE450" i="4"/>
  <c r="CH450" i="4" s="1"/>
  <c r="CE164" i="4"/>
  <c r="CF164" i="4" s="1"/>
  <c r="CE146" i="4"/>
  <c r="CF146" i="4" s="1"/>
  <c r="CE63" i="4"/>
  <c r="CE61" i="4"/>
  <c r="CE50" i="4"/>
  <c r="CE48" i="4"/>
  <c r="CE36" i="4"/>
  <c r="AK913" i="4"/>
  <c r="CH577" i="4"/>
  <c r="AA1002" i="4"/>
  <c r="I999" i="4"/>
  <c r="AK999" i="4"/>
  <c r="AC999" i="4"/>
  <c r="AP999" i="4"/>
  <c r="AB1000" i="4"/>
  <c r="P1000" i="4" s="1"/>
  <c r="N999" i="4"/>
  <c r="AL994" i="4"/>
  <c r="J994" i="4"/>
  <c r="W994" i="4"/>
  <c r="M999" i="4"/>
  <c r="AA998" i="4"/>
  <c r="O998" i="4" s="1"/>
  <c r="AB969" i="4"/>
  <c r="P969" i="4" s="1"/>
  <c r="CE954" i="4"/>
  <c r="AO943" i="4"/>
  <c r="I943" i="4"/>
  <c r="AB941" i="4"/>
  <c r="P941" i="4" s="1"/>
  <c r="V938" i="4"/>
  <c r="CE940" i="4"/>
  <c r="AP938" i="4"/>
  <c r="AL938" i="4"/>
  <c r="AH938" i="4"/>
  <c r="AD938" i="4"/>
  <c r="CE939" i="4"/>
  <c r="CF939" i="4" s="1"/>
  <c r="N938" i="4"/>
  <c r="J938" i="4"/>
  <c r="F938" i="4"/>
  <c r="AB901" i="4"/>
  <c r="P901" i="4" s="1"/>
  <c r="CE841" i="4"/>
  <c r="CF841" i="4" s="1"/>
  <c r="CE825" i="4"/>
  <c r="CF825" i="4" s="1"/>
  <c r="CE824" i="4"/>
  <c r="CF824" i="4" s="1"/>
  <c r="CE809" i="4"/>
  <c r="CF809" i="4" s="1"/>
  <c r="CE808" i="4"/>
  <c r="CF808" i="4" s="1"/>
  <c r="CE767" i="4"/>
  <c r="CH767" i="4" s="1"/>
  <c r="CE746" i="4"/>
  <c r="CH746" i="4" s="1"/>
  <c r="CE725" i="4"/>
  <c r="CH725" i="4" s="1"/>
  <c r="CE724" i="4"/>
  <c r="CH724" i="4" s="1"/>
  <c r="CE703" i="4"/>
  <c r="AA1006" i="4"/>
  <c r="AA1003" i="4"/>
  <c r="O1003" i="4" s="1"/>
  <c r="V999" i="4"/>
  <c r="AI994" i="4"/>
  <c r="K994" i="4"/>
  <c r="AB984" i="4"/>
  <c r="P984" i="4" s="1"/>
  <c r="AB979" i="4"/>
  <c r="AB961" i="4"/>
  <c r="CE952" i="4"/>
  <c r="AA946" i="4"/>
  <c r="O946" i="4" s="1"/>
  <c r="AO938" i="4"/>
  <c r="AK938" i="4"/>
  <c r="AK937" i="4" s="1"/>
  <c r="AG938" i="4"/>
  <c r="AC938" i="4"/>
  <c r="M938" i="4"/>
  <c r="I938" i="4"/>
  <c r="V917" i="4"/>
  <c r="CG918" i="4"/>
  <c r="AO899" i="4"/>
  <c r="AG899" i="4"/>
  <c r="M899" i="4"/>
  <c r="I899" i="4"/>
  <c r="CE822" i="4"/>
  <c r="CF822" i="4" s="1"/>
  <c r="CE801" i="4"/>
  <c r="CF801" i="4" s="1"/>
  <c r="CE800" i="4"/>
  <c r="CF800" i="4" s="1"/>
  <c r="CE780" i="4"/>
  <c r="CH780" i="4" s="1"/>
  <c r="CE762" i="4"/>
  <c r="CH762" i="4" s="1"/>
  <c r="CE741" i="4"/>
  <c r="CH741" i="4" s="1"/>
  <c r="CE740" i="4"/>
  <c r="CH740" i="4" s="1"/>
  <c r="CE719" i="4"/>
  <c r="CH719" i="4" s="1"/>
  <c r="AB1006" i="4"/>
  <c r="P1006" i="4" s="1"/>
  <c r="Z999" i="4"/>
  <c r="R999" i="4"/>
  <c r="Z994" i="4"/>
  <c r="V994" i="4"/>
  <c r="AM994" i="4"/>
  <c r="AE994" i="4"/>
  <c r="G994" i="4"/>
  <c r="CG1009" i="4"/>
  <c r="AA1005" i="4"/>
  <c r="O1005" i="4" s="1"/>
  <c r="J999" i="4"/>
  <c r="AV999" i="4"/>
  <c r="Y999" i="4"/>
  <c r="U999" i="4"/>
  <c r="Q999" i="4"/>
  <c r="K999" i="4"/>
  <c r="G999" i="4"/>
  <c r="CE996" i="4"/>
  <c r="CF996" i="4" s="1"/>
  <c r="AP994" i="4"/>
  <c r="AH994" i="4"/>
  <c r="N994" i="4"/>
  <c r="F994" i="4"/>
  <c r="AA988" i="4"/>
  <c r="O988" i="4" s="1"/>
  <c r="AA981" i="4"/>
  <c r="O981" i="4" s="1"/>
  <c r="AB973" i="4"/>
  <c r="P973" i="4" s="1"/>
  <c r="AB965" i="4"/>
  <c r="AB957" i="4"/>
  <c r="P957" i="4" s="1"/>
  <c r="CE950" i="4"/>
  <c r="CF950" i="4" s="1"/>
  <c r="Y943" i="4"/>
  <c r="U943" i="4"/>
  <c r="Q943" i="4"/>
  <c r="Z938" i="4"/>
  <c r="R938" i="4"/>
  <c r="AN923" i="4"/>
  <c r="AN921" i="4" s="1"/>
  <c r="AJ923" i="4"/>
  <c r="AJ921" i="4" s="1"/>
  <c r="AF923" i="4"/>
  <c r="AF921" i="4" s="1"/>
  <c r="Z923" i="4"/>
  <c r="Z921" i="4" s="1"/>
  <c r="V923" i="4"/>
  <c r="V921" i="4" s="1"/>
  <c r="R923" i="4"/>
  <c r="R921" i="4" s="1"/>
  <c r="L923" i="4"/>
  <c r="L921" i="4" s="1"/>
  <c r="H923" i="4"/>
  <c r="H921" i="4" s="1"/>
  <c r="V914" i="4"/>
  <c r="CG915" i="4"/>
  <c r="AB909" i="4"/>
  <c r="P909" i="4" s="1"/>
  <c r="AB907" i="4"/>
  <c r="P907" i="4" s="1"/>
  <c r="CE849" i="4"/>
  <c r="CF849" i="4" s="1"/>
  <c r="CE833" i="4"/>
  <c r="CF833" i="4" s="1"/>
  <c r="CE817" i="4"/>
  <c r="CF817" i="4" s="1"/>
  <c r="CE816" i="4"/>
  <c r="CF816" i="4" s="1"/>
  <c r="CE793" i="4"/>
  <c r="CF793" i="4" s="1"/>
  <c r="CE792" i="4"/>
  <c r="CF792" i="4" s="1"/>
  <c r="CE757" i="4"/>
  <c r="CH757" i="4" s="1"/>
  <c r="CE756" i="4"/>
  <c r="CH756" i="4" s="1"/>
  <c r="CE735" i="4"/>
  <c r="CH735" i="4" s="1"/>
  <c r="CE714" i="4"/>
  <c r="CH714" i="4" s="1"/>
  <c r="CF652" i="4"/>
  <c r="R1008" i="4"/>
  <c r="AA1004" i="4"/>
  <c r="O1004" i="4" s="1"/>
  <c r="AO999" i="4"/>
  <c r="AG999" i="4"/>
  <c r="AL999" i="4"/>
  <c r="AH999" i="4"/>
  <c r="F999" i="4"/>
  <c r="AD994" i="4"/>
  <c r="S994" i="4"/>
  <c r="AA980" i="4"/>
  <c r="AB971" i="4"/>
  <c r="P971" i="4" s="1"/>
  <c r="CE956" i="4"/>
  <c r="CF956" i="4" s="1"/>
  <c r="AV949" i="4"/>
  <c r="AG943" i="4"/>
  <c r="AV938" i="4"/>
  <c r="CE934" i="4"/>
  <c r="CH934" i="4" s="1"/>
  <c r="U899" i="4"/>
  <c r="CE814" i="4"/>
  <c r="CF814" i="4" s="1"/>
  <c r="CE772" i="4"/>
  <c r="CH772" i="4" s="1"/>
  <c r="CE751" i="4"/>
  <c r="CH751" i="4" s="1"/>
  <c r="CE730" i="4"/>
  <c r="CH730" i="4" s="1"/>
  <c r="CE709" i="4"/>
  <c r="CH709" i="4" s="1"/>
  <c r="CE708" i="4"/>
  <c r="CH708" i="4" s="1"/>
  <c r="CE933" i="4"/>
  <c r="CH933" i="4" s="1"/>
  <c r="CE929" i="4"/>
  <c r="CH929" i="4" s="1"/>
  <c r="CE925" i="4"/>
  <c r="CH925" i="4" s="1"/>
  <c r="AP923" i="4"/>
  <c r="AP921" i="4" s="1"/>
  <c r="AL923" i="4"/>
  <c r="AL921" i="4" s="1"/>
  <c r="AH923" i="4"/>
  <c r="AH921" i="4" s="1"/>
  <c r="AD923" i="4"/>
  <c r="AD921" i="4" s="1"/>
  <c r="X923" i="4"/>
  <c r="X921" i="4" s="1"/>
  <c r="T923" i="4"/>
  <c r="T921" i="4" s="1"/>
  <c r="N923" i="4"/>
  <c r="N921" i="4" s="1"/>
  <c r="J923" i="4"/>
  <c r="J921" i="4" s="1"/>
  <c r="F923" i="4"/>
  <c r="F921" i="4" s="1"/>
  <c r="AH913" i="4"/>
  <c r="AD913" i="4"/>
  <c r="N913" i="4"/>
  <c r="AB905" i="4"/>
  <c r="CE895" i="4"/>
  <c r="CF895" i="4" s="1"/>
  <c r="CE891" i="4"/>
  <c r="CH891" i="4" s="1"/>
  <c r="CE887" i="4"/>
  <c r="CF887" i="4" s="1"/>
  <c r="CE883" i="4"/>
  <c r="CH883" i="4" s="1"/>
  <c r="CE879" i="4"/>
  <c r="CF879" i="4" s="1"/>
  <c r="CE828" i="4"/>
  <c r="CF828" i="4" s="1"/>
  <c r="CE820" i="4"/>
  <c r="CF820" i="4" s="1"/>
  <c r="CE812" i="4"/>
  <c r="CF812" i="4" s="1"/>
  <c r="CE804" i="4"/>
  <c r="CF804" i="4" s="1"/>
  <c r="CE796" i="4"/>
  <c r="CF796" i="4" s="1"/>
  <c r="CE788" i="4"/>
  <c r="CF788" i="4" s="1"/>
  <c r="CE764" i="4"/>
  <c r="CH764" i="4" s="1"/>
  <c r="CE748" i="4"/>
  <c r="CH748" i="4" s="1"/>
  <c r="CE732" i="4"/>
  <c r="CH732" i="4" s="1"/>
  <c r="CE716" i="4"/>
  <c r="CH716" i="4" s="1"/>
  <c r="CE702" i="4"/>
  <c r="CE676" i="4"/>
  <c r="CH676" i="4" s="1"/>
  <c r="AA667" i="4"/>
  <c r="AA665" i="4"/>
  <c r="O665" i="4" s="1"/>
  <c r="CE659" i="4"/>
  <c r="CE638" i="4"/>
  <c r="CF638" i="4" s="1"/>
  <c r="AA636" i="4"/>
  <c r="CE932" i="4"/>
  <c r="CH932" i="4" s="1"/>
  <c r="CE928" i="4"/>
  <c r="CF928" i="4" s="1"/>
  <c r="AG913" i="4"/>
  <c r="Q899" i="4"/>
  <c r="Y899" i="4"/>
  <c r="CE898" i="4"/>
  <c r="CH898" i="4" s="1"/>
  <c r="CE894" i="4"/>
  <c r="CF894" i="4" s="1"/>
  <c r="CE890" i="4"/>
  <c r="CH890" i="4" s="1"/>
  <c r="CE886" i="4"/>
  <c r="CF886" i="4" s="1"/>
  <c r="CE882" i="4"/>
  <c r="CH882" i="4" s="1"/>
  <c r="CE878" i="4"/>
  <c r="CF878" i="4" s="1"/>
  <c r="CE866" i="4"/>
  <c r="CH866" i="4" s="1"/>
  <c r="CE858" i="4"/>
  <c r="CF858" i="4" s="1"/>
  <c r="CE826" i="4"/>
  <c r="CF826" i="4" s="1"/>
  <c r="CE818" i="4"/>
  <c r="CF818" i="4" s="1"/>
  <c r="CE810" i="4"/>
  <c r="CF810" i="4" s="1"/>
  <c r="CE802" i="4"/>
  <c r="CF802" i="4" s="1"/>
  <c r="CE794" i="4"/>
  <c r="CF794" i="4" s="1"/>
  <c r="CE768" i="4"/>
  <c r="CH768" i="4" s="1"/>
  <c r="CE752" i="4"/>
  <c r="CH752" i="4" s="1"/>
  <c r="CE736" i="4"/>
  <c r="CH736" i="4" s="1"/>
  <c r="CE720" i="4"/>
  <c r="CH720" i="4" s="1"/>
  <c r="CE704" i="4"/>
  <c r="CH704" i="4" s="1"/>
  <c r="AA702" i="4"/>
  <c r="CE698" i="4"/>
  <c r="CE690" i="4"/>
  <c r="CF690" i="4" s="1"/>
  <c r="CE677" i="4"/>
  <c r="CH677" i="4" s="1"/>
  <c r="CE662" i="4"/>
  <c r="CE637" i="4"/>
  <c r="CF637" i="4" s="1"/>
  <c r="AA693" i="4"/>
  <c r="O693" i="4" s="1"/>
  <c r="CE687" i="4"/>
  <c r="CF687" i="4" s="1"/>
  <c r="CE665" i="4"/>
  <c r="CE658" i="4"/>
  <c r="CH658" i="4" s="1"/>
  <c r="CE650" i="4"/>
  <c r="CH650" i="4" s="1"/>
  <c r="CE636" i="4"/>
  <c r="CF636" i="4" s="1"/>
  <c r="CE634" i="4"/>
  <c r="CE806" i="4"/>
  <c r="CF806" i="4" s="1"/>
  <c r="CE798" i="4"/>
  <c r="CF798" i="4" s="1"/>
  <c r="CE790" i="4"/>
  <c r="CF790" i="4" s="1"/>
  <c r="CE784" i="4"/>
  <c r="CH784" i="4" s="1"/>
  <c r="CE776" i="4"/>
  <c r="CH776" i="4" s="1"/>
  <c r="CE760" i="4"/>
  <c r="CH760" i="4" s="1"/>
  <c r="CE744" i="4"/>
  <c r="CH744" i="4" s="1"/>
  <c r="CE728" i="4"/>
  <c r="CH728" i="4" s="1"/>
  <c r="CE712" i="4"/>
  <c r="CH712" i="4" s="1"/>
  <c r="CE685" i="4"/>
  <c r="CE684" i="4"/>
  <c r="CH684" i="4" s="1"/>
  <c r="CE656" i="4"/>
  <c r="CE655" i="4"/>
  <c r="CE651" i="4"/>
  <c r="CE633" i="4"/>
  <c r="CH633" i="4" s="1"/>
  <c r="CE613" i="4"/>
  <c r="CE555" i="4"/>
  <c r="CF555" i="4" s="1"/>
  <c r="CE507" i="4"/>
  <c r="CF507" i="4" s="1"/>
  <c r="CE505" i="4"/>
  <c r="CF505" i="4" s="1"/>
  <c r="CE498" i="4"/>
  <c r="CF498" i="4" s="1"/>
  <c r="CE490" i="4"/>
  <c r="CF490" i="4" s="1"/>
  <c r="CE482" i="4"/>
  <c r="CF482" i="4" s="1"/>
  <c r="CE462" i="4"/>
  <c r="CH462" i="4" s="1"/>
  <c r="CE447" i="4"/>
  <c r="CH447" i="4" s="1"/>
  <c r="CE437" i="4"/>
  <c r="CF437" i="4" s="1"/>
  <c r="CE412" i="4"/>
  <c r="CE402" i="4"/>
  <c r="CF402" i="4" s="1"/>
  <c r="CE399" i="4"/>
  <c r="CE375" i="4"/>
  <c r="CH375" i="4" s="1"/>
  <c r="CE366" i="4"/>
  <c r="CF366" i="4" s="1"/>
  <c r="CE348" i="4"/>
  <c r="CF348" i="4" s="1"/>
  <c r="CE345" i="4"/>
  <c r="CF345" i="4" s="1"/>
  <c r="CE332" i="4"/>
  <c r="CF332" i="4" s="1"/>
  <c r="CE328" i="4"/>
  <c r="CF328" i="4" s="1"/>
  <c r="CE319" i="4"/>
  <c r="CH319" i="4" s="1"/>
  <c r="CH305" i="4"/>
  <c r="CF305" i="4"/>
  <c r="CE255" i="4"/>
  <c r="CH255" i="4" s="1"/>
  <c r="CE247" i="4"/>
  <c r="CF247" i="4" s="1"/>
  <c r="CE215" i="4"/>
  <c r="CE214" i="4"/>
  <c r="CE689" i="4"/>
  <c r="CE688" i="4"/>
  <c r="CF688" i="4" s="1"/>
  <c r="AA673" i="4"/>
  <c r="CE649" i="4"/>
  <c r="AA574" i="4"/>
  <c r="CE567" i="4"/>
  <c r="CF567" i="4" s="1"/>
  <c r="CE551" i="4"/>
  <c r="CF551" i="4" s="1"/>
  <c r="CE547" i="4"/>
  <c r="CE543" i="4"/>
  <c r="CE539" i="4"/>
  <c r="CF539" i="4" s="1"/>
  <c r="CE535" i="4"/>
  <c r="CE531" i="4"/>
  <c r="CE527" i="4"/>
  <c r="CE523" i="4"/>
  <c r="CF523" i="4" s="1"/>
  <c r="CE519" i="4"/>
  <c r="AA463" i="4"/>
  <c r="CE459" i="4"/>
  <c r="CH459" i="4" s="1"/>
  <c r="CE455" i="4"/>
  <c r="CH455" i="4" s="1"/>
  <c r="CE441" i="4"/>
  <c r="CH441" i="4" s="1"/>
  <c r="CE435" i="4"/>
  <c r="CF435" i="4" s="1"/>
  <c r="CE434" i="4"/>
  <c r="CH434" i="4" s="1"/>
  <c r="CE409" i="4"/>
  <c r="CH409" i="4" s="1"/>
  <c r="CE401" i="4"/>
  <c r="CE393" i="4"/>
  <c r="CH393" i="4" s="1"/>
  <c r="CE382" i="4"/>
  <c r="CH382" i="4" s="1"/>
  <c r="CE368" i="4"/>
  <c r="CH368" i="4" s="1"/>
  <c r="CH365" i="4"/>
  <c r="CF365" i="4"/>
  <c r="CE350" i="4"/>
  <c r="CF350" i="4" s="1"/>
  <c r="CE347" i="4"/>
  <c r="CF347" i="4" s="1"/>
  <c r="CE334" i="4"/>
  <c r="CF334" i="4" s="1"/>
  <c r="CE331" i="4"/>
  <c r="CF331" i="4" s="1"/>
  <c r="CE317" i="4"/>
  <c r="CE313" i="4"/>
  <c r="CF313" i="4" s="1"/>
  <c r="CH312" i="4"/>
  <c r="CE304" i="4"/>
  <c r="CH304" i="4" s="1"/>
  <c r="CE253" i="4"/>
  <c r="CH253" i="4" s="1"/>
  <c r="CE245" i="4"/>
  <c r="CH245" i="4" s="1"/>
  <c r="CE237" i="4"/>
  <c r="CH237" i="4" s="1"/>
  <c r="CE175" i="4"/>
  <c r="CE174" i="4"/>
  <c r="CE165" i="4"/>
  <c r="CH165" i="4" s="1"/>
  <c r="CH608" i="4"/>
  <c r="CE607" i="4"/>
  <c r="CF607" i="4" s="1"/>
  <c r="CH601" i="4"/>
  <c r="CE599" i="4"/>
  <c r="CH599" i="4" s="1"/>
  <c r="CE594" i="4"/>
  <c r="CE585" i="4"/>
  <c r="CE578" i="4"/>
  <c r="CF578" i="4" s="1"/>
  <c r="AA573" i="4"/>
  <c r="O573" i="4" s="1"/>
  <c r="AA571" i="4"/>
  <c r="CE563" i="4"/>
  <c r="CF563" i="4" s="1"/>
  <c r="CE550" i="4"/>
  <c r="CE546" i="4"/>
  <c r="CH546" i="4" s="1"/>
  <c r="CE542" i="4"/>
  <c r="CE538" i="4"/>
  <c r="CE534" i="4"/>
  <c r="CE530" i="4"/>
  <c r="CH530" i="4" s="1"/>
  <c r="CE526" i="4"/>
  <c r="CE522" i="4"/>
  <c r="CE508" i="4"/>
  <c r="CF508" i="4" s="1"/>
  <c r="CE470" i="4"/>
  <c r="CF470" i="4" s="1"/>
  <c r="CE406" i="4"/>
  <c r="CE398" i="4"/>
  <c r="CH398" i="4" s="1"/>
  <c r="CE384" i="4"/>
  <c r="CF384" i="4" s="1"/>
  <c r="CE377" i="4"/>
  <c r="CH377" i="4" s="1"/>
  <c r="CE372" i="4"/>
  <c r="CF372" i="4" s="1"/>
  <c r="CE370" i="4"/>
  <c r="CH370" i="4" s="1"/>
  <c r="CE340" i="4"/>
  <c r="CF340" i="4" s="1"/>
  <c r="CE302" i="4"/>
  <c r="CH302" i="4" s="1"/>
  <c r="CE301" i="4"/>
  <c r="CE251" i="4"/>
  <c r="CF251" i="4" s="1"/>
  <c r="AA158" i="4"/>
  <c r="O158" i="4" s="1"/>
  <c r="CE693" i="4"/>
  <c r="CF693" i="4" s="1"/>
  <c r="CE686" i="4"/>
  <c r="CE675" i="4"/>
  <c r="CF675" i="4" s="1"/>
  <c r="CE669" i="4"/>
  <c r="CE667" i="4"/>
  <c r="CH667" i="4" s="1"/>
  <c r="CE666" i="4"/>
  <c r="AA663" i="4"/>
  <c r="CE660" i="4"/>
  <c r="CH660" i="4" s="1"/>
  <c r="CE589" i="4"/>
  <c r="CE582" i="4"/>
  <c r="CF582" i="4" s="1"/>
  <c r="CE559" i="4"/>
  <c r="CF559" i="4" s="1"/>
  <c r="CE513" i="4"/>
  <c r="CE509" i="4"/>
  <c r="CF509" i="4" s="1"/>
  <c r="CE504" i="4"/>
  <c r="CF504" i="4" s="1"/>
  <c r="CE451" i="4"/>
  <c r="CH451" i="4" s="1"/>
  <c r="CE448" i="4"/>
  <c r="CH448" i="4" s="1"/>
  <c r="CE445" i="4"/>
  <c r="CH445" i="4" s="1"/>
  <c r="CE420" i="4"/>
  <c r="CF420" i="4" s="1"/>
  <c r="CE405" i="4"/>
  <c r="CE376" i="4"/>
  <c r="CH376" i="4" s="1"/>
  <c r="CE339" i="4"/>
  <c r="CF339" i="4" s="1"/>
  <c r="CE325" i="4"/>
  <c r="CF325" i="4" s="1"/>
  <c r="CE307" i="4"/>
  <c r="CH307" i="4" s="1"/>
  <c r="CE257" i="4"/>
  <c r="CF257" i="4" s="1"/>
  <c r="CE249" i="4"/>
  <c r="CH249" i="4" s="1"/>
  <c r="AA140" i="4"/>
  <c r="CE439" i="4"/>
  <c r="CH439" i="4" s="1"/>
  <c r="CE438" i="4"/>
  <c r="CH438" i="4" s="1"/>
  <c r="CE429" i="4"/>
  <c r="CF429" i="4" s="1"/>
  <c r="CE428" i="4"/>
  <c r="CF428" i="4" s="1"/>
  <c r="CE414" i="4"/>
  <c r="CE408" i="4"/>
  <c r="CH408" i="4" s="1"/>
  <c r="CE404" i="4"/>
  <c r="CF404" i="4" s="1"/>
  <c r="CE390" i="4"/>
  <c r="CE383" i="4"/>
  <c r="CH383" i="4" s="1"/>
  <c r="CE333" i="4"/>
  <c r="CF333" i="4" s="1"/>
  <c r="CE329" i="4"/>
  <c r="CF329" i="4" s="1"/>
  <c r="CE324" i="4"/>
  <c r="CF324" i="4" s="1"/>
  <c r="CE320" i="4"/>
  <c r="CE316" i="4"/>
  <c r="CE309" i="4"/>
  <c r="CH309" i="4" s="1"/>
  <c r="CE306" i="4"/>
  <c r="CH306" i="4" s="1"/>
  <c r="CE210" i="4"/>
  <c r="CH210" i="4" s="1"/>
  <c r="CE209" i="4"/>
  <c r="AA156" i="4"/>
  <c r="O156" i="4" s="1"/>
  <c r="CE161" i="4"/>
  <c r="CH161" i="4" s="1"/>
  <c r="CE153" i="4"/>
  <c r="CH153" i="4" s="1"/>
  <c r="CE152" i="4"/>
  <c r="CF152" i="4" s="1"/>
  <c r="CE150" i="4"/>
  <c r="CF150" i="4" s="1"/>
  <c r="CE121" i="4"/>
  <c r="CE120" i="4"/>
  <c r="CF120" i="4" s="1"/>
  <c r="CE110" i="4"/>
  <c r="CE108" i="4"/>
  <c r="CF108" i="4" s="1"/>
  <c r="CE106" i="4"/>
  <c r="CF106" i="4" s="1"/>
  <c r="CE104" i="4"/>
  <c r="CF104" i="4" s="1"/>
  <c r="CE99" i="4"/>
  <c r="CF99" i="4" s="1"/>
  <c r="CE95" i="4"/>
  <c r="CH95" i="4" s="1"/>
  <c r="CE55" i="4"/>
  <c r="CE39" i="4"/>
  <c r="CE34" i="4"/>
  <c r="AV31" i="4"/>
  <c r="CG26" i="4"/>
  <c r="CE14" i="4"/>
  <c r="CE221" i="4"/>
  <c r="CF221" i="4" s="1"/>
  <c r="CE218" i="4"/>
  <c r="CH218" i="4" s="1"/>
  <c r="CE160" i="4"/>
  <c r="CH160" i="4" s="1"/>
  <c r="AA145" i="4"/>
  <c r="AA142" i="4"/>
  <c r="O142" i="4" s="1"/>
  <c r="AA13" i="4"/>
  <c r="O13" i="4" s="1"/>
  <c r="Y994" i="4"/>
  <c r="O985" i="4"/>
  <c r="M977" i="4"/>
  <c r="AO977" i="4"/>
  <c r="AG977" i="4"/>
  <c r="AP943" i="4"/>
  <c r="AP913" i="4"/>
  <c r="F913" i="4"/>
  <c r="AB911" i="4"/>
  <c r="P911" i="4" s="1"/>
  <c r="X899" i="4"/>
  <c r="AV899" i="4"/>
  <c r="V899" i="4"/>
  <c r="CE875" i="4"/>
  <c r="CH875" i="4" s="1"/>
  <c r="CE874" i="4"/>
  <c r="CF874" i="4" s="1"/>
  <c r="CE873" i="4"/>
  <c r="CE872" i="4"/>
  <c r="CF872" i="4" s="1"/>
  <c r="CE871" i="4"/>
  <c r="CH871" i="4" s="1"/>
  <c r="CE870" i="4"/>
  <c r="CF870" i="4" s="1"/>
  <c r="CE869" i="4"/>
  <c r="CE868" i="4"/>
  <c r="CF868" i="4" s="1"/>
  <c r="AA866" i="4"/>
  <c r="CE865" i="4"/>
  <c r="CF865" i="4" s="1"/>
  <c r="AB864" i="4"/>
  <c r="P864" i="4" s="1"/>
  <c r="AB861" i="4"/>
  <c r="P861" i="4" s="1"/>
  <c r="CE860" i="4"/>
  <c r="CF860" i="4" s="1"/>
  <c r="CE857" i="4"/>
  <c r="CF857" i="4" s="1"/>
  <c r="AB855" i="4"/>
  <c r="AA847" i="4"/>
  <c r="O847" i="4" s="1"/>
  <c r="AA843" i="4"/>
  <c r="O843" i="4" s="1"/>
  <c r="AA839" i="4"/>
  <c r="AA835" i="4"/>
  <c r="AA831" i="4"/>
  <c r="CF702" i="4"/>
  <c r="CH702" i="4"/>
  <c r="U994" i="4"/>
  <c r="U991" i="4" s="1"/>
  <c r="U989" i="4" s="1"/>
  <c r="R994" i="4"/>
  <c r="R991" i="4" s="1"/>
  <c r="R989" i="4" s="1"/>
  <c r="I977" i="4"/>
  <c r="S977" i="4"/>
  <c r="AF943" i="4"/>
  <c r="AL943" i="4"/>
  <c r="AL913" i="4"/>
  <c r="J913" i="4"/>
  <c r="AB903" i="4"/>
  <c r="T899" i="4"/>
  <c r="Z899" i="4"/>
  <c r="R899" i="4"/>
  <c r="AA1001" i="4"/>
  <c r="O1001" i="4" s="1"/>
  <c r="AB1001" i="4"/>
  <c r="P1001" i="4" s="1"/>
  <c r="CE1000" i="4"/>
  <c r="CF1000" i="4" s="1"/>
  <c r="AD999" i="4"/>
  <c r="CG997" i="4"/>
  <c r="X994" i="4"/>
  <c r="T994" i="4"/>
  <c r="AB988" i="4"/>
  <c r="AB986" i="4"/>
  <c r="AE977" i="4"/>
  <c r="CE982" i="4"/>
  <c r="CH982" i="4" s="1"/>
  <c r="CE980" i="4"/>
  <c r="CF980" i="4" s="1"/>
  <c r="P979" i="4"/>
  <c r="CE979" i="4"/>
  <c r="CF979" i="4" s="1"/>
  <c r="AV977" i="4"/>
  <c r="AN977" i="4"/>
  <c r="AJ977" i="4"/>
  <c r="AF977" i="4"/>
  <c r="L977" i="4"/>
  <c r="H977" i="4"/>
  <c r="CE974" i="4"/>
  <c r="CF974" i="4" s="1"/>
  <c r="CE970" i="4"/>
  <c r="CH970" i="4" s="1"/>
  <c r="CE966" i="4"/>
  <c r="CH966" i="4" s="1"/>
  <c r="CE962" i="4"/>
  <c r="CH962" i="4" s="1"/>
  <c r="CE958" i="4"/>
  <c r="CF958" i="4" s="1"/>
  <c r="AO949" i="4"/>
  <c r="AK949" i="4"/>
  <c r="W949" i="4"/>
  <c r="S949" i="4"/>
  <c r="I949" i="4"/>
  <c r="AA947" i="4"/>
  <c r="O947" i="4" s="1"/>
  <c r="AA945" i="4"/>
  <c r="O945" i="4" s="1"/>
  <c r="CE942" i="4"/>
  <c r="AB940" i="4"/>
  <c r="P940" i="4" s="1"/>
  <c r="W938" i="4"/>
  <c r="S938" i="4"/>
  <c r="AB935" i="4"/>
  <c r="P935" i="4" s="1"/>
  <c r="AB934" i="4"/>
  <c r="P934" i="4" s="1"/>
  <c r="AB933" i="4"/>
  <c r="AB932" i="4"/>
  <c r="AB931" i="4"/>
  <c r="P931" i="4" s="1"/>
  <c r="AB930" i="4"/>
  <c r="P930" i="4" s="1"/>
  <c r="AB929" i="4"/>
  <c r="AB928" i="4"/>
  <c r="AB927" i="4"/>
  <c r="P927" i="4" s="1"/>
  <c r="AB926" i="4"/>
  <c r="P926" i="4" s="1"/>
  <c r="AB925" i="4"/>
  <c r="CG924" i="4"/>
  <c r="AR923" i="4"/>
  <c r="AR921" i="4" s="1"/>
  <c r="AM923" i="4"/>
  <c r="AM921" i="4" s="1"/>
  <c r="AI923" i="4"/>
  <c r="AI921" i="4" s="1"/>
  <c r="AE923" i="4"/>
  <c r="AE921" i="4" s="1"/>
  <c r="Y923" i="4"/>
  <c r="Y921" i="4" s="1"/>
  <c r="U923" i="4"/>
  <c r="U921" i="4" s="1"/>
  <c r="Q923" i="4"/>
  <c r="Q921" i="4" s="1"/>
  <c r="K923" i="4"/>
  <c r="K921" i="4" s="1"/>
  <c r="G923" i="4"/>
  <c r="G921" i="4" s="1"/>
  <c r="CE918" i="4"/>
  <c r="CH918" i="4" s="1"/>
  <c r="S913" i="4"/>
  <c r="AA910" i="4"/>
  <c r="O910" i="4" s="1"/>
  <c r="AA908" i="4"/>
  <c r="O908" i="4" s="1"/>
  <c r="AA906" i="4"/>
  <c r="O906" i="4" s="1"/>
  <c r="AA904" i="4"/>
  <c r="AA902" i="4"/>
  <c r="O902" i="4" s="1"/>
  <c r="AM899" i="4"/>
  <c r="AI899" i="4"/>
  <c r="AA900" i="4"/>
  <c r="O900" i="4" s="1"/>
  <c r="K899" i="4"/>
  <c r="G899" i="4"/>
  <c r="CE867" i="4"/>
  <c r="CH867" i="4" s="1"/>
  <c r="AB866" i="4"/>
  <c r="P866" i="4" s="1"/>
  <c r="AB863" i="4"/>
  <c r="CE862" i="4"/>
  <c r="CH862" i="4" s="1"/>
  <c r="CE859" i="4"/>
  <c r="CH859" i="4" s="1"/>
  <c r="AB858" i="4"/>
  <c r="P858" i="4" s="1"/>
  <c r="AV851" i="4"/>
  <c r="AN851" i="4"/>
  <c r="AJ851" i="4"/>
  <c r="AF851" i="4"/>
  <c r="Z851" i="4"/>
  <c r="V851" i="4"/>
  <c r="V850" i="4" s="1"/>
  <c r="CG852" i="4"/>
  <c r="CE852" i="4"/>
  <c r="L851" i="4"/>
  <c r="H851" i="4"/>
  <c r="CE848" i="4"/>
  <c r="CF848" i="4" s="1"/>
  <c r="CE846" i="4"/>
  <c r="CF846" i="4" s="1"/>
  <c r="CE844" i="4"/>
  <c r="CF844" i="4" s="1"/>
  <c r="CE842" i="4"/>
  <c r="CF842" i="4" s="1"/>
  <c r="CE840" i="4"/>
  <c r="CF840" i="4" s="1"/>
  <c r="CE838" i="4"/>
  <c r="CF838" i="4" s="1"/>
  <c r="CE836" i="4"/>
  <c r="CF836" i="4" s="1"/>
  <c r="CE834" i="4"/>
  <c r="CF834" i="4" s="1"/>
  <c r="CE832" i="4"/>
  <c r="CF832" i="4" s="1"/>
  <c r="CE830" i="4"/>
  <c r="CF830" i="4" s="1"/>
  <c r="Q994" i="4"/>
  <c r="AK977" i="4"/>
  <c r="W977" i="4"/>
  <c r="W948" i="4" s="1"/>
  <c r="P965" i="4"/>
  <c r="AN943" i="4"/>
  <c r="L943" i="4"/>
  <c r="AD943" i="4"/>
  <c r="CE1005" i="4"/>
  <c r="AN999" i="4"/>
  <c r="S999" i="4"/>
  <c r="AO994" i="4"/>
  <c r="AG994" i="4"/>
  <c r="M994" i="4"/>
  <c r="AI977" i="4"/>
  <c r="U977" i="4"/>
  <c r="K977" i="4"/>
  <c r="AA970" i="4"/>
  <c r="O970" i="4" s="1"/>
  <c r="AA966" i="4"/>
  <c r="O966" i="4" s="1"/>
  <c r="AA962" i="4"/>
  <c r="AG949" i="4"/>
  <c r="AA958" i="4"/>
  <c r="O958" i="4" s="1"/>
  <c r="X943" i="4"/>
  <c r="T943" i="4"/>
  <c r="AA944" i="4"/>
  <c r="O944" i="4" s="1"/>
  <c r="N943" i="4"/>
  <c r="J943" i="4"/>
  <c r="F943" i="4"/>
  <c r="CE941" i="4"/>
  <c r="Y938" i="4"/>
  <c r="Y937" i="4" s="1"/>
  <c r="U938" i="4"/>
  <c r="Q938" i="4"/>
  <c r="AB939" i="4"/>
  <c r="P939" i="4" s="1"/>
  <c r="AA935" i="4"/>
  <c r="O935" i="4" s="1"/>
  <c r="AA934" i="4"/>
  <c r="O934" i="4" s="1"/>
  <c r="AA933" i="4"/>
  <c r="O933" i="4" s="1"/>
  <c r="AA932" i="4"/>
  <c r="O932" i="4" s="1"/>
  <c r="AA931" i="4"/>
  <c r="O931" i="4" s="1"/>
  <c r="AA930" i="4"/>
  <c r="O930" i="4" s="1"/>
  <c r="AA929" i="4"/>
  <c r="O929" i="4" s="1"/>
  <c r="AA928" i="4"/>
  <c r="O928" i="4" s="1"/>
  <c r="AA927" i="4"/>
  <c r="O927" i="4" s="1"/>
  <c r="AA926" i="4"/>
  <c r="O926" i="4" s="1"/>
  <c r="AA925" i="4"/>
  <c r="O925" i="4" s="1"/>
  <c r="Z913" i="4"/>
  <c r="R913" i="4"/>
  <c r="AB910" i="4"/>
  <c r="P910" i="4" s="1"/>
  <c r="AB908" i="4"/>
  <c r="P908" i="4" s="1"/>
  <c r="AB906" i="4"/>
  <c r="P906" i="4" s="1"/>
  <c r="AB904" i="4"/>
  <c r="P904" i="4" s="1"/>
  <c r="AB902" i="4"/>
  <c r="P902" i="4" s="1"/>
  <c r="AN899" i="4"/>
  <c r="AJ899" i="4"/>
  <c r="AF899" i="4"/>
  <c r="L899" i="4"/>
  <c r="H899" i="4"/>
  <c r="CG900" i="4"/>
  <c r="AP899" i="4"/>
  <c r="AL899" i="4"/>
  <c r="AH899" i="4"/>
  <c r="AD899" i="4"/>
  <c r="N899" i="4"/>
  <c r="J899" i="4"/>
  <c r="F899" i="4"/>
  <c r="AB898" i="4"/>
  <c r="P898" i="4" s="1"/>
  <c r="AB897" i="4"/>
  <c r="P897" i="4" s="1"/>
  <c r="AB896" i="4"/>
  <c r="P896" i="4" s="1"/>
  <c r="AB895" i="4"/>
  <c r="P895" i="4" s="1"/>
  <c r="AB894" i="4"/>
  <c r="P894" i="4" s="1"/>
  <c r="AB893" i="4"/>
  <c r="P893" i="4" s="1"/>
  <c r="AB892" i="4"/>
  <c r="P892" i="4" s="1"/>
  <c r="AB891" i="4"/>
  <c r="P891" i="4" s="1"/>
  <c r="AB890" i="4"/>
  <c r="P890" i="4" s="1"/>
  <c r="AB889" i="4"/>
  <c r="P889" i="4" s="1"/>
  <c r="AB888" i="4"/>
  <c r="P888" i="4" s="1"/>
  <c r="AB887" i="4"/>
  <c r="P887" i="4" s="1"/>
  <c r="AB886" i="4"/>
  <c r="P886" i="4" s="1"/>
  <c r="AB885" i="4"/>
  <c r="P885" i="4" s="1"/>
  <c r="AB884" i="4"/>
  <c r="P884" i="4" s="1"/>
  <c r="AB883" i="4"/>
  <c r="P883" i="4" s="1"/>
  <c r="AB882" i="4"/>
  <c r="P882" i="4" s="1"/>
  <c r="AB881" i="4"/>
  <c r="P881" i="4" s="1"/>
  <c r="AB880" i="4"/>
  <c r="P880" i="4" s="1"/>
  <c r="AB879" i="4"/>
  <c r="P879" i="4" s="1"/>
  <c r="AB878" i="4"/>
  <c r="P878" i="4" s="1"/>
  <c r="AB877" i="4"/>
  <c r="P877" i="4" s="1"/>
  <c r="AB876" i="4"/>
  <c r="P876" i="4" s="1"/>
  <c r="AB875" i="4"/>
  <c r="P875" i="4" s="1"/>
  <c r="AB874" i="4"/>
  <c r="P874" i="4" s="1"/>
  <c r="AB873" i="4"/>
  <c r="P873" i="4" s="1"/>
  <c r="AB872" i="4"/>
  <c r="P872" i="4" s="1"/>
  <c r="AB871" i="4"/>
  <c r="P871" i="4" s="1"/>
  <c r="AB870" i="4"/>
  <c r="P870" i="4" s="1"/>
  <c r="AB869" i="4"/>
  <c r="P869" i="4" s="1"/>
  <c r="AB868" i="4"/>
  <c r="P868" i="4" s="1"/>
  <c r="AB865" i="4"/>
  <c r="P865" i="4" s="1"/>
  <c r="AB860" i="4"/>
  <c r="P860" i="4" s="1"/>
  <c r="AB857" i="4"/>
  <c r="P857" i="4" s="1"/>
  <c r="CE854" i="4"/>
  <c r="CF665" i="4"/>
  <c r="CH665" i="4"/>
  <c r="CF656" i="4"/>
  <c r="CH656" i="4"/>
  <c r="AR994" i="4"/>
  <c r="Y977" i="4"/>
  <c r="AJ943" i="4"/>
  <c r="H943" i="4"/>
  <c r="AH943" i="4"/>
  <c r="AH937" i="4" s="1"/>
  <c r="CE1006" i="4"/>
  <c r="CF1006" i="4" s="1"/>
  <c r="AJ999" i="4"/>
  <c r="AF999" i="4"/>
  <c r="W999" i="4"/>
  <c r="AA996" i="4"/>
  <c r="O996" i="4" s="1"/>
  <c r="AV994" i="4"/>
  <c r="AK994" i="4"/>
  <c r="AC994" i="4"/>
  <c r="I994" i="4"/>
  <c r="I991" i="4" s="1"/>
  <c r="I989" i="4" s="1"/>
  <c r="AA987" i="4"/>
  <c r="O987" i="4" s="1"/>
  <c r="AB985" i="4"/>
  <c r="P985" i="4" s="1"/>
  <c r="AM977" i="4"/>
  <c r="Q977" i="4"/>
  <c r="G977" i="4"/>
  <c r="AA974" i="4"/>
  <c r="P1004" i="4"/>
  <c r="P1002" i="4"/>
  <c r="AR999" i="4"/>
  <c r="AM999" i="4"/>
  <c r="AI999" i="4"/>
  <c r="AE999" i="4"/>
  <c r="L999" i="4"/>
  <c r="H999" i="4"/>
  <c r="AB997" i="4"/>
  <c r="P997" i="4" s="1"/>
  <c r="AN994" i="4"/>
  <c r="AJ994" i="4"/>
  <c r="AF994" i="4"/>
  <c r="L994" i="4"/>
  <c r="H994" i="4"/>
  <c r="AB987" i="4"/>
  <c r="P987" i="4" s="1"/>
  <c r="AB983" i="4"/>
  <c r="P983" i="4" s="1"/>
  <c r="AB980" i="4"/>
  <c r="P980" i="4" s="1"/>
  <c r="AA979" i="4"/>
  <c r="O979" i="4" s="1"/>
  <c r="T977" i="4"/>
  <c r="CF961" i="4"/>
  <c r="CF957" i="4"/>
  <c r="M949" i="4"/>
  <c r="M948" i="4" s="1"/>
  <c r="AR949" i="4"/>
  <c r="AM949" i="4"/>
  <c r="AI949" i="4"/>
  <c r="AE949" i="4"/>
  <c r="AE948" i="4" s="1"/>
  <c r="Y949" i="4"/>
  <c r="U949" i="4"/>
  <c r="K949" i="4"/>
  <c r="G949" i="4"/>
  <c r="Z943" i="4"/>
  <c r="V943" i="4"/>
  <c r="V937" i="4" s="1"/>
  <c r="R943" i="4"/>
  <c r="AB942" i="4"/>
  <c r="P942" i="4" s="1"/>
  <c r="AR938" i="4"/>
  <c r="AM938" i="4"/>
  <c r="AI938" i="4"/>
  <c r="AE938" i="4"/>
  <c r="K938" i="4"/>
  <c r="G938" i="4"/>
  <c r="AO923" i="4"/>
  <c r="AO921" i="4" s="1"/>
  <c r="AK923" i="4"/>
  <c r="AK921" i="4" s="1"/>
  <c r="AG923" i="4"/>
  <c r="AG921" i="4" s="1"/>
  <c r="AC923" i="4"/>
  <c r="AC921" i="4" s="1"/>
  <c r="W923" i="4"/>
  <c r="W921" i="4" s="1"/>
  <c r="S923" i="4"/>
  <c r="S921" i="4" s="1"/>
  <c r="M923" i="4"/>
  <c r="M921" i="4" s="1"/>
  <c r="I923" i="4"/>
  <c r="I921" i="4" s="1"/>
  <c r="AB918" i="4"/>
  <c r="AB917" i="4" s="1"/>
  <c r="AA915" i="4"/>
  <c r="AA914" i="4" s="1"/>
  <c r="AA911" i="4"/>
  <c r="O911" i="4" s="1"/>
  <c r="AA909" i="4"/>
  <c r="O909" i="4" s="1"/>
  <c r="AA907" i="4"/>
  <c r="O907" i="4" s="1"/>
  <c r="AA905" i="4"/>
  <c r="O905" i="4" s="1"/>
  <c r="AA903" i="4"/>
  <c r="O903" i="4" s="1"/>
  <c r="AA901" i="4"/>
  <c r="O901" i="4" s="1"/>
  <c r="S899" i="4"/>
  <c r="AA898" i="4"/>
  <c r="O898" i="4" s="1"/>
  <c r="AA897" i="4"/>
  <c r="O897" i="4" s="1"/>
  <c r="AA896" i="4"/>
  <c r="O896" i="4" s="1"/>
  <c r="AA895" i="4"/>
  <c r="O895" i="4" s="1"/>
  <c r="AA894" i="4"/>
  <c r="O894" i="4" s="1"/>
  <c r="AA893" i="4"/>
  <c r="O893" i="4" s="1"/>
  <c r="AA892" i="4"/>
  <c r="O892" i="4" s="1"/>
  <c r="AA891" i="4"/>
  <c r="O891" i="4" s="1"/>
  <c r="AA890" i="4"/>
  <c r="O890" i="4" s="1"/>
  <c r="AA889" i="4"/>
  <c r="O889" i="4" s="1"/>
  <c r="AA888" i="4"/>
  <c r="O888" i="4" s="1"/>
  <c r="AA887" i="4"/>
  <c r="O887" i="4" s="1"/>
  <c r="AA886" i="4"/>
  <c r="O886" i="4" s="1"/>
  <c r="AA885" i="4"/>
  <c r="O885" i="4" s="1"/>
  <c r="AA884" i="4"/>
  <c r="O884" i="4" s="1"/>
  <c r="AB867" i="4"/>
  <c r="AB862" i="4"/>
  <c r="P862" i="4" s="1"/>
  <c r="AB859" i="4"/>
  <c r="CF658" i="4"/>
  <c r="AA827" i="4"/>
  <c r="AA823" i="4"/>
  <c r="O823" i="4" s="1"/>
  <c r="AA819" i="4"/>
  <c r="AA815" i="4"/>
  <c r="O815" i="4" s="1"/>
  <c r="AA811" i="4"/>
  <c r="AA807" i="4"/>
  <c r="O807" i="4" s="1"/>
  <c r="AA803" i="4"/>
  <c r="AA799" i="4"/>
  <c r="O799" i="4" s="1"/>
  <c r="AA795" i="4"/>
  <c r="AA791" i="4"/>
  <c r="AA787" i="4"/>
  <c r="AA786" i="4"/>
  <c r="O786" i="4" s="1"/>
  <c r="CE781" i="4"/>
  <c r="AA779" i="4"/>
  <c r="O779" i="4" s="1"/>
  <c r="AA778" i="4"/>
  <c r="O778" i="4" s="1"/>
  <c r="CE773" i="4"/>
  <c r="CF773" i="4" s="1"/>
  <c r="AB703" i="4"/>
  <c r="AA697" i="4"/>
  <c r="AA691" i="4"/>
  <c r="AB683" i="4"/>
  <c r="P683" i="4" s="1"/>
  <c r="AB682" i="4"/>
  <c r="AB679" i="4"/>
  <c r="P679" i="4" s="1"/>
  <c r="AB657" i="4"/>
  <c r="AA652" i="4"/>
  <c r="AB649" i="4"/>
  <c r="AB648" i="4"/>
  <c r="AB645" i="4"/>
  <c r="AA641" i="4"/>
  <c r="O636" i="4"/>
  <c r="AB630" i="4"/>
  <c r="P630" i="4" s="1"/>
  <c r="AA628" i="4"/>
  <c r="AA626" i="4"/>
  <c r="O626" i="4" s="1"/>
  <c r="AA616" i="4"/>
  <c r="O616" i="4" s="1"/>
  <c r="CE596" i="4"/>
  <c r="CF596" i="4" s="1"/>
  <c r="AA864" i="4"/>
  <c r="AA862" i="4"/>
  <c r="O862" i="4" s="1"/>
  <c r="AA860" i="4"/>
  <c r="AA858" i="4"/>
  <c r="O858" i="4" s="1"/>
  <c r="AA856" i="4"/>
  <c r="AA854" i="4"/>
  <c r="O854" i="4" s="1"/>
  <c r="AR851" i="4"/>
  <c r="AM851" i="4"/>
  <c r="AM850" i="4" s="1"/>
  <c r="AI851" i="4"/>
  <c r="AE851" i="4"/>
  <c r="Y851" i="4"/>
  <c r="U851" i="4"/>
  <c r="U850" i="4" s="1"/>
  <c r="Q851" i="4"/>
  <c r="K851" i="4"/>
  <c r="G851" i="4"/>
  <c r="AA848" i="4"/>
  <c r="AA844" i="4"/>
  <c r="AA840" i="4"/>
  <c r="O840" i="4" s="1"/>
  <c r="AA836" i="4"/>
  <c r="AA832" i="4"/>
  <c r="O832" i="4" s="1"/>
  <c r="AA828" i="4"/>
  <c r="AA824" i="4"/>
  <c r="O824" i="4" s="1"/>
  <c r="AA820" i="4"/>
  <c r="AA816" i="4"/>
  <c r="O816" i="4" s="1"/>
  <c r="AA812" i="4"/>
  <c r="AA808" i="4"/>
  <c r="O808" i="4" s="1"/>
  <c r="AA804" i="4"/>
  <c r="AA800" i="4"/>
  <c r="O800" i="4" s="1"/>
  <c r="AA796" i="4"/>
  <c r="AA792" i="4"/>
  <c r="O792" i="4" s="1"/>
  <c r="AA788" i="4"/>
  <c r="CE783" i="4"/>
  <c r="CH783" i="4" s="1"/>
  <c r="AA781" i="4"/>
  <c r="AA780" i="4"/>
  <c r="O780" i="4" s="1"/>
  <c r="CE775" i="4"/>
  <c r="AA773" i="4"/>
  <c r="O773" i="4" s="1"/>
  <c r="AA772" i="4"/>
  <c r="O772" i="4" s="1"/>
  <c r="CF769" i="4"/>
  <c r="CF761" i="4"/>
  <c r="CF753" i="4"/>
  <c r="CF729" i="4"/>
  <c r="CF726" i="4"/>
  <c r="CF721" i="4"/>
  <c r="CF718" i="4"/>
  <c r="CF713" i="4"/>
  <c r="CF710" i="4"/>
  <c r="O702" i="4"/>
  <c r="CH690" i="4"/>
  <c r="AB676" i="4"/>
  <c r="P676" i="4" s="1"/>
  <c r="AB674" i="4"/>
  <c r="AB672" i="4"/>
  <c r="AB671" i="4"/>
  <c r="P671" i="4" s="1"/>
  <c r="AA656" i="4"/>
  <c r="O656" i="4" s="1"/>
  <c r="AA653" i="4"/>
  <c r="CF650" i="4"/>
  <c r="AA650" i="4"/>
  <c r="AB638" i="4"/>
  <c r="P638" i="4" s="1"/>
  <c r="AA635" i="4"/>
  <c r="AB632" i="4"/>
  <c r="P632" i="4" s="1"/>
  <c r="CE632" i="4"/>
  <c r="AB628" i="4"/>
  <c r="AB627" i="4"/>
  <c r="P627" i="4" s="1"/>
  <c r="CE627" i="4"/>
  <c r="AA617" i="4"/>
  <c r="O617" i="4" s="1"/>
  <c r="AA615" i="4"/>
  <c r="CH613" i="4"/>
  <c r="CF613" i="4"/>
  <c r="AA605" i="4"/>
  <c r="AB597" i="4"/>
  <c r="CE597" i="4"/>
  <c r="CF597" i="4" s="1"/>
  <c r="CF594" i="4"/>
  <c r="CH594" i="4"/>
  <c r="AB856" i="4"/>
  <c r="P856" i="4" s="1"/>
  <c r="CE855" i="4"/>
  <c r="CH855" i="4" s="1"/>
  <c r="CE853" i="4"/>
  <c r="CH853" i="4" s="1"/>
  <c r="AP851" i="4"/>
  <c r="AL851" i="4"/>
  <c r="AL850" i="4" s="1"/>
  <c r="AH851" i="4"/>
  <c r="AH850" i="4" s="1"/>
  <c r="AD851" i="4"/>
  <c r="X851" i="4"/>
  <c r="T851" i="4"/>
  <c r="N851" i="4"/>
  <c r="J851" i="4"/>
  <c r="J850" i="4" s="1"/>
  <c r="F851" i="4"/>
  <c r="F850" i="4" s="1"/>
  <c r="AA849" i="4"/>
  <c r="O849" i="4" s="1"/>
  <c r="AA845" i="4"/>
  <c r="O845" i="4" s="1"/>
  <c r="AA841" i="4"/>
  <c r="O841" i="4" s="1"/>
  <c r="AA837" i="4"/>
  <c r="O837" i="4" s="1"/>
  <c r="AA833" i="4"/>
  <c r="O833" i="4" s="1"/>
  <c r="AA829" i="4"/>
  <c r="O829" i="4" s="1"/>
  <c r="AA825" i="4"/>
  <c r="O825" i="4" s="1"/>
  <c r="AA821" i="4"/>
  <c r="O821" i="4" s="1"/>
  <c r="AA817" i="4"/>
  <c r="O817" i="4" s="1"/>
  <c r="AA813" i="4"/>
  <c r="O813" i="4" s="1"/>
  <c r="AA809" i="4"/>
  <c r="O809" i="4" s="1"/>
  <c r="AA805" i="4"/>
  <c r="O805" i="4" s="1"/>
  <c r="AA801" i="4"/>
  <c r="O801" i="4" s="1"/>
  <c r="AA797" i="4"/>
  <c r="O797" i="4" s="1"/>
  <c r="AA793" i="4"/>
  <c r="O793" i="4" s="1"/>
  <c r="AA789" i="4"/>
  <c r="O789" i="4" s="1"/>
  <c r="CE785" i="4"/>
  <c r="CH785" i="4" s="1"/>
  <c r="AA783" i="4"/>
  <c r="AA782" i="4"/>
  <c r="O782" i="4" s="1"/>
  <c r="CE777" i="4"/>
  <c r="AA775" i="4"/>
  <c r="AA774" i="4"/>
  <c r="O774" i="4" s="1"/>
  <c r="AA698" i="4"/>
  <c r="O698" i="4" s="1"/>
  <c r="AA676" i="4"/>
  <c r="AA668" i="4"/>
  <c r="O668" i="4" s="1"/>
  <c r="AB666" i="4"/>
  <c r="P666" i="4" s="1"/>
  <c r="O663" i="4"/>
  <c r="AB662" i="4"/>
  <c r="P662" i="4" s="1"/>
  <c r="AB661" i="4"/>
  <c r="P661" i="4" s="1"/>
  <c r="AB659" i="4"/>
  <c r="P659" i="4" s="1"/>
  <c r="CE657" i="4"/>
  <c r="CF657" i="4" s="1"/>
  <c r="AB655" i="4"/>
  <c r="AB653" i="4"/>
  <c r="P653" i="4" s="1"/>
  <c r="AA651" i="4"/>
  <c r="AB647" i="4"/>
  <c r="P647" i="4" s="1"/>
  <c r="AB646" i="4"/>
  <c r="AB637" i="4"/>
  <c r="AB609" i="4"/>
  <c r="P609" i="4" s="1"/>
  <c r="AA603" i="4"/>
  <c r="O603" i="4" s="1"/>
  <c r="AB595" i="4"/>
  <c r="AA883" i="4"/>
  <c r="O883" i="4" s="1"/>
  <c r="AA882" i="4"/>
  <c r="O882" i="4" s="1"/>
  <c r="AA881" i="4"/>
  <c r="O881" i="4" s="1"/>
  <c r="AA880" i="4"/>
  <c r="O880" i="4" s="1"/>
  <c r="AA879" i="4"/>
  <c r="O879" i="4" s="1"/>
  <c r="AA878" i="4"/>
  <c r="O878" i="4" s="1"/>
  <c r="AA877" i="4"/>
  <c r="O877" i="4" s="1"/>
  <c r="AA876" i="4"/>
  <c r="O876" i="4" s="1"/>
  <c r="AA875" i="4"/>
  <c r="O875" i="4" s="1"/>
  <c r="AA874" i="4"/>
  <c r="O874" i="4" s="1"/>
  <c r="AA873" i="4"/>
  <c r="O873" i="4" s="1"/>
  <c r="AA872" i="4"/>
  <c r="O872" i="4" s="1"/>
  <c r="AA871" i="4"/>
  <c r="O871" i="4" s="1"/>
  <c r="AA870" i="4"/>
  <c r="O870" i="4" s="1"/>
  <c r="AA869" i="4"/>
  <c r="O869" i="4" s="1"/>
  <c r="AA868" i="4"/>
  <c r="O868" i="4" s="1"/>
  <c r="AA867" i="4"/>
  <c r="O867" i="4" s="1"/>
  <c r="AA865" i="4"/>
  <c r="O865" i="4" s="1"/>
  <c r="AA863" i="4"/>
  <c r="O863" i="4" s="1"/>
  <c r="AA861" i="4"/>
  <c r="O861" i="4" s="1"/>
  <c r="AA859" i="4"/>
  <c r="O859" i="4" s="1"/>
  <c r="AA857" i="4"/>
  <c r="O857" i="4" s="1"/>
  <c r="AA855" i="4"/>
  <c r="O855" i="4" s="1"/>
  <c r="AA853" i="4"/>
  <c r="O853" i="4" s="1"/>
  <c r="AO851" i="4"/>
  <c r="AO850" i="4" s="1"/>
  <c r="AK851" i="4"/>
  <c r="AG851" i="4"/>
  <c r="AC851" i="4"/>
  <c r="AC850" i="4" s="1"/>
  <c r="W851" i="4"/>
  <c r="S851" i="4"/>
  <c r="S850" i="4" s="1"/>
  <c r="M851" i="4"/>
  <c r="M850" i="4" s="1"/>
  <c r="I851" i="4"/>
  <c r="AA846" i="4"/>
  <c r="O846" i="4" s="1"/>
  <c r="AA842" i="4"/>
  <c r="O842" i="4" s="1"/>
  <c r="AA838" i="4"/>
  <c r="O838" i="4" s="1"/>
  <c r="AA834" i="4"/>
  <c r="O834" i="4" s="1"/>
  <c r="AA830" i="4"/>
  <c r="O830" i="4" s="1"/>
  <c r="AA826" i="4"/>
  <c r="O826" i="4" s="1"/>
  <c r="AA822" i="4"/>
  <c r="O822" i="4" s="1"/>
  <c r="AA818" i="4"/>
  <c r="O818" i="4" s="1"/>
  <c r="AA814" i="4"/>
  <c r="O814" i="4" s="1"/>
  <c r="AA810" i="4"/>
  <c r="O810" i="4" s="1"/>
  <c r="AA806" i="4"/>
  <c r="O806" i="4" s="1"/>
  <c r="AA802" i="4"/>
  <c r="O802" i="4" s="1"/>
  <c r="AA798" i="4"/>
  <c r="O798" i="4" s="1"/>
  <c r="AA794" i="4"/>
  <c r="O794" i="4" s="1"/>
  <c r="AA790" i="4"/>
  <c r="O790" i="4" s="1"/>
  <c r="AA785" i="4"/>
  <c r="AA784" i="4"/>
  <c r="O784" i="4" s="1"/>
  <c r="CE779" i="4"/>
  <c r="AA777" i="4"/>
  <c r="O777" i="4" s="1"/>
  <c r="AA776" i="4"/>
  <c r="O776" i="4" s="1"/>
  <c r="CF770" i="4"/>
  <c r="CF762" i="4"/>
  <c r="CF754" i="4"/>
  <c r="CF749" i="4"/>
  <c r="CF746" i="4"/>
  <c r="CF738" i="4"/>
  <c r="CF733" i="4"/>
  <c r="CF730" i="4"/>
  <c r="CF722" i="4"/>
  <c r="CF717" i="4"/>
  <c r="CF714" i="4"/>
  <c r="CF706" i="4"/>
  <c r="AB698" i="4"/>
  <c r="P698" i="4" s="1"/>
  <c r="AB694" i="4"/>
  <c r="AB691" i="4"/>
  <c r="P691" i="4" s="1"/>
  <c r="CE691" i="4"/>
  <c r="CH691" i="4" s="1"/>
  <c r="O667" i="4"/>
  <c r="AB664" i="4"/>
  <c r="P664" i="4" s="1"/>
  <c r="AA661" i="4"/>
  <c r="O661" i="4" s="1"/>
  <c r="AA660" i="4"/>
  <c r="AA658" i="4"/>
  <c r="O658" i="4" s="1"/>
  <c r="AA654" i="4"/>
  <c r="O654" i="4" s="1"/>
  <c r="AB651" i="4"/>
  <c r="P651" i="4" s="1"/>
  <c r="AA645" i="4"/>
  <c r="CE639" i="4"/>
  <c r="AA638" i="4"/>
  <c r="O638" i="4" s="1"/>
  <c r="AA637" i="4"/>
  <c r="O637" i="4" s="1"/>
  <c r="O635" i="4"/>
  <c r="AA632" i="4"/>
  <c r="AB625" i="4"/>
  <c r="P625" i="4" s="1"/>
  <c r="CE625" i="4"/>
  <c r="AB624" i="4"/>
  <c r="CE624" i="4"/>
  <c r="CF624" i="4" s="1"/>
  <c r="AB623" i="4"/>
  <c r="P623" i="4" s="1"/>
  <c r="CE623" i="4"/>
  <c r="CF623" i="4" s="1"/>
  <c r="AB622" i="4"/>
  <c r="P622" i="4" s="1"/>
  <c r="CE622" i="4"/>
  <c r="CF622" i="4" s="1"/>
  <c r="AB621" i="4"/>
  <c r="CE621" i="4"/>
  <c r="CF621" i="4" s="1"/>
  <c r="AB620" i="4"/>
  <c r="P620" i="4" s="1"/>
  <c r="CE620" i="4"/>
  <c r="CF620" i="4" s="1"/>
  <c r="AB619" i="4"/>
  <c r="P619" i="4" s="1"/>
  <c r="CE619" i="4"/>
  <c r="CF619" i="4" s="1"/>
  <c r="AB618" i="4"/>
  <c r="P618" i="4" s="1"/>
  <c r="CE618" i="4"/>
  <c r="CF618" i="4" s="1"/>
  <c r="AA607" i="4"/>
  <c r="O607" i="4" s="1"/>
  <c r="AB606" i="4"/>
  <c r="P606" i="4" s="1"/>
  <c r="AA598" i="4"/>
  <c r="AB591" i="4"/>
  <c r="AB587" i="4"/>
  <c r="AB583" i="4"/>
  <c r="P583" i="4" s="1"/>
  <c r="AB579" i="4"/>
  <c r="AB576" i="4"/>
  <c r="O571" i="4"/>
  <c r="AB567" i="4"/>
  <c r="P567" i="4" s="1"/>
  <c r="AB563" i="4"/>
  <c r="AB559" i="4"/>
  <c r="AB555" i="4"/>
  <c r="P555" i="4" s="1"/>
  <c r="AB551" i="4"/>
  <c r="P551" i="4" s="1"/>
  <c r="CE510" i="4"/>
  <c r="AA507" i="4"/>
  <c r="O507" i="4" s="1"/>
  <c r="CE501" i="4"/>
  <c r="CF501" i="4" s="1"/>
  <c r="AA498" i="4"/>
  <c r="O498" i="4" s="1"/>
  <c r="CE493" i="4"/>
  <c r="CF493" i="4" s="1"/>
  <c r="AA490" i="4"/>
  <c r="CE485" i="4"/>
  <c r="CF485" i="4" s="1"/>
  <c r="AA482" i="4"/>
  <c r="O482" i="4" s="1"/>
  <c r="AA473" i="4"/>
  <c r="AA464" i="4"/>
  <c r="O463" i="4"/>
  <c r="AB455" i="4"/>
  <c r="P455" i="4" s="1"/>
  <c r="AA451" i="4"/>
  <c r="AB449" i="4"/>
  <c r="P449" i="4" s="1"/>
  <c r="AB445" i="4"/>
  <c r="P445" i="4" s="1"/>
  <c r="CH437" i="4"/>
  <c r="AA427" i="4"/>
  <c r="CH420" i="4"/>
  <c r="AB631" i="4"/>
  <c r="P631" i="4" s="1"/>
  <c r="CE631" i="4"/>
  <c r="O628" i="4"/>
  <c r="AB626" i="4"/>
  <c r="AB616" i="4"/>
  <c r="P616" i="4" s="1"/>
  <c r="AB598" i="4"/>
  <c r="AB596" i="4"/>
  <c r="CE595" i="4"/>
  <c r="AB592" i="4"/>
  <c r="P592" i="4" s="1"/>
  <c r="CE591" i="4"/>
  <c r="AB588" i="4"/>
  <c r="CE587" i="4"/>
  <c r="AB584" i="4"/>
  <c r="P584" i="4" s="1"/>
  <c r="CE583" i="4"/>
  <c r="AB580" i="4"/>
  <c r="P580" i="4" s="1"/>
  <c r="CE579" i="4"/>
  <c r="AA570" i="4"/>
  <c r="O570" i="4" s="1"/>
  <c r="CF568" i="4"/>
  <c r="AB568" i="4"/>
  <c r="AB564" i="4"/>
  <c r="P564" i="4" s="1"/>
  <c r="AB560" i="4"/>
  <c r="P560" i="4" s="1"/>
  <c r="AB556" i="4"/>
  <c r="AB552" i="4"/>
  <c r="AA506" i="4"/>
  <c r="O506" i="4" s="1"/>
  <c r="AA503" i="4"/>
  <c r="O503" i="4" s="1"/>
  <c r="AA502" i="4"/>
  <c r="AA497" i="4"/>
  <c r="AA489" i="4"/>
  <c r="CE472" i="4"/>
  <c r="CF472" i="4" s="1"/>
  <c r="AA465" i="4"/>
  <c r="AB459" i="4"/>
  <c r="AB453" i="4"/>
  <c r="AA443" i="4"/>
  <c r="O443" i="4" s="1"/>
  <c r="CF438" i="4"/>
  <c r="AB436" i="4"/>
  <c r="AB430" i="4"/>
  <c r="P430" i="4" s="1"/>
  <c r="AA429" i="4"/>
  <c r="O429" i="4" s="1"/>
  <c r="AA428" i="4"/>
  <c r="CF427" i="4"/>
  <c r="CH427" i="4"/>
  <c r="AB423" i="4"/>
  <c r="P423" i="4" s="1"/>
  <c r="CE423" i="4"/>
  <c r="AB422" i="4"/>
  <c r="CE422" i="4"/>
  <c r="AA419" i="4"/>
  <c r="O419" i="4" s="1"/>
  <c r="CE418" i="4"/>
  <c r="AB417" i="4"/>
  <c r="CF398" i="4"/>
  <c r="AA630" i="4"/>
  <c r="O630" i="4" s="1"/>
  <c r="AB629" i="4"/>
  <c r="P629" i="4" s="1"/>
  <c r="CE629" i="4"/>
  <c r="P621" i="4"/>
  <c r="AB617" i="4"/>
  <c r="P617" i="4" s="1"/>
  <c r="AA614" i="4"/>
  <c r="CE609" i="4"/>
  <c r="CF609" i="4" s="1"/>
  <c r="AA608" i="4"/>
  <c r="O608" i="4" s="1"/>
  <c r="AA606" i="4"/>
  <c r="O606" i="4" s="1"/>
  <c r="AB593" i="4"/>
  <c r="CE592" i="4"/>
  <c r="AB589" i="4"/>
  <c r="CE588" i="4"/>
  <c r="AB585" i="4"/>
  <c r="CE584" i="4"/>
  <c r="AB581" i="4"/>
  <c r="P581" i="4" s="1"/>
  <c r="CE580" i="4"/>
  <c r="AB577" i="4"/>
  <c r="AA575" i="4"/>
  <c r="O574" i="4"/>
  <c r="AB565" i="4"/>
  <c r="P565" i="4" s="1"/>
  <c r="AB561" i="4"/>
  <c r="AB557" i="4"/>
  <c r="AB553" i="4"/>
  <c r="P553" i="4" s="1"/>
  <c r="CE514" i="4"/>
  <c r="CH514" i="4" s="1"/>
  <c r="AA508" i="4"/>
  <c r="CE506" i="4"/>
  <c r="CF506" i="4" s="1"/>
  <c r="CE502" i="4"/>
  <c r="CF502" i="4" s="1"/>
  <c r="CE497" i="4"/>
  <c r="CF497" i="4" s="1"/>
  <c r="AA494" i="4"/>
  <c r="CE489" i="4"/>
  <c r="CF489" i="4" s="1"/>
  <c r="AA486" i="4"/>
  <c r="AA481" i="4"/>
  <c r="O481" i="4" s="1"/>
  <c r="AA477" i="4"/>
  <c r="O477" i="4" s="1"/>
  <c r="AA469" i="4"/>
  <c r="CE468" i="4"/>
  <c r="CF468" i="4" s="1"/>
  <c r="CE466" i="4"/>
  <c r="CF466" i="4" s="1"/>
  <c r="AA457" i="4"/>
  <c r="CE454" i="4"/>
  <c r="CH454" i="4" s="1"/>
  <c r="CE444" i="4"/>
  <c r="CH444" i="4" s="1"/>
  <c r="AB441" i="4"/>
  <c r="P441" i="4" s="1"/>
  <c r="AB433" i="4"/>
  <c r="CE431" i="4"/>
  <c r="CH431" i="4" s="1"/>
  <c r="CH428" i="4"/>
  <c r="CE425" i="4"/>
  <c r="AB400" i="4"/>
  <c r="CE400" i="4"/>
  <c r="AA597" i="4"/>
  <c r="O597" i="4" s="1"/>
  <c r="AB594" i="4"/>
  <c r="CH590" i="4"/>
  <c r="AB590" i="4"/>
  <c r="CH586" i="4"/>
  <c r="AB586" i="4"/>
  <c r="CH582" i="4"/>
  <c r="AB582" i="4"/>
  <c r="CH578" i="4"/>
  <c r="AB578" i="4"/>
  <c r="P578" i="4" s="1"/>
  <c r="CE576" i="4"/>
  <c r="CF576" i="4" s="1"/>
  <c r="AA572" i="4"/>
  <c r="O572" i="4" s="1"/>
  <c r="AB566" i="4"/>
  <c r="AB562" i="4"/>
  <c r="AB558" i="4"/>
  <c r="P558" i="4" s="1"/>
  <c r="AB554" i="4"/>
  <c r="AA510" i="4"/>
  <c r="O510" i="4" s="1"/>
  <c r="AA501" i="4"/>
  <c r="O501" i="4" s="1"/>
  <c r="CE494" i="4"/>
  <c r="CF494" i="4" s="1"/>
  <c r="AA493" i="4"/>
  <c r="O493" i="4" s="1"/>
  <c r="CE486" i="4"/>
  <c r="CF486" i="4" s="1"/>
  <c r="AA485" i="4"/>
  <c r="O485" i="4" s="1"/>
  <c r="CE480" i="4"/>
  <c r="CF480" i="4" s="1"/>
  <c r="CE478" i="4"/>
  <c r="CF478" i="4" s="1"/>
  <c r="CE476" i="4"/>
  <c r="CF476" i="4" s="1"/>
  <c r="CE474" i="4"/>
  <c r="CF474" i="4" s="1"/>
  <c r="CE458" i="4"/>
  <c r="CH458" i="4" s="1"/>
  <c r="AB437" i="4"/>
  <c r="CH435" i="4"/>
  <c r="CF430" i="4"/>
  <c r="CH430" i="4"/>
  <c r="CF424" i="4"/>
  <c r="CH424" i="4"/>
  <c r="AA415" i="4"/>
  <c r="CF410" i="4"/>
  <c r="CH410" i="4"/>
  <c r="AA407" i="4"/>
  <c r="O407" i="4" s="1"/>
  <c r="CF406" i="4"/>
  <c r="CH406" i="4"/>
  <c r="AA404" i="4"/>
  <c r="CE392" i="4"/>
  <c r="AB374" i="4"/>
  <c r="AA478" i="4"/>
  <c r="O478" i="4" s="1"/>
  <c r="AA474" i="4"/>
  <c r="O474" i="4" s="1"/>
  <c r="AA470" i="4"/>
  <c r="O470" i="4" s="1"/>
  <c r="AA466" i="4"/>
  <c r="AB460" i="4"/>
  <c r="P460" i="4" s="1"/>
  <c r="AA458" i="4"/>
  <c r="O458" i="4" s="1"/>
  <c r="AB456" i="4"/>
  <c r="P456" i="4" s="1"/>
  <c r="AA454" i="4"/>
  <c r="AB452" i="4"/>
  <c r="P452" i="4" s="1"/>
  <c r="AB448" i="4"/>
  <c r="P448" i="4" s="1"/>
  <c r="AB446" i="4"/>
  <c r="P446" i="4" s="1"/>
  <c r="AA444" i="4"/>
  <c r="AB442" i="4"/>
  <c r="P442" i="4" s="1"/>
  <c r="AB440" i="4"/>
  <c r="P440" i="4" s="1"/>
  <c r="AB432" i="4"/>
  <c r="P432" i="4" s="1"/>
  <c r="AB429" i="4"/>
  <c r="AB428" i="4"/>
  <c r="P428" i="4" s="1"/>
  <c r="AB426" i="4"/>
  <c r="P426" i="4" s="1"/>
  <c r="AA425" i="4"/>
  <c r="O425" i="4" s="1"/>
  <c r="AA421" i="4"/>
  <c r="O421" i="4" s="1"/>
  <c r="AA420" i="4"/>
  <c r="O420" i="4" s="1"/>
  <c r="AA418" i="4"/>
  <c r="O418" i="4" s="1"/>
  <c r="AA417" i="4"/>
  <c r="O417" i="4" s="1"/>
  <c r="AB416" i="4"/>
  <c r="AA410" i="4"/>
  <c r="AA405" i="4"/>
  <c r="AA403" i="4"/>
  <c r="O403" i="4" s="1"/>
  <c r="AA399" i="4"/>
  <c r="AB388" i="4"/>
  <c r="CE378" i="4"/>
  <c r="CH378" i="4" s="1"/>
  <c r="CF369" i="4"/>
  <c r="CH369" i="4"/>
  <c r="CF306" i="4"/>
  <c r="AA504" i="4"/>
  <c r="O504" i="4" s="1"/>
  <c r="AA499" i="4"/>
  <c r="AA495" i="4"/>
  <c r="AA491" i="4"/>
  <c r="AA487" i="4"/>
  <c r="O487" i="4" s="1"/>
  <c r="AA483" i="4"/>
  <c r="O483" i="4" s="1"/>
  <c r="AA479" i="4"/>
  <c r="O479" i="4" s="1"/>
  <c r="AA475" i="4"/>
  <c r="AA471" i="4"/>
  <c r="O471" i="4" s="1"/>
  <c r="AA467" i="4"/>
  <c r="O467" i="4" s="1"/>
  <c r="AA459" i="4"/>
  <c r="O459" i="4" s="1"/>
  <c r="AB457" i="4"/>
  <c r="P457" i="4" s="1"/>
  <c r="AA455" i="4"/>
  <c r="O455" i="4" s="1"/>
  <c r="AB451" i="4"/>
  <c r="P451" i="4" s="1"/>
  <c r="AB447" i="4"/>
  <c r="AA445" i="4"/>
  <c r="O445" i="4" s="1"/>
  <c r="AB443" i="4"/>
  <c r="P443" i="4" s="1"/>
  <c r="AA441" i="4"/>
  <c r="O441" i="4" s="1"/>
  <c r="AB439" i="4"/>
  <c r="P439" i="4" s="1"/>
  <c r="AB438" i="4"/>
  <c r="P438" i="4" s="1"/>
  <c r="AB435" i="4"/>
  <c r="P435" i="4" s="1"/>
  <c r="AA426" i="4"/>
  <c r="O426" i="4" s="1"/>
  <c r="AB425" i="4"/>
  <c r="P425" i="4" s="1"/>
  <c r="AA424" i="4"/>
  <c r="O424" i="4" s="1"/>
  <c r="AB418" i="4"/>
  <c r="P418" i="4" s="1"/>
  <c r="CE417" i="4"/>
  <c r="CH417" i="4" s="1"/>
  <c r="AA412" i="4"/>
  <c r="AB411" i="4"/>
  <c r="P411" i="4" s="1"/>
  <c r="AA409" i="4"/>
  <c r="AA406" i="4"/>
  <c r="O406" i="4" s="1"/>
  <c r="CF405" i="4"/>
  <c r="CH405" i="4"/>
  <c r="CE403" i="4"/>
  <c r="CF403" i="4" s="1"/>
  <c r="CF401" i="4"/>
  <c r="CH401" i="4"/>
  <c r="AB401" i="4"/>
  <c r="AA398" i="4"/>
  <c r="AB397" i="4"/>
  <c r="P397" i="4" s="1"/>
  <c r="CE397" i="4"/>
  <c r="AA395" i="4"/>
  <c r="O395" i="4" s="1"/>
  <c r="CE391" i="4"/>
  <c r="AB384" i="4"/>
  <c r="P384" i="4" s="1"/>
  <c r="AB380" i="4"/>
  <c r="CH324" i="4"/>
  <c r="CH311" i="4"/>
  <c r="CF301" i="4"/>
  <c r="CH301" i="4"/>
  <c r="AA509" i="4"/>
  <c r="AA505" i="4"/>
  <c r="O505" i="4" s="1"/>
  <c r="AA500" i="4"/>
  <c r="AA496" i="4"/>
  <c r="O496" i="4" s="1"/>
  <c r="AA492" i="4"/>
  <c r="AA488" i="4"/>
  <c r="O488" i="4" s="1"/>
  <c r="AA484" i="4"/>
  <c r="O484" i="4" s="1"/>
  <c r="AA480" i="4"/>
  <c r="O480" i="4" s="1"/>
  <c r="AA476" i="4"/>
  <c r="AA472" i="4"/>
  <c r="AA468" i="4"/>
  <c r="O468" i="4" s="1"/>
  <c r="O466" i="4"/>
  <c r="AA460" i="4"/>
  <c r="AB458" i="4"/>
  <c r="AA456" i="4"/>
  <c r="AB454" i="4"/>
  <c r="P454" i="4" s="1"/>
  <c r="O454" i="4"/>
  <c r="AB450" i="4"/>
  <c r="AA446" i="4"/>
  <c r="AB444" i="4"/>
  <c r="O444" i="4"/>
  <c r="AA442" i="4"/>
  <c r="CH436" i="4"/>
  <c r="AB434" i="4"/>
  <c r="P433" i="4"/>
  <c r="AB431" i="4"/>
  <c r="P429" i="4"/>
  <c r="AB427" i="4"/>
  <c r="CH426" i="4"/>
  <c r="AB424" i="4"/>
  <c r="AA423" i="4"/>
  <c r="O423" i="4" s="1"/>
  <c r="AA422" i="4"/>
  <c r="AB421" i="4"/>
  <c r="AB413" i="4"/>
  <c r="P413" i="4" s="1"/>
  <c r="AA408" i="4"/>
  <c r="AA400" i="4"/>
  <c r="O400" i="4" s="1"/>
  <c r="AB396" i="4"/>
  <c r="P396" i="4" s="1"/>
  <c r="CE396" i="4"/>
  <c r="AB395" i="4"/>
  <c r="CE395" i="4"/>
  <c r="CH394" i="4"/>
  <c r="CE389" i="4"/>
  <c r="CE387" i="4"/>
  <c r="CH387" i="4" s="1"/>
  <c r="AB386" i="4"/>
  <c r="AB371" i="4"/>
  <c r="P371" i="4" s="1"/>
  <c r="AA365" i="4"/>
  <c r="O365" i="4" s="1"/>
  <c r="AB358" i="4"/>
  <c r="P358" i="4" s="1"/>
  <c r="CE358" i="4"/>
  <c r="AA356" i="4"/>
  <c r="O356" i="4" s="1"/>
  <c r="AA354" i="4"/>
  <c r="AA352" i="4"/>
  <c r="O352" i="4" s="1"/>
  <c r="AA351" i="4"/>
  <c r="AA347" i="4"/>
  <c r="O347" i="4" s="1"/>
  <c r="AA343" i="4"/>
  <c r="AA339" i="4"/>
  <c r="AA335" i="4"/>
  <c r="O335" i="4" s="1"/>
  <c r="AA329" i="4"/>
  <c r="O329" i="4" s="1"/>
  <c r="CH310" i="4"/>
  <c r="CH308" i="4"/>
  <c r="CF307" i="4"/>
  <c r="AB306" i="4"/>
  <c r="P306" i="4" s="1"/>
  <c r="AB299" i="4"/>
  <c r="AB296" i="4"/>
  <c r="AB295" i="4"/>
  <c r="AB294" i="4"/>
  <c r="P294" i="4" s="1"/>
  <c r="AB293" i="4"/>
  <c r="AB281" i="4"/>
  <c r="P281" i="4" s="1"/>
  <c r="AB271" i="4"/>
  <c r="AB270" i="4"/>
  <c r="P270" i="4" s="1"/>
  <c r="CH243" i="4"/>
  <c r="CF243" i="4"/>
  <c r="AA394" i="4"/>
  <c r="AB392" i="4"/>
  <c r="P392" i="4" s="1"/>
  <c r="AB391" i="4"/>
  <c r="AA387" i="4"/>
  <c r="AB383" i="4"/>
  <c r="P383" i="4" s="1"/>
  <c r="AB379" i="4"/>
  <c r="P379" i="4" s="1"/>
  <c r="AA374" i="4"/>
  <c r="AA373" i="4"/>
  <c r="AB372" i="4"/>
  <c r="AA369" i="4"/>
  <c r="O369" i="4" s="1"/>
  <c r="AB362" i="4"/>
  <c r="CE362" i="4"/>
  <c r="AA359" i="4"/>
  <c r="AB355" i="4"/>
  <c r="P355" i="4" s="1"/>
  <c r="AB353" i="4"/>
  <c r="AA350" i="4"/>
  <c r="O350" i="4" s="1"/>
  <c r="AA346" i="4"/>
  <c r="O346" i="4" s="1"/>
  <c r="AA342" i="4"/>
  <c r="O342" i="4" s="1"/>
  <c r="AA338" i="4"/>
  <c r="AA334" i="4"/>
  <c r="O334" i="4" s="1"/>
  <c r="AB327" i="4"/>
  <c r="AB325" i="4"/>
  <c r="P325" i="4" s="1"/>
  <c r="AB313" i="4"/>
  <c r="AB311" i="4"/>
  <c r="AB309" i="4"/>
  <c r="P309" i="4" s="1"/>
  <c r="AB300" i="4"/>
  <c r="P300" i="4" s="1"/>
  <c r="AB285" i="4"/>
  <c r="AB284" i="4"/>
  <c r="AB283" i="4"/>
  <c r="AB268" i="4"/>
  <c r="P268" i="4" s="1"/>
  <c r="CH239" i="4"/>
  <c r="CF239" i="4"/>
  <c r="P416" i="4"/>
  <c r="CE416" i="4"/>
  <c r="CF416" i="4" s="1"/>
  <c r="AB415" i="4"/>
  <c r="AB414" i="4"/>
  <c r="CE413" i="4"/>
  <c r="AB412" i="4"/>
  <c r="P412" i="4" s="1"/>
  <c r="CE411" i="4"/>
  <c r="O405" i="4"/>
  <c r="AA402" i="4"/>
  <c r="AA401" i="4"/>
  <c r="AB399" i="4"/>
  <c r="P399" i="4" s="1"/>
  <c r="AB394" i="4"/>
  <c r="AA393" i="4"/>
  <c r="AB385" i="4"/>
  <c r="P385" i="4" s="1"/>
  <c r="AB382" i="4"/>
  <c r="P382" i="4" s="1"/>
  <c r="AB377" i="4"/>
  <c r="P377" i="4" s="1"/>
  <c r="AB376" i="4"/>
  <c r="P376" i="4" s="1"/>
  <c r="AB375" i="4"/>
  <c r="P375" i="4" s="1"/>
  <c r="AB373" i="4"/>
  <c r="CH372" i="4"/>
  <c r="AA371" i="4"/>
  <c r="AA368" i="4"/>
  <c r="O368" i="4" s="1"/>
  <c r="CH366" i="4"/>
  <c r="AA364" i="4"/>
  <c r="AA363" i="4"/>
  <c r="AA362" i="4"/>
  <c r="AB361" i="4"/>
  <c r="CE361" i="4"/>
  <c r="AB360" i="4"/>
  <c r="CE360" i="4"/>
  <c r="CH360" i="4" s="1"/>
  <c r="AA358" i="4"/>
  <c r="O358" i="4" s="1"/>
  <c r="AA357" i="4"/>
  <c r="AA355" i="4"/>
  <c r="O354" i="4"/>
  <c r="AA353" i="4"/>
  <c r="O351" i="4"/>
  <c r="AA349" i="4"/>
  <c r="AA345" i="4"/>
  <c r="O345" i="4" s="1"/>
  <c r="AA341" i="4"/>
  <c r="O341" i="4" s="1"/>
  <c r="AA337" i="4"/>
  <c r="AA333" i="4"/>
  <c r="AB331" i="4"/>
  <c r="P331" i="4" s="1"/>
  <c r="CE327" i="4"/>
  <c r="AB307" i="4"/>
  <c r="P307" i="4" s="1"/>
  <c r="AB303" i="4"/>
  <c r="AB301" i="4"/>
  <c r="P301" i="4" s="1"/>
  <c r="AB288" i="4"/>
  <c r="AA279" i="4"/>
  <c r="AB274" i="4"/>
  <c r="AA416" i="4"/>
  <c r="O416" i="4" s="1"/>
  <c r="AA414" i="4"/>
  <c r="AA413" i="4"/>
  <c r="O413" i="4" s="1"/>
  <c r="AA411" i="4"/>
  <c r="O411" i="4" s="1"/>
  <c r="AA397" i="4"/>
  <c r="O397" i="4" s="1"/>
  <c r="AA396" i="4"/>
  <c r="O396" i="4" s="1"/>
  <c r="AB393" i="4"/>
  <c r="P393" i="4" s="1"/>
  <c r="AB390" i="4"/>
  <c r="P390" i="4" s="1"/>
  <c r="AB389" i="4"/>
  <c r="P389" i="4" s="1"/>
  <c r="AB387" i="4"/>
  <c r="P387" i="4" s="1"/>
  <c r="CH384" i="4"/>
  <c r="AB381" i="4"/>
  <c r="AB378" i="4"/>
  <c r="AA372" i="4"/>
  <c r="O372" i="4" s="1"/>
  <c r="CE371" i="4"/>
  <c r="CH371" i="4" s="1"/>
  <c r="AA370" i="4"/>
  <c r="O370" i="4" s="1"/>
  <c r="AA367" i="4"/>
  <c r="O367" i="4" s="1"/>
  <c r="AA366" i="4"/>
  <c r="O366" i="4" s="1"/>
  <c r="CE364" i="4"/>
  <c r="CE363" i="4"/>
  <c r="AA361" i="4"/>
  <c r="O361" i="4" s="1"/>
  <c r="AA360" i="4"/>
  <c r="O360" i="4" s="1"/>
  <c r="AB359" i="4"/>
  <c r="P359" i="4" s="1"/>
  <c r="CE359" i="4"/>
  <c r="AB357" i="4"/>
  <c r="P357" i="4" s="1"/>
  <c r="AB356" i="4"/>
  <c r="P356" i="4" s="1"/>
  <c r="AB354" i="4"/>
  <c r="P354" i="4" s="1"/>
  <c r="AB352" i="4"/>
  <c r="P352" i="4" s="1"/>
  <c r="AA348" i="4"/>
  <c r="O348" i="4" s="1"/>
  <c r="AA344" i="4"/>
  <c r="AA340" i="4"/>
  <c r="O340" i="4" s="1"/>
  <c r="O338" i="4"/>
  <c r="AA336" i="4"/>
  <c r="O336" i="4" s="1"/>
  <c r="AB329" i="4"/>
  <c r="P329" i="4" s="1"/>
  <c r="CH328" i="4"/>
  <c r="AB328" i="4"/>
  <c r="AB326" i="4"/>
  <c r="P326" i="4" s="1"/>
  <c r="AB324" i="4"/>
  <c r="AB323" i="4"/>
  <c r="AB322" i="4"/>
  <c r="AB321" i="4"/>
  <c r="AB320" i="4"/>
  <c r="AB319" i="4"/>
  <c r="AB318" i="4"/>
  <c r="AB317" i="4"/>
  <c r="AB316" i="4"/>
  <c r="AB315" i="4"/>
  <c r="AB314" i="4"/>
  <c r="AB312" i="4"/>
  <c r="AB310" i="4"/>
  <c r="AB308" i="4"/>
  <c r="AB305" i="4"/>
  <c r="AB304" i="4"/>
  <c r="P304" i="4" s="1"/>
  <c r="AA303" i="4"/>
  <c r="AB302" i="4"/>
  <c r="AB292" i="4"/>
  <c r="AB289" i="4"/>
  <c r="P289" i="4" s="1"/>
  <c r="AB280" i="4"/>
  <c r="P280" i="4" s="1"/>
  <c r="AB278" i="4"/>
  <c r="P278" i="4" s="1"/>
  <c r="AA276" i="4"/>
  <c r="AB272" i="4"/>
  <c r="AB269" i="4"/>
  <c r="AA238" i="4"/>
  <c r="CF237" i="4"/>
  <c r="AA182" i="4"/>
  <c r="AA301" i="4"/>
  <c r="AB298" i="4"/>
  <c r="AB297" i="4"/>
  <c r="AB291" i="4"/>
  <c r="AB286" i="4"/>
  <c r="AB279" i="4"/>
  <c r="AB277" i="4"/>
  <c r="AB275" i="4"/>
  <c r="AB263" i="4"/>
  <c r="AB262" i="4"/>
  <c r="AB260" i="4"/>
  <c r="CH257" i="4"/>
  <c r="CF255" i="4"/>
  <c r="CH251" i="4"/>
  <c r="AA248" i="4"/>
  <c r="O248" i="4" s="1"/>
  <c r="AA236" i="4"/>
  <c r="O236" i="4" s="1"/>
  <c r="AB235" i="4"/>
  <c r="AB231" i="4"/>
  <c r="AB227" i="4"/>
  <c r="AA223" i="4"/>
  <c r="O223" i="4" s="1"/>
  <c r="AB265" i="4"/>
  <c r="P265" i="4" s="1"/>
  <c r="AB264" i="4"/>
  <c r="P264" i="4" s="1"/>
  <c r="AB259" i="4"/>
  <c r="CH221" i="4"/>
  <c r="AB212" i="4"/>
  <c r="AA209" i="4"/>
  <c r="AB290" i="4"/>
  <c r="AB287" i="4"/>
  <c r="AB282" i="4"/>
  <c r="AB276" i="4"/>
  <c r="AB273" i="4"/>
  <c r="AB267" i="4"/>
  <c r="P267" i="4" s="1"/>
  <c r="AB266" i="4"/>
  <c r="P266" i="4" s="1"/>
  <c r="AB261" i="4"/>
  <c r="AB258" i="4"/>
  <c r="AA256" i="4"/>
  <c r="O256" i="4" s="1"/>
  <c r="CF253" i="4"/>
  <c r="AA252" i="4"/>
  <c r="O252" i="4" s="1"/>
  <c r="AA244" i="4"/>
  <c r="O244" i="4" s="1"/>
  <c r="CE241" i="4"/>
  <c r="AA240" i="4"/>
  <c r="O240" i="4" s="1"/>
  <c r="AB233" i="4"/>
  <c r="AB229" i="4"/>
  <c r="AB225" i="4"/>
  <c r="P225" i="4" s="1"/>
  <c r="AB221" i="4"/>
  <c r="AB220" i="4"/>
  <c r="P220" i="4" s="1"/>
  <c r="AB219" i="4"/>
  <c r="AB218" i="4"/>
  <c r="P218" i="4" s="1"/>
  <c r="AB207" i="4"/>
  <c r="AB197" i="4"/>
  <c r="P197" i="4" s="1"/>
  <c r="AB195" i="4"/>
  <c r="AA180" i="4"/>
  <c r="AA172" i="4"/>
  <c r="CE171" i="4"/>
  <c r="AB234" i="4"/>
  <c r="AB230" i="4"/>
  <c r="P230" i="4" s="1"/>
  <c r="AB226" i="4"/>
  <c r="CE213" i="4"/>
  <c r="CE212" i="4"/>
  <c r="AA200" i="4"/>
  <c r="O200" i="4" s="1"/>
  <c r="AA198" i="4"/>
  <c r="AA196" i="4"/>
  <c r="AA194" i="4"/>
  <c r="AB181" i="4"/>
  <c r="P181" i="4" s="1"/>
  <c r="AA178" i="4"/>
  <c r="AA163" i="4"/>
  <c r="CH152" i="4"/>
  <c r="CH150" i="4"/>
  <c r="AA254" i="4"/>
  <c r="O254" i="4" s="1"/>
  <c r="AA250" i="4"/>
  <c r="O250" i="4" s="1"/>
  <c r="AA246" i="4"/>
  <c r="O246" i="4" s="1"/>
  <c r="AA242" i="4"/>
  <c r="O242" i="4" s="1"/>
  <c r="AA221" i="4"/>
  <c r="AA220" i="4"/>
  <c r="AA219" i="4"/>
  <c r="AB216" i="4"/>
  <c r="P216" i="4" s="1"/>
  <c r="AB214" i="4"/>
  <c r="AB211" i="4"/>
  <c r="AB209" i="4"/>
  <c r="P209" i="4" s="1"/>
  <c r="AB206" i="4"/>
  <c r="P206" i="4" s="1"/>
  <c r="AB202" i="4"/>
  <c r="AB201" i="4"/>
  <c r="AB199" i="4"/>
  <c r="AB198" i="4"/>
  <c r="P198" i="4" s="1"/>
  <c r="AB194" i="4"/>
  <c r="AA193" i="4"/>
  <c r="AA184" i="4"/>
  <c r="O184" i="4" s="1"/>
  <c r="AB179" i="4"/>
  <c r="P179" i="4" s="1"/>
  <c r="AA177" i="4"/>
  <c r="AB171" i="4"/>
  <c r="AA159" i="4"/>
  <c r="CE166" i="4"/>
  <c r="CH166" i="4" s="1"/>
  <c r="AA164" i="4"/>
  <c r="CF159" i="4"/>
  <c r="CH159" i="4"/>
  <c r="CE151" i="4"/>
  <c r="CH151" i="4" s="1"/>
  <c r="AA135" i="4"/>
  <c r="AA129" i="4"/>
  <c r="CF109" i="4"/>
  <c r="CH109" i="4"/>
  <c r="AA171" i="4"/>
  <c r="AB147" i="4"/>
  <c r="O145" i="4"/>
  <c r="AA144" i="4"/>
  <c r="O144" i="4" s="1"/>
  <c r="AA143" i="4"/>
  <c r="O143" i="4" s="1"/>
  <c r="AA141" i="4"/>
  <c r="O141" i="4" s="1"/>
  <c r="AA139" i="4"/>
  <c r="O139" i="4" s="1"/>
  <c r="AB132" i="4"/>
  <c r="P132" i="4" s="1"/>
  <c r="CH131" i="4"/>
  <c r="AA131" i="4"/>
  <c r="O131" i="4" s="1"/>
  <c r="CE129" i="4"/>
  <c r="CE125" i="4"/>
  <c r="CF125" i="4" s="1"/>
  <c r="CE122" i="4"/>
  <c r="CF122" i="4" s="1"/>
  <c r="AB121" i="4"/>
  <c r="P121" i="4" s="1"/>
  <c r="CE119" i="4"/>
  <c r="CE115" i="4"/>
  <c r="CF115" i="4" s="1"/>
  <c r="AB146" i="4"/>
  <c r="O140" i="4"/>
  <c r="AA138" i="4"/>
  <c r="AA136" i="4"/>
  <c r="O136" i="4" s="1"/>
  <c r="AA134" i="4"/>
  <c r="O134" i="4" s="1"/>
  <c r="AA132" i="4"/>
  <c r="O132" i="4" s="1"/>
  <c r="CE130" i="4"/>
  <c r="AB129" i="4"/>
  <c r="P129" i="4" s="1"/>
  <c r="CE128" i="4"/>
  <c r="CF128" i="4" s="1"/>
  <c r="CE124" i="4"/>
  <c r="CF124" i="4" s="1"/>
  <c r="AB123" i="4"/>
  <c r="P123" i="4" s="1"/>
  <c r="CE107" i="4"/>
  <c r="CF107" i="4" s="1"/>
  <c r="AA104" i="4"/>
  <c r="O104" i="4" s="1"/>
  <c r="AB193" i="4"/>
  <c r="AB191" i="4"/>
  <c r="AB190" i="4"/>
  <c r="P190" i="4" s="1"/>
  <c r="AB189" i="4"/>
  <c r="AB187" i="4"/>
  <c r="AB186" i="4"/>
  <c r="AB185" i="4"/>
  <c r="AB183" i="4"/>
  <c r="AB182" i="4"/>
  <c r="AB178" i="4"/>
  <c r="AB177" i="4"/>
  <c r="P177" i="4" s="1"/>
  <c r="AA175" i="4"/>
  <c r="AB172" i="4"/>
  <c r="CE167" i="4"/>
  <c r="AB164" i="4"/>
  <c r="P164" i="4" s="1"/>
  <c r="AB163" i="4"/>
  <c r="AA146" i="4"/>
  <c r="O146" i="4" s="1"/>
  <c r="AB143" i="4"/>
  <c r="AB141" i="4"/>
  <c r="P141" i="4" s="1"/>
  <c r="AB139" i="4"/>
  <c r="AA133" i="4"/>
  <c r="O133" i="4" s="1"/>
  <c r="CE132" i="4"/>
  <c r="AA130" i="4"/>
  <c r="CH99" i="4"/>
  <c r="CH97" i="4"/>
  <c r="CF97" i="4"/>
  <c r="CE100" i="4"/>
  <c r="CF100" i="4" s="1"/>
  <c r="AB94" i="4"/>
  <c r="CE93" i="4"/>
  <c r="AB91" i="4"/>
  <c r="P91" i="4" s="1"/>
  <c r="AA90" i="4"/>
  <c r="AA86" i="4"/>
  <c r="AB84" i="4"/>
  <c r="AB83" i="4"/>
  <c r="AB82" i="4"/>
  <c r="CE62" i="4"/>
  <c r="CE60" i="4"/>
  <c r="AB102" i="4"/>
  <c r="AB92" i="4"/>
  <c r="P92" i="4" s="1"/>
  <c r="CE56" i="4"/>
  <c r="AB93" i="4"/>
  <c r="P93" i="4" s="1"/>
  <c r="AA92" i="4"/>
  <c r="O92" i="4" s="1"/>
  <c r="CH37" i="4"/>
  <c r="CF37" i="4"/>
  <c r="CH35" i="4"/>
  <c r="CE116" i="4"/>
  <c r="CF116" i="4" s="1"/>
  <c r="CE112" i="4"/>
  <c r="CE111" i="4"/>
  <c r="AB99" i="4"/>
  <c r="AB90" i="4"/>
  <c r="AB89" i="4"/>
  <c r="AB88" i="4"/>
  <c r="AB87" i="4"/>
  <c r="AB86" i="4"/>
  <c r="AB85" i="4"/>
  <c r="CE65" i="4"/>
  <c r="CE51" i="4"/>
  <c r="J47" i="4"/>
  <c r="CE32" i="4"/>
  <c r="AA20" i="4"/>
  <c r="AA15" i="4"/>
  <c r="O15" i="4" s="1"/>
  <c r="AB81" i="4"/>
  <c r="AB80" i="4"/>
  <c r="AB79" i="4"/>
  <c r="AB78" i="4"/>
  <c r="AB77" i="4"/>
  <c r="P77" i="4" s="1"/>
  <c r="AB76" i="4"/>
  <c r="AB75" i="4"/>
  <c r="AB74" i="4"/>
  <c r="AB73" i="4"/>
  <c r="P73" i="4" s="1"/>
  <c r="AB72" i="4"/>
  <c r="AB71" i="4"/>
  <c r="AB70" i="4"/>
  <c r="AB69" i="4"/>
  <c r="P69" i="4" s="1"/>
  <c r="CE53" i="4"/>
  <c r="AV47" i="4"/>
  <c r="AN47" i="4"/>
  <c r="AJ47" i="4"/>
  <c r="AF47" i="4"/>
  <c r="Z47" i="4"/>
  <c r="V47" i="4"/>
  <c r="CG48" i="4"/>
  <c r="R47" i="4"/>
  <c r="L47" i="4"/>
  <c r="H47" i="4"/>
  <c r="CE43" i="4"/>
  <c r="CE52" i="4"/>
  <c r="AR47" i="4"/>
  <c r="AM47" i="4"/>
  <c r="AI47" i="4"/>
  <c r="AE47" i="4"/>
  <c r="K47" i="4"/>
  <c r="G47" i="4"/>
  <c r="CF36" i="4"/>
  <c r="CH36" i="4"/>
  <c r="T25" i="4"/>
  <c r="CE26" i="4"/>
  <c r="AP47" i="4"/>
  <c r="AB45" i="4"/>
  <c r="CE45" i="4"/>
  <c r="CH41" i="4"/>
  <c r="CF41" i="4"/>
  <c r="AA19" i="4"/>
  <c r="O19" i="4" s="1"/>
  <c r="AL47" i="4"/>
  <c r="AH47" i="4"/>
  <c r="AD47" i="4"/>
  <c r="X47" i="4"/>
  <c r="T47" i="4"/>
  <c r="N47" i="4"/>
  <c r="F47" i="4"/>
  <c r="AA36" i="4"/>
  <c r="O36" i="4" s="1"/>
  <c r="AM31" i="4"/>
  <c r="AI31" i="4"/>
  <c r="AE31" i="4"/>
  <c r="K31" i="4"/>
  <c r="G31" i="4"/>
  <c r="CE15" i="4"/>
  <c r="W47" i="4"/>
  <c r="S47" i="4"/>
  <c r="CE46" i="4"/>
  <c r="AB41" i="4"/>
  <c r="AB36" i="4"/>
  <c r="P36" i="4" s="1"/>
  <c r="AA34" i="4"/>
  <c r="AA33" i="4"/>
  <c r="O33" i="4" s="1"/>
  <c r="CE20" i="4"/>
  <c r="CE13" i="4"/>
  <c r="CH13" i="4" s="1"/>
  <c r="K12" i="4"/>
  <c r="K11" i="4" s="1"/>
  <c r="AB37" i="4"/>
  <c r="P37" i="4" s="1"/>
  <c r="AA35" i="4"/>
  <c r="O35" i="4" s="1"/>
  <c r="AB32" i="4"/>
  <c r="P32" i="4" s="1"/>
  <c r="W31" i="4"/>
  <c r="W28" i="4" s="1"/>
  <c r="S31" i="4"/>
  <c r="S28" i="4" s="1"/>
  <c r="AA16" i="4"/>
  <c r="O16" i="4" s="1"/>
  <c r="CH980" i="4"/>
  <c r="CH974" i="4"/>
  <c r="CF962" i="4"/>
  <c r="CH958" i="4"/>
  <c r="CH1005" i="4"/>
  <c r="CF1005" i="4"/>
  <c r="AV991" i="4"/>
  <c r="AV989" i="4" s="1"/>
  <c r="O986" i="4"/>
  <c r="O980" i="4"/>
  <c r="O1006" i="4"/>
  <c r="CF1004" i="4"/>
  <c r="CH1004" i="4"/>
  <c r="CH1003" i="4"/>
  <c r="CF1003" i="4"/>
  <c r="AO991" i="4"/>
  <c r="P986" i="4"/>
  <c r="CF981" i="4"/>
  <c r="CH981" i="4"/>
  <c r="CH975" i="4"/>
  <c r="CH971" i="4"/>
  <c r="CF971" i="4"/>
  <c r="CF967" i="4"/>
  <c r="CH967" i="4"/>
  <c r="CH963" i="4"/>
  <c r="O1002" i="4"/>
  <c r="CF1001" i="4"/>
  <c r="W991" i="4"/>
  <c r="W989" i="4" s="1"/>
  <c r="P988" i="4"/>
  <c r="P961" i="4"/>
  <c r="K943" i="4"/>
  <c r="K937" i="4" s="1"/>
  <c r="AB1009" i="4"/>
  <c r="AB1008" i="4" s="1"/>
  <c r="AA1000" i="4"/>
  <c r="AB998" i="4"/>
  <c r="P998" i="4" s="1"/>
  <c r="CH995" i="4"/>
  <c r="AB995" i="4"/>
  <c r="P995" i="4" s="1"/>
  <c r="CE993" i="4"/>
  <c r="AA975" i="4"/>
  <c r="O975" i="4" s="1"/>
  <c r="AB962" i="4"/>
  <c r="P962" i="4" s="1"/>
  <c r="AH949" i="4"/>
  <c r="T949" i="4"/>
  <c r="F949" i="4"/>
  <c r="W943" i="4"/>
  <c r="W937" i="4" s="1"/>
  <c r="Q913" i="4"/>
  <c r="G850" i="4"/>
  <c r="O781" i="4"/>
  <c r="CH775" i="4"/>
  <c r="CF775" i="4"/>
  <c r="CH698" i="4"/>
  <c r="CF698" i="4"/>
  <c r="P694" i="4"/>
  <c r="AB1005" i="4"/>
  <c r="P1005" i="4" s="1"/>
  <c r="AB978" i="4"/>
  <c r="P978" i="4" s="1"/>
  <c r="U913" i="4"/>
  <c r="CH998" i="4"/>
  <c r="CH997" i="4"/>
  <c r="CH996" i="4"/>
  <c r="AB996" i="4"/>
  <c r="P996" i="4" s="1"/>
  <c r="AA982" i="4"/>
  <c r="O982" i="4" s="1"/>
  <c r="AB981" i="4"/>
  <c r="P981" i="4" s="1"/>
  <c r="AA978" i="4"/>
  <c r="O978" i="4" s="1"/>
  <c r="AC977" i="4"/>
  <c r="X977" i="4"/>
  <c r="AB970" i="4"/>
  <c r="P970" i="4" s="1"/>
  <c r="AA967" i="4"/>
  <c r="O967" i="4" s="1"/>
  <c r="AB966" i="4"/>
  <c r="P966" i="4" s="1"/>
  <c r="AA963" i="4"/>
  <c r="O963" i="4" s="1"/>
  <c r="AA959" i="4"/>
  <c r="O959" i="4" s="1"/>
  <c r="AP949" i="4"/>
  <c r="AD949" i="4"/>
  <c r="N949" i="4"/>
  <c r="J949" i="4"/>
  <c r="S943" i="4"/>
  <c r="S937" i="4" s="1"/>
  <c r="AA1009" i="4"/>
  <c r="AA1008" i="4" s="1"/>
  <c r="X999" i="4"/>
  <c r="T999" i="4"/>
  <c r="AA997" i="4"/>
  <c r="O997" i="4" s="1"/>
  <c r="AA995" i="4"/>
  <c r="AB993" i="4"/>
  <c r="AB992" i="4" s="1"/>
  <c r="V992" i="4"/>
  <c r="V991" i="4" s="1"/>
  <c r="V989" i="4" s="1"/>
  <c r="CE988" i="4"/>
  <c r="CE987" i="4"/>
  <c r="CE986" i="4"/>
  <c r="CE985" i="4"/>
  <c r="CH983" i="4"/>
  <c r="AA983" i="4"/>
  <c r="O983" i="4" s="1"/>
  <c r="AB982" i="4"/>
  <c r="P982" i="4" s="1"/>
  <c r="CE978" i="4"/>
  <c r="AP977" i="4"/>
  <c r="AL977" i="4"/>
  <c r="AH977" i="4"/>
  <c r="AD977" i="4"/>
  <c r="Z977" i="4"/>
  <c r="V977" i="4"/>
  <c r="R977" i="4"/>
  <c r="N977" i="4"/>
  <c r="J977" i="4"/>
  <c r="F977" i="4"/>
  <c r="AB975" i="4"/>
  <c r="P975" i="4" s="1"/>
  <c r="CH972" i="4"/>
  <c r="AA972" i="4"/>
  <c r="O972" i="4" s="1"/>
  <c r="CH968" i="4"/>
  <c r="AA968" i="4"/>
  <c r="O968" i="4" s="1"/>
  <c r="AB967" i="4"/>
  <c r="P967" i="4" s="1"/>
  <c r="CH964" i="4"/>
  <c r="AA964" i="4"/>
  <c r="O964" i="4" s="1"/>
  <c r="AB963" i="4"/>
  <c r="P963" i="4" s="1"/>
  <c r="CH960" i="4"/>
  <c r="AA960" i="4"/>
  <c r="O960" i="4" s="1"/>
  <c r="AB959" i="4"/>
  <c r="P959" i="4" s="1"/>
  <c r="AA956" i="4"/>
  <c r="O956" i="4" s="1"/>
  <c r="AB956" i="4"/>
  <c r="P956" i="4" s="1"/>
  <c r="AA955" i="4"/>
  <c r="O955" i="4" s="1"/>
  <c r="AB955" i="4"/>
  <c r="P955" i="4" s="1"/>
  <c r="AA954" i="4"/>
  <c r="O954" i="4" s="1"/>
  <c r="AB954" i="4"/>
  <c r="P954" i="4" s="1"/>
  <c r="AA953" i="4"/>
  <c r="O953" i="4" s="1"/>
  <c r="AB953" i="4"/>
  <c r="P953" i="4" s="1"/>
  <c r="AA952" i="4"/>
  <c r="AB952" i="4"/>
  <c r="P952" i="4" s="1"/>
  <c r="AA951" i="4"/>
  <c r="AB951" i="4"/>
  <c r="P951" i="4" s="1"/>
  <c r="AA950" i="4"/>
  <c r="AB950" i="4"/>
  <c r="AR943" i="4"/>
  <c r="AR937" i="4" s="1"/>
  <c r="AM943" i="4"/>
  <c r="AI943" i="4"/>
  <c r="AI937" i="4" s="1"/>
  <c r="AE943" i="4"/>
  <c r="AN938" i="4"/>
  <c r="AJ938" i="4"/>
  <c r="L938" i="4"/>
  <c r="H938" i="4"/>
  <c r="H937" i="4" s="1"/>
  <c r="AV913" i="4"/>
  <c r="AN913" i="4"/>
  <c r="AJ913" i="4"/>
  <c r="L913" i="4"/>
  <c r="H913" i="4"/>
  <c r="AC913" i="4"/>
  <c r="M913" i="4"/>
  <c r="P905" i="4"/>
  <c r="P903" i="4"/>
  <c r="P867" i="4"/>
  <c r="CH865" i="4"/>
  <c r="P863" i="4"/>
  <c r="CH863" i="4"/>
  <c r="CF863" i="4"/>
  <c r="CH861" i="4"/>
  <c r="CF861" i="4"/>
  <c r="P859" i="4"/>
  <c r="CH857" i="4"/>
  <c r="P855" i="4"/>
  <c r="CF855" i="4"/>
  <c r="AD850" i="4"/>
  <c r="O839" i="4"/>
  <c r="O835" i="4"/>
  <c r="O831" i="4"/>
  <c r="O827" i="4"/>
  <c r="O819" i="4"/>
  <c r="O811" i="4"/>
  <c r="O803" i="4"/>
  <c r="O795" i="4"/>
  <c r="O791" i="4"/>
  <c r="O787" i="4"/>
  <c r="CF785" i="4"/>
  <c r="O783" i="4"/>
  <c r="CH777" i="4"/>
  <c r="CF777" i="4"/>
  <c r="O775" i="4"/>
  <c r="P703" i="4"/>
  <c r="O697" i="4"/>
  <c r="O952" i="4"/>
  <c r="CH1009" i="4"/>
  <c r="O1000" i="4"/>
  <c r="AB974" i="4"/>
  <c r="P974" i="4" s="1"/>
  <c r="AA971" i="4"/>
  <c r="O971" i="4" s="1"/>
  <c r="AB958" i="4"/>
  <c r="P958" i="4" s="1"/>
  <c r="AL949" i="4"/>
  <c r="X949" i="4"/>
  <c r="AC949" i="4"/>
  <c r="AB947" i="4"/>
  <c r="P947" i="4" s="1"/>
  <c r="AB945" i="4"/>
  <c r="P945" i="4" s="1"/>
  <c r="AA993" i="4"/>
  <c r="AA992" i="4" s="1"/>
  <c r="AA984" i="4"/>
  <c r="O984" i="4" s="1"/>
  <c r="AR977" i="4"/>
  <c r="AR948" i="4" s="1"/>
  <c r="O974" i="4"/>
  <c r="AA973" i="4"/>
  <c r="O973" i="4" s="1"/>
  <c r="AB972" i="4"/>
  <c r="P972" i="4" s="1"/>
  <c r="AA969" i="4"/>
  <c r="O969" i="4" s="1"/>
  <c r="AB968" i="4"/>
  <c r="P968" i="4" s="1"/>
  <c r="AA965" i="4"/>
  <c r="O965" i="4" s="1"/>
  <c r="AB964" i="4"/>
  <c r="P964" i="4" s="1"/>
  <c r="O962" i="4"/>
  <c r="AA961" i="4"/>
  <c r="O961" i="4" s="1"/>
  <c r="AB960" i="4"/>
  <c r="P960" i="4" s="1"/>
  <c r="AA957" i="4"/>
  <c r="O957" i="4" s="1"/>
  <c r="CF955" i="4"/>
  <c r="CH955" i="4"/>
  <c r="CF954" i="4"/>
  <c r="CH954" i="4"/>
  <c r="CF953" i="4"/>
  <c r="CH953" i="4"/>
  <c r="CF952" i="4"/>
  <c r="CH952" i="4"/>
  <c r="CF951" i="4"/>
  <c r="CH951" i="4"/>
  <c r="AN949" i="4"/>
  <c r="AJ949" i="4"/>
  <c r="AF949" i="4"/>
  <c r="Z949" i="4"/>
  <c r="V949" i="4"/>
  <c r="R949" i="4"/>
  <c r="L949" i="4"/>
  <c r="H949" i="4"/>
  <c r="AB946" i="4"/>
  <c r="P946" i="4" s="1"/>
  <c r="AV943" i="4"/>
  <c r="AA942" i="4"/>
  <c r="O942" i="4" s="1"/>
  <c r="AA941" i="4"/>
  <c r="O941" i="4" s="1"/>
  <c r="AA940" i="4"/>
  <c r="O940" i="4" s="1"/>
  <c r="J937" i="4"/>
  <c r="CH935" i="4"/>
  <c r="CF935" i="4"/>
  <c r="CF934" i="4"/>
  <c r="P933" i="4"/>
  <c r="P932" i="4"/>
  <c r="CF931" i="4"/>
  <c r="P929" i="4"/>
  <c r="CF929" i="4"/>
  <c r="P928" i="4"/>
  <c r="CH928" i="4"/>
  <c r="CH927" i="4"/>
  <c r="CF927" i="4"/>
  <c r="CH926" i="4"/>
  <c r="CF926" i="4"/>
  <c r="P925" i="4"/>
  <c r="AM913" i="4"/>
  <c r="AI913" i="4"/>
  <c r="K913" i="4"/>
  <c r="G913" i="4"/>
  <c r="AO913" i="4"/>
  <c r="Y913" i="4"/>
  <c r="I913" i="4"/>
  <c r="O904" i="4"/>
  <c r="O866" i="4"/>
  <c r="O864" i="4"/>
  <c r="O860" i="4"/>
  <c r="O856" i="4"/>
  <c r="O848" i="4"/>
  <c r="O844" i="4"/>
  <c r="O836" i="4"/>
  <c r="O828" i="4"/>
  <c r="O820" i="4"/>
  <c r="O812" i="4"/>
  <c r="O804" i="4"/>
  <c r="O796" i="4"/>
  <c r="O788" i="4"/>
  <c r="O785" i="4"/>
  <c r="CH779" i="4"/>
  <c r="CF779" i="4"/>
  <c r="O951" i="4"/>
  <c r="Q949" i="4"/>
  <c r="Q948" i="4" s="1"/>
  <c r="G943" i="4"/>
  <c r="CF898" i="4"/>
  <c r="CH897" i="4"/>
  <c r="CF897" i="4"/>
  <c r="CH896" i="4"/>
  <c r="CF896" i="4"/>
  <c r="CH894" i="4"/>
  <c r="CH893" i="4"/>
  <c r="CF893" i="4"/>
  <c r="CH892" i="4"/>
  <c r="CF892" i="4"/>
  <c r="CF891" i="4"/>
  <c r="CF890" i="4"/>
  <c r="CF889" i="4"/>
  <c r="CH888" i="4"/>
  <c r="CH887" i="4"/>
  <c r="CH886" i="4"/>
  <c r="CH885" i="4"/>
  <c r="CF884" i="4"/>
  <c r="CF883" i="4"/>
  <c r="CF882" i="4"/>
  <c r="CH881" i="4"/>
  <c r="CF881" i="4"/>
  <c r="CH880" i="4"/>
  <c r="CF880" i="4"/>
  <c r="CH878" i="4"/>
  <c r="CH877" i="4"/>
  <c r="CF877" i="4"/>
  <c r="CH876" i="4"/>
  <c r="CF876" i="4"/>
  <c r="CH873" i="4"/>
  <c r="CF873" i="4"/>
  <c r="CF871" i="4"/>
  <c r="CH869" i="4"/>
  <c r="CF869" i="4"/>
  <c r="CF866" i="4"/>
  <c r="CH864" i="4"/>
  <c r="CF864" i="4"/>
  <c r="CH860" i="4"/>
  <c r="CH858" i="4"/>
  <c r="CH856" i="4"/>
  <c r="CF856" i="4"/>
  <c r="AV850" i="4"/>
  <c r="CH852" i="4"/>
  <c r="CF852" i="4"/>
  <c r="CH781" i="4"/>
  <c r="CF781" i="4"/>
  <c r="P950" i="4"/>
  <c r="AA939" i="4"/>
  <c r="AA924" i="4"/>
  <c r="AA918" i="4"/>
  <c r="AA917" i="4" s="1"/>
  <c r="R851" i="4"/>
  <c r="CH849" i="4"/>
  <c r="AB849" i="4"/>
  <c r="P849" i="4" s="1"/>
  <c r="AB848" i="4"/>
  <c r="P848" i="4" s="1"/>
  <c r="CH847" i="4"/>
  <c r="AB847" i="4"/>
  <c r="P847" i="4" s="1"/>
  <c r="CH846" i="4"/>
  <c r="AB846" i="4"/>
  <c r="P846" i="4" s="1"/>
  <c r="CH845" i="4"/>
  <c r="AB845" i="4"/>
  <c r="P845" i="4" s="1"/>
  <c r="CH844" i="4"/>
  <c r="AB844" i="4"/>
  <c r="P844" i="4" s="1"/>
  <c r="CH843" i="4"/>
  <c r="AB843" i="4"/>
  <c r="P843" i="4" s="1"/>
  <c r="AB842" i="4"/>
  <c r="P842" i="4" s="1"/>
  <c r="CH841" i="4"/>
  <c r="AB841" i="4"/>
  <c r="P841" i="4" s="1"/>
  <c r="AB840" i="4"/>
  <c r="P840" i="4" s="1"/>
  <c r="CH839" i="4"/>
  <c r="AB839" i="4"/>
  <c r="P839" i="4" s="1"/>
  <c r="CH838" i="4"/>
  <c r="AB838" i="4"/>
  <c r="P838" i="4" s="1"/>
  <c r="CH837" i="4"/>
  <c r="AB837" i="4"/>
  <c r="P837" i="4" s="1"/>
  <c r="CH836" i="4"/>
  <c r="AB836" i="4"/>
  <c r="P836" i="4" s="1"/>
  <c r="CH835" i="4"/>
  <c r="AB835" i="4"/>
  <c r="P835" i="4" s="1"/>
  <c r="AB834" i="4"/>
  <c r="P834" i="4" s="1"/>
  <c r="CH833" i="4"/>
  <c r="AB833" i="4"/>
  <c r="P833" i="4" s="1"/>
  <c r="AB832" i="4"/>
  <c r="P832" i="4" s="1"/>
  <c r="CH831" i="4"/>
  <c r="AB831" i="4"/>
  <c r="P831" i="4" s="1"/>
  <c r="CH830" i="4"/>
  <c r="AB830" i="4"/>
  <c r="P830" i="4" s="1"/>
  <c r="CH829" i="4"/>
  <c r="AB829" i="4"/>
  <c r="P829" i="4" s="1"/>
  <c r="CH828" i="4"/>
  <c r="AB828" i="4"/>
  <c r="P828" i="4" s="1"/>
  <c r="CH827" i="4"/>
  <c r="AB827" i="4"/>
  <c r="P827" i="4" s="1"/>
  <c r="CH826" i="4"/>
  <c r="AB826" i="4"/>
  <c r="P826" i="4" s="1"/>
  <c r="CH825" i="4"/>
  <c r="AB825" i="4"/>
  <c r="P825" i="4" s="1"/>
  <c r="CH824" i="4"/>
  <c r="AB824" i="4"/>
  <c r="P824" i="4" s="1"/>
  <c r="CH823" i="4"/>
  <c r="AB823" i="4"/>
  <c r="P823" i="4" s="1"/>
  <c r="CH822" i="4"/>
  <c r="AB822" i="4"/>
  <c r="P822" i="4" s="1"/>
  <c r="CH821" i="4"/>
  <c r="AB821" i="4"/>
  <c r="P821" i="4" s="1"/>
  <c r="CH820" i="4"/>
  <c r="AB820" i="4"/>
  <c r="P820" i="4" s="1"/>
  <c r="CH819" i="4"/>
  <c r="AB819" i="4"/>
  <c r="P819" i="4" s="1"/>
  <c r="CH818" i="4"/>
  <c r="AB818" i="4"/>
  <c r="P818" i="4" s="1"/>
  <c r="AB817" i="4"/>
  <c r="P817" i="4" s="1"/>
  <c r="CH816" i="4"/>
  <c r="AB816" i="4"/>
  <c r="P816" i="4" s="1"/>
  <c r="CH815" i="4"/>
  <c r="AB815" i="4"/>
  <c r="P815" i="4" s="1"/>
  <c r="CH814" i="4"/>
  <c r="AB814" i="4"/>
  <c r="P814" i="4" s="1"/>
  <c r="CH813" i="4"/>
  <c r="AB813" i="4"/>
  <c r="P813" i="4" s="1"/>
  <c r="CH812" i="4"/>
  <c r="AB812" i="4"/>
  <c r="P812" i="4" s="1"/>
  <c r="CH811" i="4"/>
  <c r="AB811" i="4"/>
  <c r="P811" i="4" s="1"/>
  <c r="CH810" i="4"/>
  <c r="AB810" i="4"/>
  <c r="P810" i="4" s="1"/>
  <c r="AB809" i="4"/>
  <c r="P809" i="4" s="1"/>
  <c r="CH808" i="4"/>
  <c r="AB808" i="4"/>
  <c r="P808" i="4" s="1"/>
  <c r="CH807" i="4"/>
  <c r="AB807" i="4"/>
  <c r="P807" i="4" s="1"/>
  <c r="CH806" i="4"/>
  <c r="AB806" i="4"/>
  <c r="P806" i="4" s="1"/>
  <c r="CH805" i="4"/>
  <c r="AB805" i="4"/>
  <c r="P805" i="4" s="1"/>
  <c r="CH804" i="4"/>
  <c r="AB804" i="4"/>
  <c r="P804" i="4" s="1"/>
  <c r="CH803" i="4"/>
  <c r="AB803" i="4"/>
  <c r="P803" i="4" s="1"/>
  <c r="CH802" i="4"/>
  <c r="AB802" i="4"/>
  <c r="P802" i="4" s="1"/>
  <c r="CH801" i="4"/>
  <c r="AB801" i="4"/>
  <c r="P801" i="4" s="1"/>
  <c r="CH800" i="4"/>
  <c r="AB800" i="4"/>
  <c r="P800" i="4" s="1"/>
  <c r="CH799" i="4"/>
  <c r="AB799" i="4"/>
  <c r="P799" i="4" s="1"/>
  <c r="CH798" i="4"/>
  <c r="AB798" i="4"/>
  <c r="P798" i="4" s="1"/>
  <c r="CH797" i="4"/>
  <c r="AB797" i="4"/>
  <c r="P797" i="4" s="1"/>
  <c r="CH796" i="4"/>
  <c r="AB796" i="4"/>
  <c r="P796" i="4" s="1"/>
  <c r="CH795" i="4"/>
  <c r="AB795" i="4"/>
  <c r="P795" i="4" s="1"/>
  <c r="CH794" i="4"/>
  <c r="AB794" i="4"/>
  <c r="P794" i="4" s="1"/>
  <c r="CH793" i="4"/>
  <c r="AB793" i="4"/>
  <c r="P793" i="4" s="1"/>
  <c r="CH792" i="4"/>
  <c r="AB792" i="4"/>
  <c r="P792" i="4" s="1"/>
  <c r="CH791" i="4"/>
  <c r="AB791" i="4"/>
  <c r="P791" i="4" s="1"/>
  <c r="CH790" i="4"/>
  <c r="AB790" i="4"/>
  <c r="P790" i="4" s="1"/>
  <c r="CH789" i="4"/>
  <c r="AB789" i="4"/>
  <c r="P789" i="4" s="1"/>
  <c r="CH788" i="4"/>
  <c r="AB788" i="4"/>
  <c r="P788" i="4" s="1"/>
  <c r="CH787" i="4"/>
  <c r="AB787" i="4"/>
  <c r="P787" i="4" s="1"/>
  <c r="CH786" i="4"/>
  <c r="AB769" i="4"/>
  <c r="P769" i="4" s="1"/>
  <c r="AA769" i="4"/>
  <c r="O769" i="4" s="1"/>
  <c r="AB765" i="4"/>
  <c r="P765" i="4" s="1"/>
  <c r="AA765" i="4"/>
  <c r="O765" i="4" s="1"/>
  <c r="AB761" i="4"/>
  <c r="P761" i="4" s="1"/>
  <c r="AA761" i="4"/>
  <c r="O761" i="4" s="1"/>
  <c r="AB757" i="4"/>
  <c r="P757" i="4" s="1"/>
  <c r="AA757" i="4"/>
  <c r="O757" i="4" s="1"/>
  <c r="AB753" i="4"/>
  <c r="P753" i="4" s="1"/>
  <c r="AA753" i="4"/>
  <c r="AB749" i="4"/>
  <c r="P749" i="4" s="1"/>
  <c r="AA749" i="4"/>
  <c r="O749" i="4" s="1"/>
  <c r="AB745" i="4"/>
  <c r="P745" i="4" s="1"/>
  <c r="AA745" i="4"/>
  <c r="AB741" i="4"/>
  <c r="P741" i="4" s="1"/>
  <c r="AA741" i="4"/>
  <c r="O741" i="4" s="1"/>
  <c r="AB737" i="4"/>
  <c r="P737" i="4" s="1"/>
  <c r="AA737" i="4"/>
  <c r="O737" i="4" s="1"/>
  <c r="AB733" i="4"/>
  <c r="P733" i="4" s="1"/>
  <c r="AA733" i="4"/>
  <c r="O733" i="4" s="1"/>
  <c r="AB729" i="4"/>
  <c r="P729" i="4" s="1"/>
  <c r="AA729" i="4"/>
  <c r="O729" i="4" s="1"/>
  <c r="AB725" i="4"/>
  <c r="P725" i="4" s="1"/>
  <c r="AA725" i="4"/>
  <c r="O725" i="4" s="1"/>
  <c r="AB721" i="4"/>
  <c r="P721" i="4" s="1"/>
  <c r="AA721" i="4"/>
  <c r="O721" i="4" s="1"/>
  <c r="AB717" i="4"/>
  <c r="P717" i="4" s="1"/>
  <c r="AA717" i="4"/>
  <c r="O717" i="4" s="1"/>
  <c r="AB713" i="4"/>
  <c r="P713" i="4" s="1"/>
  <c r="AA713" i="4"/>
  <c r="O713" i="4" s="1"/>
  <c r="AB709" i="4"/>
  <c r="P709" i="4" s="1"/>
  <c r="AA709" i="4"/>
  <c r="AB705" i="4"/>
  <c r="P705" i="4" s="1"/>
  <c r="AA705" i="4"/>
  <c r="O705" i="4" s="1"/>
  <c r="AB704" i="4"/>
  <c r="P704" i="4" s="1"/>
  <c r="AA704" i="4"/>
  <c r="AB702" i="4"/>
  <c r="P702" i="4" s="1"/>
  <c r="CE700" i="4"/>
  <c r="AA696" i="4"/>
  <c r="O696" i="4" s="1"/>
  <c r="AB696" i="4"/>
  <c r="P696" i="4" s="1"/>
  <c r="AA688" i="4"/>
  <c r="O688" i="4" s="1"/>
  <c r="CF684" i="4"/>
  <c r="P674" i="4"/>
  <c r="CE674" i="4"/>
  <c r="CH651" i="4"/>
  <c r="CF651" i="4"/>
  <c r="O650" i="4"/>
  <c r="CG950" i="4"/>
  <c r="CE947" i="4"/>
  <c r="CE946" i="4"/>
  <c r="CE945" i="4"/>
  <c r="CE944" i="4"/>
  <c r="AF938" i="4"/>
  <c r="AF937" i="4" s="1"/>
  <c r="X938" i="4"/>
  <c r="X937" i="4" s="1"/>
  <c r="T938" i="4"/>
  <c r="T937" i="4" s="1"/>
  <c r="AF917" i="4"/>
  <c r="AF913" i="4" s="1"/>
  <c r="X917" i="4"/>
  <c r="X913" i="4" s="1"/>
  <c r="T917" i="4"/>
  <c r="T913" i="4" s="1"/>
  <c r="CE915" i="4"/>
  <c r="AR914" i="4"/>
  <c r="AR913" i="4" s="1"/>
  <c r="AE914" i="4"/>
  <c r="AE913" i="4" s="1"/>
  <c r="W914" i="4"/>
  <c r="W913" i="4" s="1"/>
  <c r="CE911" i="4"/>
  <c r="CE910" i="4"/>
  <c r="CE909" i="4"/>
  <c r="CE908" i="4"/>
  <c r="CE907" i="4"/>
  <c r="CE906" i="4"/>
  <c r="CE905" i="4"/>
  <c r="CE904" i="4"/>
  <c r="CE903" i="4"/>
  <c r="CE902" i="4"/>
  <c r="CE901" i="4"/>
  <c r="CE900" i="4"/>
  <c r="AR899" i="4"/>
  <c r="AE899" i="4"/>
  <c r="W899" i="4"/>
  <c r="W850" i="4" s="1"/>
  <c r="AB785" i="4"/>
  <c r="P785" i="4" s="1"/>
  <c r="CF784" i="4"/>
  <c r="AB783" i="4"/>
  <c r="P783" i="4" s="1"/>
  <c r="CF782" i="4"/>
  <c r="AB781" i="4"/>
  <c r="P781" i="4" s="1"/>
  <c r="CF780" i="4"/>
  <c r="AB779" i="4"/>
  <c r="CF778" i="4"/>
  <c r="AB777" i="4"/>
  <c r="P777" i="4" s="1"/>
  <c r="CF776" i="4"/>
  <c r="AB775" i="4"/>
  <c r="P775" i="4" s="1"/>
  <c r="CF774" i="4"/>
  <c r="AB773" i="4"/>
  <c r="P773" i="4" s="1"/>
  <c r="CF772" i="4"/>
  <c r="AB768" i="4"/>
  <c r="P768" i="4" s="1"/>
  <c r="AA768" i="4"/>
  <c r="O768" i="4" s="1"/>
  <c r="CF764" i="4"/>
  <c r="AB764" i="4"/>
  <c r="P764" i="4" s="1"/>
  <c r="AA764" i="4"/>
  <c r="O764" i="4" s="1"/>
  <c r="CF760" i="4"/>
  <c r="AB760" i="4"/>
  <c r="P760" i="4" s="1"/>
  <c r="AA760" i="4"/>
  <c r="O760" i="4" s="1"/>
  <c r="CF756" i="4"/>
  <c r="AB756" i="4"/>
  <c r="P756" i="4" s="1"/>
  <c r="AA756" i="4"/>
  <c r="O756" i="4" s="1"/>
  <c r="CF752" i="4"/>
  <c r="AB752" i="4"/>
  <c r="P752" i="4" s="1"/>
  <c r="AA752" i="4"/>
  <c r="CF748" i="4"/>
  <c r="AB748" i="4"/>
  <c r="P748" i="4" s="1"/>
  <c r="AA748" i="4"/>
  <c r="O748" i="4" s="1"/>
  <c r="AB744" i="4"/>
  <c r="P744" i="4" s="1"/>
  <c r="AA744" i="4"/>
  <c r="O744" i="4" s="1"/>
  <c r="CF740" i="4"/>
  <c r="AB740" i="4"/>
  <c r="P740" i="4" s="1"/>
  <c r="AA740" i="4"/>
  <c r="O740" i="4" s="1"/>
  <c r="CF736" i="4"/>
  <c r="AB736" i="4"/>
  <c r="P736" i="4" s="1"/>
  <c r="AA736" i="4"/>
  <c r="O736" i="4" s="1"/>
  <c r="CF732" i="4"/>
  <c r="AB732" i="4"/>
  <c r="P732" i="4" s="1"/>
  <c r="AA732" i="4"/>
  <c r="O732" i="4" s="1"/>
  <c r="CF728" i="4"/>
  <c r="AB728" i="4"/>
  <c r="P728" i="4" s="1"/>
  <c r="AA728" i="4"/>
  <c r="CF724" i="4"/>
  <c r="AB724" i="4"/>
  <c r="P724" i="4" s="1"/>
  <c r="AA724" i="4"/>
  <c r="O724" i="4" s="1"/>
  <c r="CF720" i="4"/>
  <c r="AB720" i="4"/>
  <c r="P720" i="4" s="1"/>
  <c r="AA720" i="4"/>
  <c r="CF716" i="4"/>
  <c r="AB716" i="4"/>
  <c r="P716" i="4" s="1"/>
  <c r="AA716" i="4"/>
  <c r="O716" i="4" s="1"/>
  <c r="CF712" i="4"/>
  <c r="AB712" i="4"/>
  <c r="P712" i="4" s="1"/>
  <c r="AA712" i="4"/>
  <c r="O712" i="4" s="1"/>
  <c r="CF708" i="4"/>
  <c r="AB708" i="4"/>
  <c r="P708" i="4" s="1"/>
  <c r="AA708" i="4"/>
  <c r="O708" i="4" s="1"/>
  <c r="AA703" i="4"/>
  <c r="O703" i="4" s="1"/>
  <c r="AA701" i="4"/>
  <c r="O701" i="4" s="1"/>
  <c r="AB701" i="4"/>
  <c r="P701" i="4" s="1"/>
  <c r="AB695" i="4"/>
  <c r="P695" i="4" s="1"/>
  <c r="AA695" i="4"/>
  <c r="O695" i="4" s="1"/>
  <c r="AB693" i="4"/>
  <c r="P693" i="4" s="1"/>
  <c r="AB689" i="4"/>
  <c r="P689" i="4" s="1"/>
  <c r="AA689" i="4"/>
  <c r="O689" i="4" s="1"/>
  <c r="AB685" i="4"/>
  <c r="P685" i="4" s="1"/>
  <c r="AA685" i="4"/>
  <c r="O685" i="4" s="1"/>
  <c r="AA681" i="4"/>
  <c r="AB681" i="4"/>
  <c r="P681" i="4" s="1"/>
  <c r="O673" i="4"/>
  <c r="P657" i="4"/>
  <c r="CH657" i="4"/>
  <c r="P655" i="4"/>
  <c r="P649" i="4"/>
  <c r="CF649" i="4"/>
  <c r="CH649" i="4"/>
  <c r="P646" i="4"/>
  <c r="P645" i="4"/>
  <c r="P628" i="4"/>
  <c r="P624" i="4"/>
  <c r="CH609" i="4"/>
  <c r="AB944" i="4"/>
  <c r="CE924" i="4"/>
  <c r="AB915" i="4"/>
  <c r="AB914" i="4" s="1"/>
  <c r="AB913" i="4" s="1"/>
  <c r="AB900" i="4"/>
  <c r="AB854" i="4"/>
  <c r="P854" i="4" s="1"/>
  <c r="AB853" i="4"/>
  <c r="P853" i="4" s="1"/>
  <c r="AB852" i="4"/>
  <c r="CF771" i="4"/>
  <c r="AB771" i="4"/>
  <c r="P771" i="4" s="1"/>
  <c r="AA771" i="4"/>
  <c r="O771" i="4" s="1"/>
  <c r="CF767" i="4"/>
  <c r="AB767" i="4"/>
  <c r="P767" i="4" s="1"/>
  <c r="AA767" i="4"/>
  <c r="O767" i="4" s="1"/>
  <c r="CF763" i="4"/>
  <c r="AB763" i="4"/>
  <c r="P763" i="4" s="1"/>
  <c r="AA763" i="4"/>
  <c r="O763" i="4" s="1"/>
  <c r="CF759" i="4"/>
  <c r="AB759" i="4"/>
  <c r="P759" i="4" s="1"/>
  <c r="AA759" i="4"/>
  <c r="O759" i="4" s="1"/>
  <c r="CF755" i="4"/>
  <c r="AB755" i="4"/>
  <c r="P755" i="4" s="1"/>
  <c r="AA755" i="4"/>
  <c r="O755" i="4" s="1"/>
  <c r="O753" i="4"/>
  <c r="AB751" i="4"/>
  <c r="P751" i="4" s="1"/>
  <c r="AA751" i="4"/>
  <c r="O751" i="4" s="1"/>
  <c r="CF747" i="4"/>
  <c r="AB747" i="4"/>
  <c r="P747" i="4" s="1"/>
  <c r="AA747" i="4"/>
  <c r="O747" i="4" s="1"/>
  <c r="O745" i="4"/>
  <c r="CF743" i="4"/>
  <c r="AB743" i="4"/>
  <c r="P743" i="4" s="1"/>
  <c r="AA743" i="4"/>
  <c r="O743" i="4" s="1"/>
  <c r="CF739" i="4"/>
  <c r="AB739" i="4"/>
  <c r="P739" i="4" s="1"/>
  <c r="AA739" i="4"/>
  <c r="O739" i="4" s="1"/>
  <c r="CF735" i="4"/>
  <c r="AB735" i="4"/>
  <c r="P735" i="4" s="1"/>
  <c r="AA735" i="4"/>
  <c r="O735" i="4" s="1"/>
  <c r="CF731" i="4"/>
  <c r="AB731" i="4"/>
  <c r="AA731" i="4"/>
  <c r="O731" i="4" s="1"/>
  <c r="CF727" i="4"/>
  <c r="AB727" i="4"/>
  <c r="P727" i="4" s="1"/>
  <c r="AA727" i="4"/>
  <c r="O727" i="4" s="1"/>
  <c r="CF723" i="4"/>
  <c r="AB723" i="4"/>
  <c r="AA723" i="4"/>
  <c r="O723" i="4" s="1"/>
  <c r="AB719" i="4"/>
  <c r="P719" i="4" s="1"/>
  <c r="AA719" i="4"/>
  <c r="O719" i="4" s="1"/>
  <c r="CF715" i="4"/>
  <c r="AB715" i="4"/>
  <c r="AA715" i="4"/>
  <c r="O715" i="4" s="1"/>
  <c r="CF711" i="4"/>
  <c r="AB711" i="4"/>
  <c r="P711" i="4" s="1"/>
  <c r="AA711" i="4"/>
  <c r="O711" i="4" s="1"/>
  <c r="O709" i="4"/>
  <c r="CF707" i="4"/>
  <c r="AB707" i="4"/>
  <c r="P707" i="4" s="1"/>
  <c r="AA707" i="4"/>
  <c r="O707" i="4" s="1"/>
  <c r="O704" i="4"/>
  <c r="CH703" i="4"/>
  <c r="CF703" i="4"/>
  <c r="AA700" i="4"/>
  <c r="AB700" i="4"/>
  <c r="P700" i="4" s="1"/>
  <c r="CE696" i="4"/>
  <c r="AA694" i="4"/>
  <c r="O694" i="4" s="1"/>
  <c r="AA692" i="4"/>
  <c r="O692" i="4" s="1"/>
  <c r="AA690" i="4"/>
  <c r="O690" i="4" s="1"/>
  <c r="CF686" i="4"/>
  <c r="CH686" i="4"/>
  <c r="AA686" i="4"/>
  <c r="O686" i="4" s="1"/>
  <c r="AA677" i="4"/>
  <c r="O677" i="4" s="1"/>
  <c r="P672" i="4"/>
  <c r="O660" i="4"/>
  <c r="P626" i="4"/>
  <c r="AB924" i="4"/>
  <c r="AA852" i="4"/>
  <c r="AB786" i="4"/>
  <c r="P786" i="4" s="1"/>
  <c r="AB784" i="4"/>
  <c r="P784" i="4" s="1"/>
  <c r="AB782" i="4"/>
  <c r="P782" i="4" s="1"/>
  <c r="AB780" i="4"/>
  <c r="P780" i="4" s="1"/>
  <c r="P779" i="4"/>
  <c r="AB778" i="4"/>
  <c r="P778" i="4" s="1"/>
  <c r="AB776" i="4"/>
  <c r="P776" i="4" s="1"/>
  <c r="AB774" i="4"/>
  <c r="P774" i="4" s="1"/>
  <c r="AB772" i="4"/>
  <c r="P772" i="4" s="1"/>
  <c r="AB770" i="4"/>
  <c r="P770" i="4" s="1"/>
  <c r="AA770" i="4"/>
  <c r="O770" i="4" s="1"/>
  <c r="AB766" i="4"/>
  <c r="P766" i="4" s="1"/>
  <c r="AA766" i="4"/>
  <c r="O766" i="4" s="1"/>
  <c r="AB762" i="4"/>
  <c r="P762" i="4" s="1"/>
  <c r="AA762" i="4"/>
  <c r="O762" i="4" s="1"/>
  <c r="AB758" i="4"/>
  <c r="P758" i="4" s="1"/>
  <c r="AA758" i="4"/>
  <c r="O758" i="4" s="1"/>
  <c r="AB754" i="4"/>
  <c r="P754" i="4" s="1"/>
  <c r="AA754" i="4"/>
  <c r="O754" i="4" s="1"/>
  <c r="O752" i="4"/>
  <c r="AB750" i="4"/>
  <c r="P750" i="4" s="1"/>
  <c r="AA750" i="4"/>
  <c r="O750" i="4" s="1"/>
  <c r="AB746" i="4"/>
  <c r="P746" i="4" s="1"/>
  <c r="AA746" i="4"/>
  <c r="O746" i="4" s="1"/>
  <c r="AB742" i="4"/>
  <c r="P742" i="4" s="1"/>
  <c r="AA742" i="4"/>
  <c r="O742" i="4" s="1"/>
  <c r="AB738" i="4"/>
  <c r="P738" i="4" s="1"/>
  <c r="AA738" i="4"/>
  <c r="O738" i="4" s="1"/>
  <c r="AB734" i="4"/>
  <c r="P734" i="4" s="1"/>
  <c r="AA734" i="4"/>
  <c r="O734" i="4" s="1"/>
  <c r="P731" i="4"/>
  <c r="AB730" i="4"/>
  <c r="P730" i="4" s="1"/>
  <c r="AA730" i="4"/>
  <c r="O730" i="4" s="1"/>
  <c r="O728" i="4"/>
  <c r="AB726" i="4"/>
  <c r="P726" i="4" s="1"/>
  <c r="AA726" i="4"/>
  <c r="O726" i="4" s="1"/>
  <c r="P723" i="4"/>
  <c r="AB722" i="4"/>
  <c r="P722" i="4" s="1"/>
  <c r="AA722" i="4"/>
  <c r="O722" i="4" s="1"/>
  <c r="O720" i="4"/>
  <c r="AB718" i="4"/>
  <c r="P718" i="4" s="1"/>
  <c r="AA718" i="4"/>
  <c r="O718" i="4" s="1"/>
  <c r="P715" i="4"/>
  <c r="AB714" i="4"/>
  <c r="P714" i="4" s="1"/>
  <c r="AA714" i="4"/>
  <c r="O714" i="4" s="1"/>
  <c r="AB710" i="4"/>
  <c r="P710" i="4" s="1"/>
  <c r="AA710" i="4"/>
  <c r="O710" i="4" s="1"/>
  <c r="AB706" i="4"/>
  <c r="P706" i="4" s="1"/>
  <c r="AA706" i="4"/>
  <c r="O706" i="4" s="1"/>
  <c r="CE701" i="4"/>
  <c r="O700" i="4"/>
  <c r="AB699" i="4"/>
  <c r="P699" i="4" s="1"/>
  <c r="AA699" i="4"/>
  <c r="O699" i="4" s="1"/>
  <c r="AB697" i="4"/>
  <c r="P697" i="4" s="1"/>
  <c r="CH694" i="4"/>
  <c r="CF694" i="4"/>
  <c r="CF691" i="4"/>
  <c r="AB687" i="4"/>
  <c r="P687" i="4" s="1"/>
  <c r="AA687" i="4"/>
  <c r="O687" i="4" s="1"/>
  <c r="CE682" i="4"/>
  <c r="P682" i="4"/>
  <c r="AB678" i="4"/>
  <c r="P678" i="4" s="1"/>
  <c r="AA678" i="4"/>
  <c r="O678" i="4" s="1"/>
  <c r="AA675" i="4"/>
  <c r="O675" i="4" s="1"/>
  <c r="CH659" i="4"/>
  <c r="CF659" i="4"/>
  <c r="CF653" i="4"/>
  <c r="CH653" i="4"/>
  <c r="O652" i="4"/>
  <c r="P648" i="4"/>
  <c r="AB692" i="4"/>
  <c r="P692" i="4" s="1"/>
  <c r="AB690" i="4"/>
  <c r="P690" i="4" s="1"/>
  <c r="CF689" i="4"/>
  <c r="CH689" i="4"/>
  <c r="AB688" i="4"/>
  <c r="P688" i="4" s="1"/>
  <c r="AB686" i="4"/>
  <c r="P686" i="4" s="1"/>
  <c r="CF685" i="4"/>
  <c r="CH685" i="4"/>
  <c r="AA683" i="4"/>
  <c r="O683" i="4" s="1"/>
  <c r="O681" i="4"/>
  <c r="CE680" i="4"/>
  <c r="AA679" i="4"/>
  <c r="O679" i="4" s="1"/>
  <c r="AB677" i="4"/>
  <c r="P677" i="4" s="1"/>
  <c r="AB675" i="4"/>
  <c r="P675" i="4" s="1"/>
  <c r="AA671" i="4"/>
  <c r="AA662" i="4"/>
  <c r="O662" i="4" s="1"/>
  <c r="CE661" i="4"/>
  <c r="AB654" i="4"/>
  <c r="P654" i="4" s="1"/>
  <c r="AB652" i="4"/>
  <c r="P652" i="4" s="1"/>
  <c r="AB650" i="4"/>
  <c r="P650" i="4" s="1"/>
  <c r="AA648" i="4"/>
  <c r="O648" i="4" s="1"/>
  <c r="CE645" i="4"/>
  <c r="CE644" i="4"/>
  <c r="AA643" i="4"/>
  <c r="O643" i="4" s="1"/>
  <c r="AB642" i="4"/>
  <c r="O641" i="4"/>
  <c r="CE640" i="4"/>
  <c r="AB639" i="4"/>
  <c r="P639" i="4" s="1"/>
  <c r="AA639" i="4"/>
  <c r="O639" i="4" s="1"/>
  <c r="P637" i="4"/>
  <c r="AB635" i="4"/>
  <c r="P635" i="4" s="1"/>
  <c r="AB633" i="4"/>
  <c r="P633" i="4" s="1"/>
  <c r="AA633" i="4"/>
  <c r="O633" i="4" s="1"/>
  <c r="O632" i="4"/>
  <c r="CH624" i="4"/>
  <c r="AA624" i="4"/>
  <c r="O624" i="4" s="1"/>
  <c r="AA623" i="4"/>
  <c r="O623" i="4" s="1"/>
  <c r="CH622" i="4"/>
  <c r="AA622" i="4"/>
  <c r="O622" i="4" s="1"/>
  <c r="AA621" i="4"/>
  <c r="O621" i="4" s="1"/>
  <c r="CH620" i="4"/>
  <c r="AA620" i="4"/>
  <c r="O620" i="4" s="1"/>
  <c r="AA619" i="4"/>
  <c r="O619" i="4" s="1"/>
  <c r="CH618" i="4"/>
  <c r="AA618" i="4"/>
  <c r="O618" i="4" s="1"/>
  <c r="AB615" i="4"/>
  <c r="O614" i="4"/>
  <c r="AA609" i="4"/>
  <c r="O609" i="4" s="1"/>
  <c r="AB608" i="4"/>
  <c r="P608" i="4" s="1"/>
  <c r="O605" i="4"/>
  <c r="CE604" i="4"/>
  <c r="AB602" i="4"/>
  <c r="P602" i="4" s="1"/>
  <c r="CH600" i="4"/>
  <c r="CF600" i="4"/>
  <c r="AB600" i="4"/>
  <c r="P600" i="4" s="1"/>
  <c r="AA600" i="4"/>
  <c r="O600" i="4" s="1"/>
  <c r="P595" i="4"/>
  <c r="P591" i="4"/>
  <c r="P587" i="4"/>
  <c r="P579" i="4"/>
  <c r="P576" i="4"/>
  <c r="P566" i="4"/>
  <c r="P562" i="4"/>
  <c r="P554" i="4"/>
  <c r="O691" i="4"/>
  <c r="AA684" i="4"/>
  <c r="O684" i="4" s="1"/>
  <c r="CE681" i="4"/>
  <c r="AA680" i="4"/>
  <c r="O680" i="4" s="1"/>
  <c r="O676" i="4"/>
  <c r="AB673" i="4"/>
  <c r="CH672" i="4"/>
  <c r="CF672" i="4"/>
  <c r="AA669" i="4"/>
  <c r="O669" i="4" s="1"/>
  <c r="AB667" i="4"/>
  <c r="P667" i="4" s="1"/>
  <c r="CH666" i="4"/>
  <c r="CF666" i="4"/>
  <c r="AB665" i="4"/>
  <c r="P665" i="4" s="1"/>
  <c r="CF664" i="4"/>
  <c r="CH664" i="4"/>
  <c r="AB663" i="4"/>
  <c r="P663" i="4" s="1"/>
  <c r="CH662" i="4"/>
  <c r="CF662" i="4"/>
  <c r="AA659" i="4"/>
  <c r="O659" i="4" s="1"/>
  <c r="AA657" i="4"/>
  <c r="O657" i="4" s="1"/>
  <c r="O653" i="4"/>
  <c r="O651" i="4"/>
  <c r="AA649" i="4"/>
  <c r="O649" i="4" s="1"/>
  <c r="AA646" i="4"/>
  <c r="O646" i="4" s="1"/>
  <c r="O645" i="4"/>
  <c r="CE643" i="4"/>
  <c r="AA642" i="4"/>
  <c r="O642" i="4" s="1"/>
  <c r="AB641" i="4"/>
  <c r="P641" i="4" s="1"/>
  <c r="AB636" i="4"/>
  <c r="P636" i="4" s="1"/>
  <c r="AA631" i="4"/>
  <c r="O631" i="4" s="1"/>
  <c r="CE630" i="4"/>
  <c r="AA629" i="4"/>
  <c r="O629" i="4" s="1"/>
  <c r="CE628" i="4"/>
  <c r="AA627" i="4"/>
  <c r="O627" i="4" s="1"/>
  <c r="CE626" i="4"/>
  <c r="AA625" i="4"/>
  <c r="O625" i="4" s="1"/>
  <c r="AB614" i="4"/>
  <c r="P614" i="4" s="1"/>
  <c r="CH612" i="4"/>
  <c r="CF612" i="4"/>
  <c r="AB612" i="4"/>
  <c r="P612" i="4" s="1"/>
  <c r="AA612" i="4"/>
  <c r="O612" i="4" s="1"/>
  <c r="CH610" i="4"/>
  <c r="CF610" i="4"/>
  <c r="AB610" i="4"/>
  <c r="P610" i="4" s="1"/>
  <c r="AA610" i="4"/>
  <c r="O610" i="4" s="1"/>
  <c r="AB605" i="4"/>
  <c r="P605" i="4" s="1"/>
  <c r="CE603" i="4"/>
  <c r="AA602" i="4"/>
  <c r="O598" i="4"/>
  <c r="P597" i="4"/>
  <c r="P596" i="4"/>
  <c r="P588" i="4"/>
  <c r="P563" i="4"/>
  <c r="P559" i="4"/>
  <c r="CE671" i="4"/>
  <c r="AB670" i="4"/>
  <c r="P670" i="4" s="1"/>
  <c r="CF669" i="4"/>
  <c r="CH669" i="4"/>
  <c r="AA655" i="4"/>
  <c r="O655" i="4" s="1"/>
  <c r="CE647" i="4"/>
  <c r="AB644" i="4"/>
  <c r="P644" i="4" s="1"/>
  <c r="CE642" i="4"/>
  <c r="P642" i="4"/>
  <c r="AB640" i="4"/>
  <c r="P640" i="4" s="1"/>
  <c r="CH638" i="4"/>
  <c r="CE635" i="4"/>
  <c r="AB634" i="4"/>
  <c r="P634" i="4" s="1"/>
  <c r="AA634" i="4"/>
  <c r="O634" i="4" s="1"/>
  <c r="CH632" i="4"/>
  <c r="CF632" i="4"/>
  <c r="P615" i="4"/>
  <c r="CE615" i="4"/>
  <c r="AB604" i="4"/>
  <c r="P604" i="4" s="1"/>
  <c r="CE602" i="4"/>
  <c r="AB601" i="4"/>
  <c r="P601" i="4" s="1"/>
  <c r="AA601" i="4"/>
  <c r="O601" i="4" s="1"/>
  <c r="AA599" i="4"/>
  <c r="O599" i="4" s="1"/>
  <c r="AB599" i="4"/>
  <c r="P599" i="4" s="1"/>
  <c r="P598" i="4"/>
  <c r="P593" i="4"/>
  <c r="P589" i="4"/>
  <c r="P585" i="4"/>
  <c r="P577" i="4"/>
  <c r="O575" i="4"/>
  <c r="P568" i="4"/>
  <c r="P556" i="4"/>
  <c r="P552" i="4"/>
  <c r="CE699" i="4"/>
  <c r="CE695" i="4"/>
  <c r="AB684" i="4"/>
  <c r="P684" i="4" s="1"/>
  <c r="CE683" i="4"/>
  <c r="AA682" i="4"/>
  <c r="O682" i="4" s="1"/>
  <c r="AB680" i="4"/>
  <c r="P680" i="4" s="1"/>
  <c r="CE679" i="4"/>
  <c r="AA674" i="4"/>
  <c r="O674" i="4" s="1"/>
  <c r="P673" i="4"/>
  <c r="AA672" i="4"/>
  <c r="O672" i="4" s="1"/>
  <c r="O671" i="4"/>
  <c r="AA670" i="4"/>
  <c r="O670" i="4" s="1"/>
  <c r="AB669" i="4"/>
  <c r="P669" i="4" s="1"/>
  <c r="AB668" i="4"/>
  <c r="P668" i="4" s="1"/>
  <c r="AA666" i="4"/>
  <c r="O666" i="4" s="1"/>
  <c r="AA664" i="4"/>
  <c r="O664" i="4" s="1"/>
  <c r="AB660" i="4"/>
  <c r="P660" i="4" s="1"/>
  <c r="AB658" i="4"/>
  <c r="P658" i="4" s="1"/>
  <c r="AB656" i="4"/>
  <c r="P656" i="4" s="1"/>
  <c r="CH655" i="4"/>
  <c r="CF655" i="4"/>
  <c r="BO654" i="4"/>
  <c r="BQ654" i="4" s="1"/>
  <c r="CE648" i="4"/>
  <c r="AA647" i="4"/>
  <c r="O647" i="4" s="1"/>
  <c r="CE646" i="4"/>
  <c r="AA644" i="4"/>
  <c r="O644" i="4" s="1"/>
  <c r="AB643" i="4"/>
  <c r="P643" i="4" s="1"/>
  <c r="CE641" i="4"/>
  <c r="AA640" i="4"/>
  <c r="O640" i="4" s="1"/>
  <c r="O615" i="4"/>
  <c r="CE614" i="4"/>
  <c r="AB613" i="4"/>
  <c r="P613" i="4" s="1"/>
  <c r="AA613" i="4"/>
  <c r="O613" i="4" s="1"/>
  <c r="CH611" i="4"/>
  <c r="CF611" i="4"/>
  <c r="AB611" i="4"/>
  <c r="P611" i="4" s="1"/>
  <c r="AA611" i="4"/>
  <c r="O611" i="4" s="1"/>
  <c r="AB607" i="4"/>
  <c r="P607" i="4" s="1"/>
  <c r="CE605" i="4"/>
  <c r="AA604" i="4"/>
  <c r="O604" i="4" s="1"/>
  <c r="AB603" i="4"/>
  <c r="P603" i="4" s="1"/>
  <c r="O602" i="4"/>
  <c r="P594" i="4"/>
  <c r="P590" i="4"/>
  <c r="P586" i="4"/>
  <c r="P582" i="4"/>
  <c r="P561" i="4"/>
  <c r="P557" i="4"/>
  <c r="CH597" i="4"/>
  <c r="AA596" i="4"/>
  <c r="O596" i="4" s="1"/>
  <c r="AA595" i="4"/>
  <c r="O595" i="4" s="1"/>
  <c r="AA594" i="4"/>
  <c r="O594" i="4" s="1"/>
  <c r="AA593" i="4"/>
  <c r="O593" i="4" s="1"/>
  <c r="AA592" i="4"/>
  <c r="O592" i="4" s="1"/>
  <c r="AA591" i="4"/>
  <c r="O591" i="4" s="1"/>
  <c r="AA590" i="4"/>
  <c r="O590" i="4" s="1"/>
  <c r="AA589" i="4"/>
  <c r="O589" i="4" s="1"/>
  <c r="AA588" i="4"/>
  <c r="O588" i="4" s="1"/>
  <c r="AA587" i="4"/>
  <c r="O587" i="4" s="1"/>
  <c r="AA586" i="4"/>
  <c r="O586" i="4" s="1"/>
  <c r="AA585" i="4"/>
  <c r="O585" i="4" s="1"/>
  <c r="AA584" i="4"/>
  <c r="O584" i="4" s="1"/>
  <c r="AA583" i="4"/>
  <c r="O583" i="4" s="1"/>
  <c r="AA582" i="4"/>
  <c r="O582" i="4" s="1"/>
  <c r="AA581" i="4"/>
  <c r="O581" i="4" s="1"/>
  <c r="AA580" i="4"/>
  <c r="O580" i="4" s="1"/>
  <c r="AA579" i="4"/>
  <c r="O579" i="4" s="1"/>
  <c r="AA578" i="4"/>
  <c r="O578" i="4" s="1"/>
  <c r="AA577" i="4"/>
  <c r="O577" i="4" s="1"/>
  <c r="AA576" i="4"/>
  <c r="O576" i="4" s="1"/>
  <c r="CH566" i="4"/>
  <c r="CH565" i="4"/>
  <c r="CH564" i="4"/>
  <c r="CH563" i="4"/>
  <c r="CH562" i="4"/>
  <c r="CH561" i="4"/>
  <c r="CH560" i="4"/>
  <c r="CH559" i="4"/>
  <c r="CH558" i="4"/>
  <c r="CH557" i="4"/>
  <c r="CH556" i="4"/>
  <c r="CH555" i="4"/>
  <c r="CH554" i="4"/>
  <c r="CH553" i="4"/>
  <c r="CH552" i="4"/>
  <c r="CH551" i="4"/>
  <c r="CF550" i="4"/>
  <c r="CH550" i="4"/>
  <c r="CF549" i="4"/>
  <c r="CH549" i="4"/>
  <c r="CF548" i="4"/>
  <c r="CH548" i="4"/>
  <c r="CF547" i="4"/>
  <c r="CH547" i="4"/>
  <c r="CF546" i="4"/>
  <c r="CF545" i="4"/>
  <c r="CH545" i="4"/>
  <c r="CF544" i="4"/>
  <c r="CH544" i="4"/>
  <c r="CF543" i="4"/>
  <c r="CH543" i="4"/>
  <c r="CF542" i="4"/>
  <c r="CH542" i="4"/>
  <c r="CF541" i="4"/>
  <c r="CH541" i="4"/>
  <c r="CF540" i="4"/>
  <c r="CH540" i="4"/>
  <c r="CF538" i="4"/>
  <c r="CH538" i="4"/>
  <c r="CF537" i="4"/>
  <c r="CH537" i="4"/>
  <c r="CF536" i="4"/>
  <c r="CH536" i="4"/>
  <c r="CF535" i="4"/>
  <c r="CH535" i="4"/>
  <c r="CF534" i="4"/>
  <c r="CH534" i="4"/>
  <c r="CF533" i="4"/>
  <c r="CH533" i="4"/>
  <c r="CF532" i="4"/>
  <c r="CH532" i="4"/>
  <c r="CF531" i="4"/>
  <c r="CH531" i="4"/>
  <c r="CF530" i="4"/>
  <c r="CF529" i="4"/>
  <c r="CH529" i="4"/>
  <c r="CF528" i="4"/>
  <c r="CH528" i="4"/>
  <c r="CF527" i="4"/>
  <c r="CH527" i="4"/>
  <c r="CF526" i="4"/>
  <c r="CH526" i="4"/>
  <c r="CF525" i="4"/>
  <c r="CH525" i="4"/>
  <c r="CF524" i="4"/>
  <c r="CH524" i="4"/>
  <c r="CF522" i="4"/>
  <c r="CH522" i="4"/>
  <c r="CF521" i="4"/>
  <c r="CH521" i="4"/>
  <c r="CF520" i="4"/>
  <c r="CH520" i="4"/>
  <c r="CF519" i="4"/>
  <c r="CH519" i="4"/>
  <c r="CF518" i="4"/>
  <c r="CH518" i="4"/>
  <c r="CF517" i="4"/>
  <c r="CH517" i="4"/>
  <c r="CF516" i="4"/>
  <c r="CH516" i="4"/>
  <c r="CF515" i="4"/>
  <c r="CH515" i="4"/>
  <c r="CF514" i="4"/>
  <c r="CF513" i="4"/>
  <c r="CH513" i="4"/>
  <c r="CF512" i="4"/>
  <c r="CH512" i="4"/>
  <c r="CF511" i="4"/>
  <c r="CH511" i="4"/>
  <c r="CF510" i="4"/>
  <c r="CH510" i="4"/>
  <c r="O494" i="4"/>
  <c r="O490" i="4"/>
  <c r="O486" i="4"/>
  <c r="CE654" i="4"/>
  <c r="CH636" i="4"/>
  <c r="CE617" i="4"/>
  <c r="CH616" i="4"/>
  <c r="CH607" i="4"/>
  <c r="CH606" i="4"/>
  <c r="CH598" i="4"/>
  <c r="AB575" i="4"/>
  <c r="P575" i="4" s="1"/>
  <c r="CE574" i="4"/>
  <c r="AB573" i="4"/>
  <c r="P573" i="4" s="1"/>
  <c r="CE572" i="4"/>
  <c r="AB571" i="4"/>
  <c r="P571" i="4" s="1"/>
  <c r="CE570" i="4"/>
  <c r="AA568" i="4"/>
  <c r="O568" i="4" s="1"/>
  <c r="AA567" i="4"/>
  <c r="O567" i="4" s="1"/>
  <c r="AA566" i="4"/>
  <c r="O566" i="4" s="1"/>
  <c r="AA565" i="4"/>
  <c r="O565" i="4" s="1"/>
  <c r="AA564" i="4"/>
  <c r="O564" i="4" s="1"/>
  <c r="AA563" i="4"/>
  <c r="O563" i="4" s="1"/>
  <c r="AA562" i="4"/>
  <c r="O562" i="4" s="1"/>
  <c r="AA561" i="4"/>
  <c r="O561" i="4" s="1"/>
  <c r="AA560" i="4"/>
  <c r="O560" i="4" s="1"/>
  <c r="AA559" i="4"/>
  <c r="O559" i="4" s="1"/>
  <c r="AA558" i="4"/>
  <c r="O558" i="4" s="1"/>
  <c r="AA557" i="4"/>
  <c r="O557" i="4" s="1"/>
  <c r="AA556" i="4"/>
  <c r="O556" i="4" s="1"/>
  <c r="AA555" i="4"/>
  <c r="O555" i="4" s="1"/>
  <c r="AA554" i="4"/>
  <c r="O554" i="4" s="1"/>
  <c r="AA553" i="4"/>
  <c r="O553" i="4" s="1"/>
  <c r="AA552" i="4"/>
  <c r="O552" i="4" s="1"/>
  <c r="AA551" i="4"/>
  <c r="O551" i="4" s="1"/>
  <c r="O508" i="4"/>
  <c r="O499" i="4"/>
  <c r="O495" i="4"/>
  <c r="O491" i="4"/>
  <c r="O475" i="4"/>
  <c r="AA569" i="4"/>
  <c r="O569" i="4" s="1"/>
  <c r="AB569" i="4"/>
  <c r="P569" i="4" s="1"/>
  <c r="AA550" i="4"/>
  <c r="O550" i="4" s="1"/>
  <c r="AB550" i="4"/>
  <c r="P550" i="4" s="1"/>
  <c r="AA549" i="4"/>
  <c r="O549" i="4" s="1"/>
  <c r="AB549" i="4"/>
  <c r="P549" i="4" s="1"/>
  <c r="AA548" i="4"/>
  <c r="O548" i="4" s="1"/>
  <c r="AB548" i="4"/>
  <c r="P548" i="4" s="1"/>
  <c r="AA547" i="4"/>
  <c r="O547" i="4" s="1"/>
  <c r="AB547" i="4"/>
  <c r="P547" i="4" s="1"/>
  <c r="AA546" i="4"/>
  <c r="O546" i="4" s="1"/>
  <c r="AB546" i="4"/>
  <c r="P546" i="4" s="1"/>
  <c r="AA545" i="4"/>
  <c r="O545" i="4" s="1"/>
  <c r="AB545" i="4"/>
  <c r="P545" i="4" s="1"/>
  <c r="AA544" i="4"/>
  <c r="O544" i="4" s="1"/>
  <c r="AB544" i="4"/>
  <c r="P544" i="4" s="1"/>
  <c r="AA543" i="4"/>
  <c r="O543" i="4" s="1"/>
  <c r="AB543" i="4"/>
  <c r="P543" i="4" s="1"/>
  <c r="AA542" i="4"/>
  <c r="O542" i="4" s="1"/>
  <c r="AB542" i="4"/>
  <c r="P542" i="4" s="1"/>
  <c r="AA541" i="4"/>
  <c r="O541" i="4" s="1"/>
  <c r="AB541" i="4"/>
  <c r="P541" i="4" s="1"/>
  <c r="AA540" i="4"/>
  <c r="O540" i="4" s="1"/>
  <c r="AB540" i="4"/>
  <c r="P540" i="4" s="1"/>
  <c r="AA539" i="4"/>
  <c r="O539" i="4" s="1"/>
  <c r="AB539" i="4"/>
  <c r="P539" i="4" s="1"/>
  <c r="AA538" i="4"/>
  <c r="O538" i="4" s="1"/>
  <c r="AB538" i="4"/>
  <c r="P538" i="4" s="1"/>
  <c r="AA537" i="4"/>
  <c r="O537" i="4" s="1"/>
  <c r="AB537" i="4"/>
  <c r="P537" i="4" s="1"/>
  <c r="AA536" i="4"/>
  <c r="O536" i="4" s="1"/>
  <c r="AB536" i="4"/>
  <c r="P536" i="4" s="1"/>
  <c r="AA535" i="4"/>
  <c r="O535" i="4" s="1"/>
  <c r="AB535" i="4"/>
  <c r="P535" i="4" s="1"/>
  <c r="AA534" i="4"/>
  <c r="O534" i="4" s="1"/>
  <c r="AB534" i="4"/>
  <c r="P534" i="4" s="1"/>
  <c r="AA533" i="4"/>
  <c r="O533" i="4" s="1"/>
  <c r="AB533" i="4"/>
  <c r="P533" i="4" s="1"/>
  <c r="AA532" i="4"/>
  <c r="O532" i="4" s="1"/>
  <c r="AB532" i="4"/>
  <c r="P532" i="4" s="1"/>
  <c r="AA531" i="4"/>
  <c r="O531" i="4" s="1"/>
  <c r="AB531" i="4"/>
  <c r="P531" i="4" s="1"/>
  <c r="AA530" i="4"/>
  <c r="O530" i="4" s="1"/>
  <c r="AB530" i="4"/>
  <c r="P530" i="4" s="1"/>
  <c r="AA529" i="4"/>
  <c r="O529" i="4" s="1"/>
  <c r="AB529" i="4"/>
  <c r="P529" i="4" s="1"/>
  <c r="AA528" i="4"/>
  <c r="O528" i="4" s="1"/>
  <c r="AB528" i="4"/>
  <c r="P528" i="4" s="1"/>
  <c r="AA527" i="4"/>
  <c r="O527" i="4" s="1"/>
  <c r="AB527" i="4"/>
  <c r="P527" i="4" s="1"/>
  <c r="AA526" i="4"/>
  <c r="O526" i="4" s="1"/>
  <c r="AB526" i="4"/>
  <c r="P526" i="4" s="1"/>
  <c r="AA525" i="4"/>
  <c r="O525" i="4" s="1"/>
  <c r="AB525" i="4"/>
  <c r="P525" i="4" s="1"/>
  <c r="AA524" i="4"/>
  <c r="O524" i="4" s="1"/>
  <c r="AB524" i="4"/>
  <c r="P524" i="4" s="1"/>
  <c r="AA523" i="4"/>
  <c r="O523" i="4" s="1"/>
  <c r="AB523" i="4"/>
  <c r="P523" i="4" s="1"/>
  <c r="AA522" i="4"/>
  <c r="O522" i="4" s="1"/>
  <c r="AB522" i="4"/>
  <c r="P522" i="4" s="1"/>
  <c r="AA521" i="4"/>
  <c r="O521" i="4" s="1"/>
  <c r="AB521" i="4"/>
  <c r="P521" i="4" s="1"/>
  <c r="AA520" i="4"/>
  <c r="O520" i="4" s="1"/>
  <c r="AB520" i="4"/>
  <c r="P520" i="4" s="1"/>
  <c r="AA519" i="4"/>
  <c r="O519" i="4" s="1"/>
  <c r="AB519" i="4"/>
  <c r="P519" i="4" s="1"/>
  <c r="AA518" i="4"/>
  <c r="O518" i="4" s="1"/>
  <c r="AB518" i="4"/>
  <c r="P518" i="4" s="1"/>
  <c r="AA517" i="4"/>
  <c r="O517" i="4" s="1"/>
  <c r="AB517" i="4"/>
  <c r="P517" i="4" s="1"/>
  <c r="AA516" i="4"/>
  <c r="O516" i="4" s="1"/>
  <c r="AB516" i="4"/>
  <c r="P516" i="4" s="1"/>
  <c r="AA515" i="4"/>
  <c r="O515" i="4" s="1"/>
  <c r="AB515" i="4"/>
  <c r="P515" i="4" s="1"/>
  <c r="AA514" i="4"/>
  <c r="O514" i="4" s="1"/>
  <c r="AB514" i="4"/>
  <c r="P514" i="4" s="1"/>
  <c r="AA513" i="4"/>
  <c r="O513" i="4" s="1"/>
  <c r="AB513" i="4"/>
  <c r="P513" i="4" s="1"/>
  <c r="AA512" i="4"/>
  <c r="O512" i="4" s="1"/>
  <c r="AB512" i="4"/>
  <c r="P512" i="4" s="1"/>
  <c r="AA511" i="4"/>
  <c r="O511" i="4" s="1"/>
  <c r="AB511" i="4"/>
  <c r="P511" i="4" s="1"/>
  <c r="O509" i="4"/>
  <c r="O500" i="4"/>
  <c r="O492" i="4"/>
  <c r="O476" i="4"/>
  <c r="O472" i="4"/>
  <c r="CE678" i="4"/>
  <c r="CE673" i="4"/>
  <c r="CE668" i="4"/>
  <c r="CH576" i="4"/>
  <c r="CE575" i="4"/>
  <c r="AB574" i="4"/>
  <c r="P574" i="4" s="1"/>
  <c r="CE573" i="4"/>
  <c r="AB572" i="4"/>
  <c r="P572" i="4" s="1"/>
  <c r="CE571" i="4"/>
  <c r="AB570" i="4"/>
  <c r="P570" i="4" s="1"/>
  <c r="CE569" i="4"/>
  <c r="O502" i="4"/>
  <c r="O497" i="4"/>
  <c r="O489" i="4"/>
  <c r="O473" i="4"/>
  <c r="O469" i="4"/>
  <c r="O465" i="4"/>
  <c r="O464" i="4"/>
  <c r="P388" i="4"/>
  <c r="O387" i="4"/>
  <c r="CH362" i="4"/>
  <c r="CF362" i="4"/>
  <c r="O344" i="4"/>
  <c r="U330" i="4"/>
  <c r="X330" i="4"/>
  <c r="AB510" i="4"/>
  <c r="P510" i="4" s="1"/>
  <c r="AB509" i="4"/>
  <c r="P509" i="4" s="1"/>
  <c r="CH508" i="4"/>
  <c r="AB508" i="4"/>
  <c r="P508" i="4" s="1"/>
  <c r="CH507" i="4"/>
  <c r="AB507" i="4"/>
  <c r="P507" i="4" s="1"/>
  <c r="CH506" i="4"/>
  <c r="AB506" i="4"/>
  <c r="P506" i="4" s="1"/>
  <c r="AB505" i="4"/>
  <c r="P505" i="4" s="1"/>
  <c r="CH504" i="4"/>
  <c r="AB504" i="4"/>
  <c r="P504" i="4" s="1"/>
  <c r="CH503" i="4"/>
  <c r="AB503" i="4"/>
  <c r="P503" i="4" s="1"/>
  <c r="CH502" i="4"/>
  <c r="AB502" i="4"/>
  <c r="P502" i="4" s="1"/>
  <c r="CH501" i="4"/>
  <c r="AB501" i="4"/>
  <c r="P501" i="4" s="1"/>
  <c r="CH500" i="4"/>
  <c r="AB500" i="4"/>
  <c r="P500" i="4" s="1"/>
  <c r="CH499" i="4"/>
  <c r="AB499" i="4"/>
  <c r="P499" i="4" s="1"/>
  <c r="CH498" i="4"/>
  <c r="AB498" i="4"/>
  <c r="P498" i="4" s="1"/>
  <c r="AB497" i="4"/>
  <c r="P497" i="4" s="1"/>
  <c r="CH496" i="4"/>
  <c r="AB496" i="4"/>
  <c r="P496" i="4" s="1"/>
  <c r="CH495" i="4"/>
  <c r="AB495" i="4"/>
  <c r="P495" i="4" s="1"/>
  <c r="CH494" i="4"/>
  <c r="AB494" i="4"/>
  <c r="P494" i="4" s="1"/>
  <c r="CH493" i="4"/>
  <c r="AB493" i="4"/>
  <c r="P493" i="4" s="1"/>
  <c r="CH492" i="4"/>
  <c r="AB492" i="4"/>
  <c r="P492" i="4" s="1"/>
  <c r="CH491" i="4"/>
  <c r="AB491" i="4"/>
  <c r="P491" i="4" s="1"/>
  <c r="CH490" i="4"/>
  <c r="AB490" i="4"/>
  <c r="P490" i="4" s="1"/>
  <c r="CH489" i="4"/>
  <c r="AB489" i="4"/>
  <c r="P489" i="4" s="1"/>
  <c r="CH488" i="4"/>
  <c r="AB488" i="4"/>
  <c r="P488" i="4" s="1"/>
  <c r="CH487" i="4"/>
  <c r="AB487" i="4"/>
  <c r="P487" i="4" s="1"/>
  <c r="AB486" i="4"/>
  <c r="P486" i="4" s="1"/>
  <c r="CH485" i="4"/>
  <c r="AB485" i="4"/>
  <c r="P485" i="4" s="1"/>
  <c r="CH484" i="4"/>
  <c r="AB484" i="4"/>
  <c r="P484" i="4" s="1"/>
  <c r="CH483" i="4"/>
  <c r="AB483" i="4"/>
  <c r="P483" i="4" s="1"/>
  <c r="CH482" i="4"/>
  <c r="AB482" i="4"/>
  <c r="P482" i="4" s="1"/>
  <c r="CH481" i="4"/>
  <c r="AB481" i="4"/>
  <c r="P481" i="4" s="1"/>
  <c r="CH480" i="4"/>
  <c r="AB480" i="4"/>
  <c r="P480" i="4" s="1"/>
  <c r="CH479" i="4"/>
  <c r="AB479" i="4"/>
  <c r="P479" i="4" s="1"/>
  <c r="CH478" i="4"/>
  <c r="AB478" i="4"/>
  <c r="P478" i="4" s="1"/>
  <c r="CH477" i="4"/>
  <c r="AB477" i="4"/>
  <c r="P477" i="4" s="1"/>
  <c r="AB476" i="4"/>
  <c r="P476" i="4" s="1"/>
  <c r="CH475" i="4"/>
  <c r="AB475" i="4"/>
  <c r="P475" i="4" s="1"/>
  <c r="CH474" i="4"/>
  <c r="AB474" i="4"/>
  <c r="P474" i="4" s="1"/>
  <c r="CH473" i="4"/>
  <c r="AB473" i="4"/>
  <c r="P473" i="4" s="1"/>
  <c r="AB472" i="4"/>
  <c r="P472" i="4" s="1"/>
  <c r="CH471" i="4"/>
  <c r="AB471" i="4"/>
  <c r="P471" i="4" s="1"/>
  <c r="AB470" i="4"/>
  <c r="P470" i="4" s="1"/>
  <c r="CH469" i="4"/>
  <c r="AB469" i="4"/>
  <c r="P469" i="4" s="1"/>
  <c r="CH468" i="4"/>
  <c r="AB468" i="4"/>
  <c r="P468" i="4" s="1"/>
  <c r="CH467" i="4"/>
  <c r="AB467" i="4"/>
  <c r="P467" i="4" s="1"/>
  <c r="AB466" i="4"/>
  <c r="P466" i="4" s="1"/>
  <c r="CH465" i="4"/>
  <c r="AB465" i="4"/>
  <c r="P465" i="4" s="1"/>
  <c r="CH464" i="4"/>
  <c r="AB464" i="4"/>
  <c r="P464" i="4" s="1"/>
  <c r="CH463" i="4"/>
  <c r="CF463" i="4"/>
  <c r="AB462" i="4"/>
  <c r="P462" i="4" s="1"/>
  <c r="AA462" i="4"/>
  <c r="O462" i="4" s="1"/>
  <c r="CH460" i="4"/>
  <c r="CF460" i="4"/>
  <c r="P458" i="4"/>
  <c r="O451" i="4"/>
  <c r="P450" i="4"/>
  <c r="P444" i="4"/>
  <c r="P434" i="4"/>
  <c r="P431" i="4"/>
  <c r="O427" i="4"/>
  <c r="CH416" i="4"/>
  <c r="CH413" i="4"/>
  <c r="CF413" i="4"/>
  <c r="CH411" i="4"/>
  <c r="CF411" i="4"/>
  <c r="P391" i="4"/>
  <c r="P381" i="4"/>
  <c r="P378" i="4"/>
  <c r="P374" i="4"/>
  <c r="P372" i="4"/>
  <c r="CH361" i="4"/>
  <c r="CF361" i="4"/>
  <c r="O359" i="4"/>
  <c r="O343" i="4"/>
  <c r="O339" i="4"/>
  <c r="T330" i="4"/>
  <c r="AO330" i="4"/>
  <c r="AG330" i="4"/>
  <c r="I330" i="4"/>
  <c r="O460" i="4"/>
  <c r="P459" i="4"/>
  <c r="O456" i="4"/>
  <c r="P453" i="4"/>
  <c r="P447" i="4"/>
  <c r="O446" i="4"/>
  <c r="O442" i="4"/>
  <c r="P437" i="4"/>
  <c r="P436" i="4"/>
  <c r="P427" i="4"/>
  <c r="P424" i="4"/>
  <c r="O422" i="4"/>
  <c r="P421" i="4"/>
  <c r="CH421" i="4"/>
  <c r="CF421" i="4"/>
  <c r="O415" i="4"/>
  <c r="O414" i="4"/>
  <c r="O412" i="4"/>
  <c r="O410" i="4"/>
  <c r="O409" i="4"/>
  <c r="O408" i="4"/>
  <c r="O404" i="4"/>
  <c r="P401" i="4"/>
  <c r="P400" i="4"/>
  <c r="O399" i="4"/>
  <c r="O398" i="4"/>
  <c r="P395" i="4"/>
  <c r="O394" i="4"/>
  <c r="P386" i="4"/>
  <c r="P380" i="4"/>
  <c r="O374" i="4"/>
  <c r="O373" i="4"/>
  <c r="CH364" i="4"/>
  <c r="CF364" i="4"/>
  <c r="CH363" i="4"/>
  <c r="CF363" i="4"/>
  <c r="P362" i="4"/>
  <c r="CH359" i="4"/>
  <c r="CF359" i="4"/>
  <c r="P353" i="4"/>
  <c r="AK330" i="4"/>
  <c r="AC330" i="4"/>
  <c r="M330" i="4"/>
  <c r="AV330" i="4"/>
  <c r="AN330" i="4"/>
  <c r="AJ330" i="4"/>
  <c r="AF330" i="4"/>
  <c r="H330" i="4"/>
  <c r="AB463" i="4"/>
  <c r="P463" i="4" s="1"/>
  <c r="CH461" i="4"/>
  <c r="CF461" i="4"/>
  <c r="AB461" i="4"/>
  <c r="P461" i="4" s="1"/>
  <c r="AA461" i="4"/>
  <c r="O461" i="4" s="1"/>
  <c r="O457" i="4"/>
  <c r="O428" i="4"/>
  <c r="P422" i="4"/>
  <c r="P417" i="4"/>
  <c r="P415" i="4"/>
  <c r="CH415" i="4"/>
  <c r="CF415" i="4"/>
  <c r="P414" i="4"/>
  <c r="CH414" i="4"/>
  <c r="CF414" i="4"/>
  <c r="CH412" i="4"/>
  <c r="CF412" i="4"/>
  <c r="O402" i="4"/>
  <c r="O401" i="4"/>
  <c r="P394" i="4"/>
  <c r="O393" i="4"/>
  <c r="CH390" i="4"/>
  <c r="CF390" i="4"/>
  <c r="P373" i="4"/>
  <c r="O371" i="4"/>
  <c r="O364" i="4"/>
  <c r="O363" i="4"/>
  <c r="O362" i="4"/>
  <c r="P361" i="4"/>
  <c r="P360" i="4"/>
  <c r="CH358" i="4"/>
  <c r="CF358" i="4"/>
  <c r="O357" i="4"/>
  <c r="O355" i="4"/>
  <c r="O353" i="4"/>
  <c r="O349" i="4"/>
  <c r="O337" i="4"/>
  <c r="O333" i="4"/>
  <c r="L330" i="4"/>
  <c r="Y330" i="4"/>
  <c r="Q330" i="4"/>
  <c r="AA453" i="4"/>
  <c r="O453" i="4" s="1"/>
  <c r="AA452" i="4"/>
  <c r="O452" i="4" s="1"/>
  <c r="AA450" i="4"/>
  <c r="O450" i="4" s="1"/>
  <c r="AA449" i="4"/>
  <c r="O449" i="4" s="1"/>
  <c r="AA448" i="4"/>
  <c r="O448" i="4" s="1"/>
  <c r="AA447" i="4"/>
  <c r="O447" i="4" s="1"/>
  <c r="AA440" i="4"/>
  <c r="O440" i="4" s="1"/>
  <c r="AA439" i="4"/>
  <c r="O439" i="4" s="1"/>
  <c r="AA438" i="4"/>
  <c r="O438" i="4" s="1"/>
  <c r="AA437" i="4"/>
  <c r="O437" i="4" s="1"/>
  <c r="AA436" i="4"/>
  <c r="O436" i="4" s="1"/>
  <c r="AA435" i="4"/>
  <c r="O435" i="4" s="1"/>
  <c r="AA434" i="4"/>
  <c r="O434" i="4" s="1"/>
  <c r="AA433" i="4"/>
  <c r="O433" i="4" s="1"/>
  <c r="AA432" i="4"/>
  <c r="O432" i="4" s="1"/>
  <c r="AA431" i="4"/>
  <c r="O431" i="4" s="1"/>
  <c r="AA430" i="4"/>
  <c r="O430" i="4" s="1"/>
  <c r="CF419" i="4"/>
  <c r="CF408" i="4"/>
  <c r="AB398" i="4"/>
  <c r="P398" i="4" s="1"/>
  <c r="AA392" i="4"/>
  <c r="O392" i="4" s="1"/>
  <c r="AA391" i="4"/>
  <c r="O391" i="4" s="1"/>
  <c r="AA390" i="4"/>
  <c r="O390" i="4" s="1"/>
  <c r="AA389" i="4"/>
  <c r="O389" i="4" s="1"/>
  <c r="AA388" i="4"/>
  <c r="O388" i="4" s="1"/>
  <c r="AA386" i="4"/>
  <c r="O386" i="4" s="1"/>
  <c r="AA385" i="4"/>
  <c r="O385" i="4" s="1"/>
  <c r="AA384" i="4"/>
  <c r="O384" i="4" s="1"/>
  <c r="AA383" i="4"/>
  <c r="O383" i="4" s="1"/>
  <c r="AA382" i="4"/>
  <c r="O382" i="4" s="1"/>
  <c r="AA381" i="4"/>
  <c r="O381" i="4" s="1"/>
  <c r="AA380" i="4"/>
  <c r="O380" i="4" s="1"/>
  <c r="AA379" i="4"/>
  <c r="O379" i="4" s="1"/>
  <c r="AA378" i="4"/>
  <c r="O378" i="4" s="1"/>
  <c r="AA377" i="4"/>
  <c r="O377" i="4" s="1"/>
  <c r="AA376" i="4"/>
  <c r="O376" i="4" s="1"/>
  <c r="AA375" i="4"/>
  <c r="O375" i="4" s="1"/>
  <c r="CF371" i="4"/>
  <c r="CF370" i="4"/>
  <c r="CF367" i="4"/>
  <c r="O303" i="4"/>
  <c r="P302" i="4"/>
  <c r="P296" i="4"/>
  <c r="P295" i="4"/>
  <c r="P288" i="4"/>
  <c r="P285" i="4"/>
  <c r="P284" i="4"/>
  <c r="P283" i="4"/>
  <c r="O279" i="4"/>
  <c r="P274" i="4"/>
  <c r="P271" i="4"/>
  <c r="P259" i="4"/>
  <c r="CF459" i="4"/>
  <c r="CF458" i="4"/>
  <c r="CF457" i="4"/>
  <c r="CF456" i="4"/>
  <c r="CF454" i="4"/>
  <c r="CF453" i="4"/>
  <c r="CF452" i="4"/>
  <c r="CF451" i="4"/>
  <c r="CF450" i="4"/>
  <c r="CF449" i="4"/>
  <c r="CF448" i="4"/>
  <c r="CF447" i="4"/>
  <c r="CF446" i="4"/>
  <c r="CF445" i="4"/>
  <c r="CF444" i="4"/>
  <c r="CF443" i="4"/>
  <c r="CF442" i="4"/>
  <c r="CF441" i="4"/>
  <c r="CF440" i="4"/>
  <c r="CF439" i="4"/>
  <c r="CF434" i="4"/>
  <c r="CF433" i="4"/>
  <c r="CF432" i="4"/>
  <c r="CF431" i="4"/>
  <c r="AB407" i="4"/>
  <c r="P407" i="4" s="1"/>
  <c r="AB406" i="4"/>
  <c r="P406" i="4" s="1"/>
  <c r="AB405" i="4"/>
  <c r="P405" i="4" s="1"/>
  <c r="AB404" i="4"/>
  <c r="P404" i="4" s="1"/>
  <c r="CH403" i="4"/>
  <c r="AB403" i="4"/>
  <c r="P403" i="4" s="1"/>
  <c r="AB402" i="4"/>
  <c r="P402" i="4" s="1"/>
  <c r="CF388" i="4"/>
  <c r="CF387" i="4"/>
  <c r="CF386" i="4"/>
  <c r="CF385" i="4"/>
  <c r="CF383" i="4"/>
  <c r="CF382" i="4"/>
  <c r="CF381" i="4"/>
  <c r="CF380" i="4"/>
  <c r="CF379" i="4"/>
  <c r="CF378" i="4"/>
  <c r="CF376" i="4"/>
  <c r="CF375" i="4"/>
  <c r="CF374" i="4"/>
  <c r="CE357" i="4"/>
  <c r="CE356" i="4"/>
  <c r="CE355" i="4"/>
  <c r="CE354" i="4"/>
  <c r="CE353" i="4"/>
  <c r="CE352" i="4"/>
  <c r="AB351" i="4"/>
  <c r="P351" i="4" s="1"/>
  <c r="CH350" i="4"/>
  <c r="AB350" i="4"/>
  <c r="P350" i="4" s="1"/>
  <c r="CH349" i="4"/>
  <c r="AB349" i="4"/>
  <c r="P349" i="4" s="1"/>
  <c r="AB348" i="4"/>
  <c r="P348" i="4" s="1"/>
  <c r="AB347" i="4"/>
  <c r="P347" i="4" s="1"/>
  <c r="CH346" i="4"/>
  <c r="AB346" i="4"/>
  <c r="P346" i="4" s="1"/>
  <c r="CH345" i="4"/>
  <c r="AB345" i="4"/>
  <c r="P345" i="4" s="1"/>
  <c r="CH344" i="4"/>
  <c r="AB344" i="4"/>
  <c r="P344" i="4" s="1"/>
  <c r="CH343" i="4"/>
  <c r="AB343" i="4"/>
  <c r="P343" i="4" s="1"/>
  <c r="CH342" i="4"/>
  <c r="AB342" i="4"/>
  <c r="P342" i="4" s="1"/>
  <c r="CH341" i="4"/>
  <c r="AB341" i="4"/>
  <c r="P341" i="4" s="1"/>
  <c r="CH340" i="4"/>
  <c r="AB340" i="4"/>
  <c r="P340" i="4" s="1"/>
  <c r="AB339" i="4"/>
  <c r="P339" i="4" s="1"/>
  <c r="CH338" i="4"/>
  <c r="AB338" i="4"/>
  <c r="P338" i="4" s="1"/>
  <c r="CH337" i="4"/>
  <c r="AB337" i="4"/>
  <c r="P337" i="4" s="1"/>
  <c r="CH336" i="4"/>
  <c r="AB336" i="4"/>
  <c r="P336" i="4" s="1"/>
  <c r="CH335" i="4"/>
  <c r="AB335" i="4"/>
  <c r="P335" i="4" s="1"/>
  <c r="CH334" i="4"/>
  <c r="AB334" i="4"/>
  <c r="P334" i="4" s="1"/>
  <c r="CH333" i="4"/>
  <c r="AB333" i="4"/>
  <c r="P333" i="4" s="1"/>
  <c r="CH332" i="4"/>
  <c r="AB332" i="4"/>
  <c r="P332" i="4" s="1"/>
  <c r="CH331" i="4"/>
  <c r="P327" i="4"/>
  <c r="CH327" i="4"/>
  <c r="CF327" i="4"/>
  <c r="P313" i="4"/>
  <c r="P311" i="4"/>
  <c r="P290" i="4"/>
  <c r="P287" i="4"/>
  <c r="P282" i="4"/>
  <c r="P276" i="4"/>
  <c r="P273" i="4"/>
  <c r="P261" i="4"/>
  <c r="P258" i="4"/>
  <c r="O238" i="4"/>
  <c r="AB420" i="4"/>
  <c r="P420" i="4" s="1"/>
  <c r="AB419" i="4"/>
  <c r="P419" i="4" s="1"/>
  <c r="AB410" i="4"/>
  <c r="P410" i="4" s="1"/>
  <c r="AB409" i="4"/>
  <c r="P409" i="4" s="1"/>
  <c r="AB408" i="4"/>
  <c r="P408" i="4" s="1"/>
  <c r="AB370" i="4"/>
  <c r="P370" i="4" s="1"/>
  <c r="AB369" i="4"/>
  <c r="P369" i="4" s="1"/>
  <c r="AB368" i="4"/>
  <c r="P368" i="4" s="1"/>
  <c r="AB367" i="4"/>
  <c r="P367" i="4" s="1"/>
  <c r="AB366" i="4"/>
  <c r="P366" i="4" s="1"/>
  <c r="AB365" i="4"/>
  <c r="P365" i="4" s="1"/>
  <c r="AB364" i="4"/>
  <c r="P364" i="4" s="1"/>
  <c r="AB363" i="4"/>
  <c r="P363" i="4" s="1"/>
  <c r="AA332" i="4"/>
  <c r="O332" i="4" s="1"/>
  <c r="AR330" i="4"/>
  <c r="AM330" i="4"/>
  <c r="AI330" i="4"/>
  <c r="AE330" i="4"/>
  <c r="AA331" i="4"/>
  <c r="W330" i="4"/>
  <c r="S330" i="4"/>
  <c r="K330" i="4"/>
  <c r="G330" i="4"/>
  <c r="P299" i="4"/>
  <c r="P293" i="4"/>
  <c r="P292" i="4"/>
  <c r="O276" i="4"/>
  <c r="P272" i="4"/>
  <c r="P269" i="4"/>
  <c r="P263" i="4"/>
  <c r="AP330" i="4"/>
  <c r="AL330" i="4"/>
  <c r="AH330" i="4"/>
  <c r="AD330" i="4"/>
  <c r="Z330" i="4"/>
  <c r="V330" i="4"/>
  <c r="R330" i="4"/>
  <c r="N330" i="4"/>
  <c r="J330" i="4"/>
  <c r="F330" i="4"/>
  <c r="P328" i="4"/>
  <c r="CH326" i="4"/>
  <c r="CF326" i="4"/>
  <c r="P324" i="4"/>
  <c r="P323" i="4"/>
  <c r="CH323" i="4"/>
  <c r="CF323" i="4"/>
  <c r="P322" i="4"/>
  <c r="CH322" i="4"/>
  <c r="CF322" i="4"/>
  <c r="P321" i="4"/>
  <c r="CH321" i="4"/>
  <c r="CF321" i="4"/>
  <c r="P320" i="4"/>
  <c r="CH320" i="4"/>
  <c r="CF320" i="4"/>
  <c r="P319" i="4"/>
  <c r="CF319" i="4"/>
  <c r="P318" i="4"/>
  <c r="CH318" i="4"/>
  <c r="CF318" i="4"/>
  <c r="P317" i="4"/>
  <c r="CH317" i="4"/>
  <c r="CF317" i="4"/>
  <c r="P316" i="4"/>
  <c r="CH316" i="4"/>
  <c r="CF316" i="4"/>
  <c r="P315" i="4"/>
  <c r="CH315" i="4"/>
  <c r="CF315" i="4"/>
  <c r="P314" i="4"/>
  <c r="CH314" i="4"/>
  <c r="CF314" i="4"/>
  <c r="P312" i="4"/>
  <c r="P310" i="4"/>
  <c r="P308" i="4"/>
  <c r="P305" i="4"/>
  <c r="P303" i="4"/>
  <c r="O301" i="4"/>
  <c r="P298" i="4"/>
  <c r="P297" i="4"/>
  <c r="P291" i="4"/>
  <c r="P286" i="4"/>
  <c r="P279" i="4"/>
  <c r="P277" i="4"/>
  <c r="P275" i="4"/>
  <c r="P262" i="4"/>
  <c r="P260" i="4"/>
  <c r="AA328" i="4"/>
  <c r="O328" i="4" s="1"/>
  <c r="AA327" i="4"/>
  <c r="O327" i="4" s="1"/>
  <c r="AA326" i="4"/>
  <c r="O326" i="4" s="1"/>
  <c r="AA325" i="4"/>
  <c r="O325" i="4" s="1"/>
  <c r="AA324" i="4"/>
  <c r="O324" i="4" s="1"/>
  <c r="AA323" i="4"/>
  <c r="O323" i="4" s="1"/>
  <c r="AA322" i="4"/>
  <c r="O322" i="4" s="1"/>
  <c r="AA321" i="4"/>
  <c r="O321" i="4" s="1"/>
  <c r="AA320" i="4"/>
  <c r="O320" i="4" s="1"/>
  <c r="AA319" i="4"/>
  <c r="O319" i="4" s="1"/>
  <c r="AA318" i="4"/>
  <c r="O318" i="4" s="1"/>
  <c r="AA317" i="4"/>
  <c r="O317" i="4" s="1"/>
  <c r="AA316" i="4"/>
  <c r="O316" i="4" s="1"/>
  <c r="AA315" i="4"/>
  <c r="O315" i="4" s="1"/>
  <c r="AA314" i="4"/>
  <c r="O314" i="4" s="1"/>
  <c r="AA313" i="4"/>
  <c r="O313" i="4" s="1"/>
  <c r="AA312" i="4"/>
  <c r="O312" i="4" s="1"/>
  <c r="AA311" i="4"/>
  <c r="O311" i="4" s="1"/>
  <c r="AA310" i="4"/>
  <c r="O310" i="4" s="1"/>
  <c r="AA309" i="4"/>
  <c r="O309" i="4" s="1"/>
  <c r="AA308" i="4"/>
  <c r="O308" i="4" s="1"/>
  <c r="AA307" i="4"/>
  <c r="O307" i="4" s="1"/>
  <c r="AA306" i="4"/>
  <c r="O306" i="4" s="1"/>
  <c r="AA305" i="4"/>
  <c r="O305" i="4" s="1"/>
  <c r="AA304" i="4"/>
  <c r="O304" i="4" s="1"/>
  <c r="AA302" i="4"/>
  <c r="O302" i="4" s="1"/>
  <c r="AA300" i="4"/>
  <c r="O300" i="4" s="1"/>
  <c r="AA299" i="4"/>
  <c r="O299" i="4" s="1"/>
  <c r="AA298" i="4"/>
  <c r="O298" i="4" s="1"/>
  <c r="AA297" i="4"/>
  <c r="O297" i="4" s="1"/>
  <c r="AA296" i="4"/>
  <c r="O296" i="4" s="1"/>
  <c r="AA295" i="4"/>
  <c r="O295" i="4" s="1"/>
  <c r="AA294" i="4"/>
  <c r="O294" i="4" s="1"/>
  <c r="AA293" i="4"/>
  <c r="O293" i="4" s="1"/>
  <c r="AA292" i="4"/>
  <c r="O292" i="4" s="1"/>
  <c r="AA291" i="4"/>
  <c r="O291" i="4" s="1"/>
  <c r="AA290" i="4"/>
  <c r="O290" i="4" s="1"/>
  <c r="AA289" i="4"/>
  <c r="O289" i="4" s="1"/>
  <c r="AA288" i="4"/>
  <c r="O288" i="4" s="1"/>
  <c r="AA287" i="4"/>
  <c r="O287" i="4" s="1"/>
  <c r="AA286" i="4"/>
  <c r="O286" i="4" s="1"/>
  <c r="AA285" i="4"/>
  <c r="O285" i="4" s="1"/>
  <c r="AA284" i="4"/>
  <c r="O284" i="4" s="1"/>
  <c r="AA283" i="4"/>
  <c r="O283" i="4" s="1"/>
  <c r="AA282" i="4"/>
  <c r="O282" i="4" s="1"/>
  <c r="AA281" i="4"/>
  <c r="O281" i="4" s="1"/>
  <c r="AA280" i="4"/>
  <c r="O280" i="4" s="1"/>
  <c r="AA278" i="4"/>
  <c r="O278" i="4" s="1"/>
  <c r="AA277" i="4"/>
  <c r="O277" i="4" s="1"/>
  <c r="AA275" i="4"/>
  <c r="O275" i="4" s="1"/>
  <c r="AA274" i="4"/>
  <c r="O274" i="4" s="1"/>
  <c r="AA273" i="4"/>
  <c r="O273" i="4" s="1"/>
  <c r="AA272" i="4"/>
  <c r="O272" i="4" s="1"/>
  <c r="AA271" i="4"/>
  <c r="O271" i="4" s="1"/>
  <c r="AA270" i="4"/>
  <c r="O270" i="4" s="1"/>
  <c r="AA269" i="4"/>
  <c r="O269" i="4" s="1"/>
  <c r="AA268" i="4"/>
  <c r="O268" i="4" s="1"/>
  <c r="AA267" i="4"/>
  <c r="O267" i="4" s="1"/>
  <c r="AA266" i="4"/>
  <c r="O266" i="4" s="1"/>
  <c r="AA265" i="4"/>
  <c r="O265" i="4" s="1"/>
  <c r="AA264" i="4"/>
  <c r="O264" i="4" s="1"/>
  <c r="AA263" i="4"/>
  <c r="O263" i="4" s="1"/>
  <c r="AA262" i="4"/>
  <c r="O262" i="4" s="1"/>
  <c r="AA261" i="4"/>
  <c r="O261" i="4" s="1"/>
  <c r="AA260" i="4"/>
  <c r="O260" i="4" s="1"/>
  <c r="AA259" i="4"/>
  <c r="O259" i="4" s="1"/>
  <c r="AA258" i="4"/>
  <c r="O258" i="4" s="1"/>
  <c r="CE235" i="4"/>
  <c r="P235" i="4"/>
  <c r="AA233" i="4"/>
  <c r="O233" i="4" s="1"/>
  <c r="CE231" i="4"/>
  <c r="P231" i="4"/>
  <c r="AA229" i="4"/>
  <c r="O229" i="4" s="1"/>
  <c r="CE227" i="4"/>
  <c r="P227" i="4"/>
  <c r="AA225" i="4"/>
  <c r="O225" i="4" s="1"/>
  <c r="AB224" i="4"/>
  <c r="P224" i="4" s="1"/>
  <c r="CE223" i="4"/>
  <c r="O221" i="4"/>
  <c r="P214" i="4"/>
  <c r="AB210" i="4"/>
  <c r="P210" i="4" s="1"/>
  <c r="AB257" i="4"/>
  <c r="P257" i="4" s="1"/>
  <c r="AB255" i="4"/>
  <c r="P255" i="4" s="1"/>
  <c r="AB253" i="4"/>
  <c r="P253" i="4" s="1"/>
  <c r="AB251" i="4"/>
  <c r="P251" i="4" s="1"/>
  <c r="AB249" i="4"/>
  <c r="P249" i="4" s="1"/>
  <c r="AB247" i="4"/>
  <c r="P247" i="4" s="1"/>
  <c r="AB245" i="4"/>
  <c r="P245" i="4" s="1"/>
  <c r="AB243" i="4"/>
  <c r="P243" i="4" s="1"/>
  <c r="AB241" i="4"/>
  <c r="P241" i="4" s="1"/>
  <c r="AB239" i="4"/>
  <c r="P239" i="4" s="1"/>
  <c r="AB237" i="4"/>
  <c r="P237" i="4" s="1"/>
  <c r="CE234" i="4"/>
  <c r="P234" i="4"/>
  <c r="AA232" i="4"/>
  <c r="O232" i="4" s="1"/>
  <c r="CE230" i="4"/>
  <c r="AA228" i="4"/>
  <c r="O228" i="4" s="1"/>
  <c r="CE226" i="4"/>
  <c r="P226" i="4"/>
  <c r="CE224" i="4"/>
  <c r="CF215" i="4"/>
  <c r="CH215" i="4"/>
  <c r="CH214" i="4"/>
  <c r="CF214" i="4"/>
  <c r="AB208" i="4"/>
  <c r="P208" i="4" s="1"/>
  <c r="CE206" i="4"/>
  <c r="P201" i="4"/>
  <c r="CE200" i="4"/>
  <c r="P193" i="4"/>
  <c r="P189" i="4"/>
  <c r="P185" i="4"/>
  <c r="CE300" i="4"/>
  <c r="CE299" i="4"/>
  <c r="CE298" i="4"/>
  <c r="CE297" i="4"/>
  <c r="CE296" i="4"/>
  <c r="CE295" i="4"/>
  <c r="CE294" i="4"/>
  <c r="CE293" i="4"/>
  <c r="CE292" i="4"/>
  <c r="CE291" i="4"/>
  <c r="CE290" i="4"/>
  <c r="CE289" i="4"/>
  <c r="CE288" i="4"/>
  <c r="CE287" i="4"/>
  <c r="CE286" i="4"/>
  <c r="CE285" i="4"/>
  <c r="CE284" i="4"/>
  <c r="CE283" i="4"/>
  <c r="CE282" i="4"/>
  <c r="CE281" i="4"/>
  <c r="CE280" i="4"/>
  <c r="CE279" i="4"/>
  <c r="CE278" i="4"/>
  <c r="CE277" i="4"/>
  <c r="CE276" i="4"/>
  <c r="CE275" i="4"/>
  <c r="CE274" i="4"/>
  <c r="CE273" i="4"/>
  <c r="CE272" i="4"/>
  <c r="CE271" i="4"/>
  <c r="CE270" i="4"/>
  <c r="CE269" i="4"/>
  <c r="CE268" i="4"/>
  <c r="CE267" i="4"/>
  <c r="CE266" i="4"/>
  <c r="CE265" i="4"/>
  <c r="CE264" i="4"/>
  <c r="CE263" i="4"/>
  <c r="CE262" i="4"/>
  <c r="CE261" i="4"/>
  <c r="CE260" i="4"/>
  <c r="CE259" i="4"/>
  <c r="CE258" i="4"/>
  <c r="AA257" i="4"/>
  <c r="O257" i="4" s="1"/>
  <c r="CE256" i="4"/>
  <c r="AA255" i="4"/>
  <c r="O255" i="4" s="1"/>
  <c r="CE254" i="4"/>
  <c r="AA253" i="4"/>
  <c r="O253" i="4" s="1"/>
  <c r="CE252" i="4"/>
  <c r="AA251" i="4"/>
  <c r="O251" i="4" s="1"/>
  <c r="CE250" i="4"/>
  <c r="AA249" i="4"/>
  <c r="O249" i="4" s="1"/>
  <c r="CE248" i="4"/>
  <c r="AA247" i="4"/>
  <c r="O247" i="4" s="1"/>
  <c r="CE246" i="4"/>
  <c r="AA245" i="4"/>
  <c r="O245" i="4" s="1"/>
  <c r="CE244" i="4"/>
  <c r="AA243" i="4"/>
  <c r="O243" i="4" s="1"/>
  <c r="CE242" i="4"/>
  <c r="AA241" i="4"/>
  <c r="O241" i="4" s="1"/>
  <c r="CE240" i="4"/>
  <c r="AA239" i="4"/>
  <c r="O239" i="4" s="1"/>
  <c r="CE238" i="4"/>
  <c r="AA237" i="4"/>
  <c r="O237" i="4" s="1"/>
  <c r="CE236" i="4"/>
  <c r="AA235" i="4"/>
  <c r="O235" i="4" s="1"/>
  <c r="CE233" i="4"/>
  <c r="P233" i="4"/>
  <c r="AB232" i="4"/>
  <c r="P232" i="4" s="1"/>
  <c r="AA231" i="4"/>
  <c r="O231" i="4" s="1"/>
  <c r="CE229" i="4"/>
  <c r="P229" i="4"/>
  <c r="AB228" i="4"/>
  <c r="P228" i="4" s="1"/>
  <c r="AA227" i="4"/>
  <c r="O227" i="4" s="1"/>
  <c r="CE225" i="4"/>
  <c r="AA222" i="4"/>
  <c r="O222" i="4" s="1"/>
  <c r="O220" i="4"/>
  <c r="CF209" i="4"/>
  <c r="CH209" i="4"/>
  <c r="AB205" i="4"/>
  <c r="P205" i="4" s="1"/>
  <c r="AB256" i="4"/>
  <c r="P256" i="4" s="1"/>
  <c r="AB254" i="4"/>
  <c r="P254" i="4" s="1"/>
  <c r="AB252" i="4"/>
  <c r="P252" i="4" s="1"/>
  <c r="AB250" i="4"/>
  <c r="P250" i="4" s="1"/>
  <c r="AB248" i="4"/>
  <c r="P248" i="4" s="1"/>
  <c r="AB246" i="4"/>
  <c r="P246" i="4" s="1"/>
  <c r="AB244" i="4"/>
  <c r="P244" i="4" s="1"/>
  <c r="AB242" i="4"/>
  <c r="P242" i="4" s="1"/>
  <c r="AB240" i="4"/>
  <c r="P240" i="4" s="1"/>
  <c r="AB238" i="4"/>
  <c r="P238" i="4" s="1"/>
  <c r="AB236" i="4"/>
  <c r="P236" i="4" s="1"/>
  <c r="AA234" i="4"/>
  <c r="O234" i="4" s="1"/>
  <c r="CE232" i="4"/>
  <c r="AA230" i="4"/>
  <c r="O230" i="4" s="1"/>
  <c r="CE228" i="4"/>
  <c r="AA226" i="4"/>
  <c r="O226" i="4" s="1"/>
  <c r="AA224" i="4"/>
  <c r="O224" i="4" s="1"/>
  <c r="CE222" i="4"/>
  <c r="P221" i="4"/>
  <c r="P219" i="4"/>
  <c r="AA215" i="4"/>
  <c r="O215" i="4" s="1"/>
  <c r="AB215" i="4"/>
  <c r="P215" i="4" s="1"/>
  <c r="P212" i="4"/>
  <c r="P211" i="4"/>
  <c r="AB203" i="4"/>
  <c r="P203" i="4" s="1"/>
  <c r="P202" i="4"/>
  <c r="P194" i="4"/>
  <c r="P186" i="4"/>
  <c r="P182" i="4"/>
  <c r="P178" i="4"/>
  <c r="AB223" i="4"/>
  <c r="P223" i="4" s="1"/>
  <c r="AB222" i="4"/>
  <c r="P222" i="4" s="1"/>
  <c r="CE217" i="4"/>
  <c r="AA217" i="4"/>
  <c r="O217" i="4" s="1"/>
  <c r="AB217" i="4"/>
  <c r="P217" i="4" s="1"/>
  <c r="AA212" i="4"/>
  <c r="O212" i="4" s="1"/>
  <c r="CF211" i="4"/>
  <c r="CF210" i="4"/>
  <c r="CE208" i="4"/>
  <c r="CE207" i="4"/>
  <c r="P207" i="4"/>
  <c r="AA206" i="4"/>
  <c r="O206" i="4" s="1"/>
  <c r="AA204" i="4"/>
  <c r="O204" i="4" s="1"/>
  <c r="AA201" i="4"/>
  <c r="O201" i="4" s="1"/>
  <c r="AB200" i="4"/>
  <c r="P200" i="4" s="1"/>
  <c r="CE198" i="4"/>
  <c r="O196" i="4"/>
  <c r="CE192" i="4"/>
  <c r="CE191" i="4"/>
  <c r="P191" i="4"/>
  <c r="AA190" i="4"/>
  <c r="O190" i="4" s="1"/>
  <c r="AA188" i="4"/>
  <c r="O188" i="4" s="1"/>
  <c r="AA185" i="4"/>
  <c r="O185" i="4" s="1"/>
  <c r="AB184" i="4"/>
  <c r="P184" i="4" s="1"/>
  <c r="CE182" i="4"/>
  <c r="O180" i="4"/>
  <c r="CE176" i="4"/>
  <c r="CH173" i="4"/>
  <c r="CF173" i="4"/>
  <c r="P171" i="4"/>
  <c r="CE220" i="4"/>
  <c r="CE219" i="4"/>
  <c r="AA216" i="4"/>
  <c r="O216" i="4" s="1"/>
  <c r="AA211" i="4"/>
  <c r="O211" i="4" s="1"/>
  <c r="O209" i="4"/>
  <c r="CE204" i="4"/>
  <c r="CE203" i="4"/>
  <c r="AA202" i="4"/>
  <c r="O202" i="4" s="1"/>
  <c r="AA197" i="4"/>
  <c r="O197" i="4" s="1"/>
  <c r="AB196" i="4"/>
  <c r="P196" i="4" s="1"/>
  <c r="CE194" i="4"/>
  <c r="O193" i="4"/>
  <c r="CE188" i="4"/>
  <c r="CE187" i="4"/>
  <c r="P187" i="4"/>
  <c r="AA186" i="4"/>
  <c r="O186" i="4" s="1"/>
  <c r="AA181" i="4"/>
  <c r="O181" i="4" s="1"/>
  <c r="AB180" i="4"/>
  <c r="P180" i="4" s="1"/>
  <c r="CE178" i="4"/>
  <c r="O177" i="4"/>
  <c r="AA174" i="4"/>
  <c r="O174" i="4" s="1"/>
  <c r="CE168" i="4"/>
  <c r="CF166" i="4"/>
  <c r="CE199" i="4"/>
  <c r="P199" i="4"/>
  <c r="AB192" i="4"/>
  <c r="P192" i="4" s="1"/>
  <c r="CE190" i="4"/>
  <c r="CE184" i="4"/>
  <c r="CE183" i="4"/>
  <c r="P183" i="4"/>
  <c r="AB176" i="4"/>
  <c r="P176" i="4" s="1"/>
  <c r="CH175" i="4"/>
  <c r="CF175" i="4"/>
  <c r="O175" i="4"/>
  <c r="CH174" i="4"/>
  <c r="CF174" i="4"/>
  <c r="AA169" i="4"/>
  <c r="O169" i="4" s="1"/>
  <c r="AB169" i="4"/>
  <c r="P169" i="4" s="1"/>
  <c r="O163" i="4"/>
  <c r="AA213" i="4"/>
  <c r="O213" i="4" s="1"/>
  <c r="AB213" i="4"/>
  <c r="P213" i="4" s="1"/>
  <c r="AA208" i="4"/>
  <c r="O208" i="4" s="1"/>
  <c r="AA205" i="4"/>
  <c r="O205" i="4" s="1"/>
  <c r="AB204" i="4"/>
  <c r="P204" i="4" s="1"/>
  <c r="CE202" i="4"/>
  <c r="CE196" i="4"/>
  <c r="CE195" i="4"/>
  <c r="P195" i="4"/>
  <c r="AA192" i="4"/>
  <c r="O192" i="4" s="1"/>
  <c r="AA189" i="4"/>
  <c r="O189" i="4" s="1"/>
  <c r="AB188" i="4"/>
  <c r="P188" i="4" s="1"/>
  <c r="CE186" i="4"/>
  <c r="CE180" i="4"/>
  <c r="CE179" i="4"/>
  <c r="AA176" i="4"/>
  <c r="O176" i="4" s="1"/>
  <c r="AA173" i="4"/>
  <c r="O173" i="4" s="1"/>
  <c r="AB173" i="4"/>
  <c r="P173" i="4" s="1"/>
  <c r="P172" i="4"/>
  <c r="AB170" i="4"/>
  <c r="P170" i="4" s="1"/>
  <c r="AA170" i="4"/>
  <c r="O170" i="4" s="1"/>
  <c r="O219" i="4"/>
  <c r="AA218" i="4"/>
  <c r="O218" i="4" s="1"/>
  <c r="AA214" i="4"/>
  <c r="O214" i="4" s="1"/>
  <c r="AA210" i="4"/>
  <c r="O210" i="4" s="1"/>
  <c r="AA207" i="4"/>
  <c r="O207" i="4" s="1"/>
  <c r="CE205" i="4"/>
  <c r="AA203" i="4"/>
  <c r="O203" i="4" s="1"/>
  <c r="CE201" i="4"/>
  <c r="AA199" i="4"/>
  <c r="O199" i="4" s="1"/>
  <c r="O198" i="4"/>
  <c r="CE197" i="4"/>
  <c r="AA195" i="4"/>
  <c r="O195" i="4" s="1"/>
  <c r="O194" i="4"/>
  <c r="CE193" i="4"/>
  <c r="AA191" i="4"/>
  <c r="O191" i="4" s="1"/>
  <c r="CE189" i="4"/>
  <c r="AA187" i="4"/>
  <c r="O187" i="4" s="1"/>
  <c r="CE185" i="4"/>
  <c r="AA183" i="4"/>
  <c r="O183" i="4" s="1"/>
  <c r="O182" i="4"/>
  <c r="CE181" i="4"/>
  <c r="AA179" i="4"/>
  <c r="O179" i="4" s="1"/>
  <c r="O178" i="4"/>
  <c r="CE177" i="4"/>
  <c r="CF172" i="4"/>
  <c r="CH172" i="4"/>
  <c r="O172" i="4"/>
  <c r="O171" i="4"/>
  <c r="AA165" i="4"/>
  <c r="O165" i="4" s="1"/>
  <c r="AB165" i="4"/>
  <c r="P165" i="4" s="1"/>
  <c r="P147" i="4"/>
  <c r="CH147" i="4"/>
  <c r="CF147" i="4"/>
  <c r="O159" i="4"/>
  <c r="CF151" i="4"/>
  <c r="P146" i="4"/>
  <c r="O164" i="4"/>
  <c r="AB157" i="4"/>
  <c r="P157" i="4" s="1"/>
  <c r="AA155" i="4"/>
  <c r="O155" i="4" s="1"/>
  <c r="AB155" i="4"/>
  <c r="P155" i="4" s="1"/>
  <c r="AA149" i="4"/>
  <c r="O149" i="4" s="1"/>
  <c r="AB149" i="4"/>
  <c r="P149" i="4" s="1"/>
  <c r="CE145" i="4"/>
  <c r="AB144" i="4"/>
  <c r="P144" i="4" s="1"/>
  <c r="CE138" i="4"/>
  <c r="AA137" i="4"/>
  <c r="O137" i="4" s="1"/>
  <c r="O135" i="4"/>
  <c r="O129" i="4"/>
  <c r="P90" i="4"/>
  <c r="P89" i="4"/>
  <c r="P88" i="4"/>
  <c r="P87" i="4"/>
  <c r="P86" i="4"/>
  <c r="P85" i="4"/>
  <c r="AB174" i="4"/>
  <c r="P174" i="4" s="1"/>
  <c r="CE169" i="4"/>
  <c r="AA166" i="4"/>
  <c r="O166" i="4" s="1"/>
  <c r="AB166" i="4"/>
  <c r="P166" i="4" s="1"/>
  <c r="P163" i="4"/>
  <c r="CE163" i="4"/>
  <c r="AA161" i="4"/>
  <c r="O161" i="4" s="1"/>
  <c r="AB161" i="4"/>
  <c r="P161" i="4" s="1"/>
  <c r="AA160" i="4"/>
  <c r="O160" i="4" s="1"/>
  <c r="CE158" i="4"/>
  <c r="CE156" i="4"/>
  <c r="CE155" i="4"/>
  <c r="CF154" i="4"/>
  <c r="AA154" i="4"/>
  <c r="O154" i="4" s="1"/>
  <c r="AB154" i="4"/>
  <c r="P154" i="4" s="1"/>
  <c r="AA150" i="4"/>
  <c r="O150" i="4" s="1"/>
  <c r="AB150" i="4"/>
  <c r="P150" i="4" s="1"/>
  <c r="AB145" i="4"/>
  <c r="P145" i="4" s="1"/>
  <c r="O138" i="4"/>
  <c r="CE137" i="4"/>
  <c r="AA167" i="4"/>
  <c r="O167" i="4" s="1"/>
  <c r="AB167" i="4"/>
  <c r="P167" i="4" s="1"/>
  <c r="AA162" i="4"/>
  <c r="O162" i="4" s="1"/>
  <c r="AB162" i="4"/>
  <c r="P162" i="4" s="1"/>
  <c r="AB160" i="4"/>
  <c r="P160" i="4" s="1"/>
  <c r="AB159" i="4"/>
  <c r="P159" i="4" s="1"/>
  <c r="AB158" i="4"/>
  <c r="P158" i="4" s="1"/>
  <c r="AA157" i="4"/>
  <c r="O157" i="4" s="1"/>
  <c r="AB156" i="4"/>
  <c r="P156" i="4" s="1"/>
  <c r="CF153" i="4"/>
  <c r="AA153" i="4"/>
  <c r="O153" i="4" s="1"/>
  <c r="AB153" i="4"/>
  <c r="P153" i="4" s="1"/>
  <c r="AA151" i="4"/>
  <c r="O151" i="4" s="1"/>
  <c r="AB151" i="4"/>
  <c r="P151" i="4" s="1"/>
  <c r="CF149" i="4"/>
  <c r="CE148" i="4"/>
  <c r="CH146" i="4"/>
  <c r="CE144" i="4"/>
  <c r="P143" i="4"/>
  <c r="AB142" i="4"/>
  <c r="P142" i="4" s="1"/>
  <c r="AB140" i="4"/>
  <c r="P140" i="4" s="1"/>
  <c r="P139" i="4"/>
  <c r="CE136" i="4"/>
  <c r="AD67" i="4"/>
  <c r="AB175" i="4"/>
  <c r="P175" i="4" s="1"/>
  <c r="CE170" i="4"/>
  <c r="AA168" i="4"/>
  <c r="O168" i="4" s="1"/>
  <c r="AB168" i="4"/>
  <c r="P168" i="4" s="1"/>
  <c r="CE162" i="4"/>
  <c r="CF161" i="4"/>
  <c r="CF160" i="4"/>
  <c r="CE157" i="4"/>
  <c r="AA152" i="4"/>
  <c r="O152" i="4" s="1"/>
  <c r="AB152" i="4"/>
  <c r="P152" i="4" s="1"/>
  <c r="AA148" i="4"/>
  <c r="O148" i="4" s="1"/>
  <c r="AB148" i="4"/>
  <c r="P148" i="4" s="1"/>
  <c r="AA147" i="4"/>
  <c r="O147" i="4" s="1"/>
  <c r="CE135" i="4"/>
  <c r="O130" i="4"/>
  <c r="CF93" i="4"/>
  <c r="CH93" i="4"/>
  <c r="AA127" i="4"/>
  <c r="O127" i="4" s="1"/>
  <c r="AA125" i="4"/>
  <c r="O125" i="4" s="1"/>
  <c r="AA123" i="4"/>
  <c r="AA121" i="4"/>
  <c r="O121" i="4" s="1"/>
  <c r="CF117" i="4"/>
  <c r="CH117" i="4"/>
  <c r="AA116" i="4"/>
  <c r="O116" i="4" s="1"/>
  <c r="AB116" i="4"/>
  <c r="P116" i="4" s="1"/>
  <c r="CF113" i="4"/>
  <c r="CH113" i="4"/>
  <c r="AA112" i="4"/>
  <c r="AB112" i="4"/>
  <c r="P112" i="4" s="1"/>
  <c r="AA109" i="4"/>
  <c r="O109" i="4" s="1"/>
  <c r="AB109" i="4"/>
  <c r="P109" i="4" s="1"/>
  <c r="AA105" i="4"/>
  <c r="O105" i="4" s="1"/>
  <c r="AB105" i="4"/>
  <c r="P105" i="4" s="1"/>
  <c r="P102" i="4"/>
  <c r="CE102" i="4"/>
  <c r="CE98" i="4"/>
  <c r="P94" i="4"/>
  <c r="P81" i="4"/>
  <c r="CE134" i="4"/>
  <c r="CE133" i="4"/>
  <c r="AB131" i="4"/>
  <c r="P131" i="4" s="1"/>
  <c r="CH127" i="4"/>
  <c r="AB127" i="4"/>
  <c r="P127" i="4" s="1"/>
  <c r="AB125" i="4"/>
  <c r="P125" i="4" s="1"/>
  <c r="CF118" i="4"/>
  <c r="CH118" i="4"/>
  <c r="AA117" i="4"/>
  <c r="O117" i="4" s="1"/>
  <c r="AB117" i="4"/>
  <c r="P117" i="4" s="1"/>
  <c r="CF114" i="4"/>
  <c r="CH114" i="4"/>
  <c r="AA113" i="4"/>
  <c r="O113" i="4" s="1"/>
  <c r="AB113" i="4"/>
  <c r="P113" i="4" s="1"/>
  <c r="CF111" i="4"/>
  <c r="CH111" i="4"/>
  <c r="AA108" i="4"/>
  <c r="O108" i="4" s="1"/>
  <c r="AB108" i="4"/>
  <c r="P108" i="4" s="1"/>
  <c r="CH100" i="4"/>
  <c r="CH96" i="4"/>
  <c r="CF96" i="4"/>
  <c r="AA87" i="4"/>
  <c r="O87" i="4" s="1"/>
  <c r="P84" i="4"/>
  <c r="P80" i="4"/>
  <c r="P76" i="4"/>
  <c r="P72" i="4"/>
  <c r="N67" i="4"/>
  <c r="F67" i="4"/>
  <c r="AA52" i="4"/>
  <c r="O52" i="4" s="1"/>
  <c r="AB52" i="4"/>
  <c r="P52" i="4" s="1"/>
  <c r="U47" i="4"/>
  <c r="AB48" i="4"/>
  <c r="CE143" i="4"/>
  <c r="CE142" i="4"/>
  <c r="CE141" i="4"/>
  <c r="CE140" i="4"/>
  <c r="CE139" i="4"/>
  <c r="AB138" i="4"/>
  <c r="P138" i="4" s="1"/>
  <c r="AB137" i="4"/>
  <c r="P137" i="4" s="1"/>
  <c r="AB136" i="4"/>
  <c r="P136" i="4" s="1"/>
  <c r="AB135" i="4"/>
  <c r="P135" i="4" s="1"/>
  <c r="AB134" i="4"/>
  <c r="P134" i="4" s="1"/>
  <c r="AB133" i="4"/>
  <c r="P133" i="4" s="1"/>
  <c r="AB130" i="4"/>
  <c r="P130" i="4" s="1"/>
  <c r="AA128" i="4"/>
  <c r="O128" i="4" s="1"/>
  <c r="AA126" i="4"/>
  <c r="O126" i="4" s="1"/>
  <c r="AA124" i="4"/>
  <c r="O124" i="4" s="1"/>
  <c r="AA122" i="4"/>
  <c r="O122" i="4" s="1"/>
  <c r="AA120" i="4"/>
  <c r="O120" i="4" s="1"/>
  <c r="CF119" i="4"/>
  <c r="CH119" i="4"/>
  <c r="AA118" i="4"/>
  <c r="O118" i="4" s="1"/>
  <c r="AB118" i="4"/>
  <c r="P118" i="4" s="1"/>
  <c r="AA114" i="4"/>
  <c r="O114" i="4" s="1"/>
  <c r="AB114" i="4"/>
  <c r="P114" i="4" s="1"/>
  <c r="O112" i="4"/>
  <c r="AA111" i="4"/>
  <c r="O111" i="4" s="1"/>
  <c r="AB111" i="4"/>
  <c r="P111" i="4" s="1"/>
  <c r="AA107" i="4"/>
  <c r="O107" i="4" s="1"/>
  <c r="AB107" i="4"/>
  <c r="P107" i="4" s="1"/>
  <c r="AL67" i="4"/>
  <c r="J67" i="4"/>
  <c r="AA93" i="4"/>
  <c r="O93" i="4" s="1"/>
  <c r="AA91" i="4"/>
  <c r="O91" i="4" s="1"/>
  <c r="AA88" i="4"/>
  <c r="O88" i="4" s="1"/>
  <c r="P83" i="4"/>
  <c r="P79" i="4"/>
  <c r="P75" i="4"/>
  <c r="P71" i="4"/>
  <c r="AN67" i="4"/>
  <c r="AJ67" i="4"/>
  <c r="AF67" i="4"/>
  <c r="AB68" i="4"/>
  <c r="P68" i="4" s="1"/>
  <c r="CF64" i="4"/>
  <c r="CH64" i="4"/>
  <c r="CH128" i="4"/>
  <c r="AB128" i="4"/>
  <c r="P128" i="4" s="1"/>
  <c r="CH126" i="4"/>
  <c r="AB126" i="4"/>
  <c r="P126" i="4" s="1"/>
  <c r="CH124" i="4"/>
  <c r="AB124" i="4"/>
  <c r="P124" i="4" s="1"/>
  <c r="O123" i="4"/>
  <c r="CH122" i="4"/>
  <c r="AB122" i="4"/>
  <c r="P122" i="4" s="1"/>
  <c r="CH120" i="4"/>
  <c r="AB120" i="4"/>
  <c r="P120" i="4" s="1"/>
  <c r="AA119" i="4"/>
  <c r="O119" i="4" s="1"/>
  <c r="AB119" i="4"/>
  <c r="P119" i="4" s="1"/>
  <c r="CH116" i="4"/>
  <c r="AA115" i="4"/>
  <c r="O115" i="4" s="1"/>
  <c r="AB115" i="4"/>
  <c r="P115" i="4" s="1"/>
  <c r="CF112" i="4"/>
  <c r="CH112" i="4"/>
  <c r="AA110" i="4"/>
  <c r="O110" i="4" s="1"/>
  <c r="AB110" i="4"/>
  <c r="P110" i="4" s="1"/>
  <c r="AA106" i="4"/>
  <c r="O106" i="4" s="1"/>
  <c r="AB106" i="4"/>
  <c r="P106" i="4" s="1"/>
  <c r="AB104" i="4"/>
  <c r="P104" i="4" s="1"/>
  <c r="AB101" i="4"/>
  <c r="P101" i="4" s="1"/>
  <c r="AA100" i="4"/>
  <c r="O100" i="4" s="1"/>
  <c r="AB100" i="4"/>
  <c r="P100" i="4" s="1"/>
  <c r="AA95" i="4"/>
  <c r="AB95" i="4"/>
  <c r="P95" i="4" s="1"/>
  <c r="O90" i="4"/>
  <c r="AA89" i="4"/>
  <c r="O89" i="4" s="1"/>
  <c r="O86" i="4"/>
  <c r="AA85" i="4"/>
  <c r="O85" i="4" s="1"/>
  <c r="AV67" i="4"/>
  <c r="P82" i="4"/>
  <c r="P78" i="4"/>
  <c r="P74" i="4"/>
  <c r="P70" i="4"/>
  <c r="P45" i="4"/>
  <c r="CF44" i="4"/>
  <c r="CH44" i="4"/>
  <c r="CH107" i="4"/>
  <c r="CH106" i="4"/>
  <c r="CH105" i="4"/>
  <c r="CH104" i="4"/>
  <c r="AB103" i="4"/>
  <c r="CH101" i="4"/>
  <c r="AA101" i="4"/>
  <c r="O101" i="4" s="1"/>
  <c r="P99" i="4"/>
  <c r="AA96" i="4"/>
  <c r="O96" i="4" s="1"/>
  <c r="AB96" i="4"/>
  <c r="P96" i="4" s="1"/>
  <c r="CE84" i="4"/>
  <c r="CE83" i="4"/>
  <c r="CE82" i="4"/>
  <c r="CE81" i="4"/>
  <c r="CE80" i="4"/>
  <c r="CE79" i="4"/>
  <c r="CE78" i="4"/>
  <c r="CE77" i="4"/>
  <c r="CE76" i="4"/>
  <c r="CE75" i="4"/>
  <c r="CE74" i="4"/>
  <c r="CE73" i="4"/>
  <c r="CE72" i="4"/>
  <c r="CE71" i="4"/>
  <c r="CE70" i="4"/>
  <c r="CE69" i="4"/>
  <c r="Z67" i="4"/>
  <c r="CE68" i="4"/>
  <c r="V67" i="4"/>
  <c r="CF65" i="4"/>
  <c r="CH65" i="4"/>
  <c r="AA53" i="4"/>
  <c r="O53" i="4" s="1"/>
  <c r="AB53" i="4"/>
  <c r="AA103" i="4"/>
  <c r="O103" i="4" s="1"/>
  <c r="AA102" i="4"/>
  <c r="O102" i="4" s="1"/>
  <c r="AA97" i="4"/>
  <c r="O97" i="4" s="1"/>
  <c r="AB97" i="4"/>
  <c r="P97" i="4" s="1"/>
  <c r="O95" i="4"/>
  <c r="CF94" i="4"/>
  <c r="CE92" i="4"/>
  <c r="CE91" i="4"/>
  <c r="CE90" i="4"/>
  <c r="CE89" i="4"/>
  <c r="CE88" i="4"/>
  <c r="CE87" i="4"/>
  <c r="CE86" i="4"/>
  <c r="CE85" i="4"/>
  <c r="AA84" i="4"/>
  <c r="O84" i="4" s="1"/>
  <c r="AA83" i="4"/>
  <c r="O83" i="4" s="1"/>
  <c r="AA82" i="4"/>
  <c r="O82" i="4" s="1"/>
  <c r="AA81" i="4"/>
  <c r="O81" i="4" s="1"/>
  <c r="AA80" i="4"/>
  <c r="O80" i="4" s="1"/>
  <c r="AA79" i="4"/>
  <c r="O79" i="4" s="1"/>
  <c r="AA78" i="4"/>
  <c r="O78" i="4" s="1"/>
  <c r="AA77" i="4"/>
  <c r="O77" i="4" s="1"/>
  <c r="AA76" i="4"/>
  <c r="O76" i="4" s="1"/>
  <c r="AA75" i="4"/>
  <c r="O75" i="4" s="1"/>
  <c r="AA74" i="4"/>
  <c r="O74" i="4" s="1"/>
  <c r="AA73" i="4"/>
  <c r="O73" i="4" s="1"/>
  <c r="AA72" i="4"/>
  <c r="O72" i="4" s="1"/>
  <c r="AA71" i="4"/>
  <c r="O71" i="4" s="1"/>
  <c r="AA70" i="4"/>
  <c r="O70" i="4" s="1"/>
  <c r="AA69" i="4"/>
  <c r="O69" i="4" s="1"/>
  <c r="AP67" i="4"/>
  <c r="AH67" i="4"/>
  <c r="AA68" i="4"/>
  <c r="O68" i="4" s="1"/>
  <c r="Y67" i="4"/>
  <c r="U67" i="4"/>
  <c r="L67" i="4"/>
  <c r="H67" i="4"/>
  <c r="CF62" i="4"/>
  <c r="CH62" i="4"/>
  <c r="AA50" i="4"/>
  <c r="O50" i="4" s="1"/>
  <c r="AB50" i="4"/>
  <c r="P50" i="4" s="1"/>
  <c r="AK47" i="4"/>
  <c r="AA42" i="4"/>
  <c r="AB42" i="4"/>
  <c r="P42" i="4" s="1"/>
  <c r="CE40" i="4"/>
  <c r="P103" i="4"/>
  <c r="CE103" i="4"/>
  <c r="AA99" i="4"/>
  <c r="O99" i="4" s="1"/>
  <c r="AA98" i="4"/>
  <c r="O98" i="4" s="1"/>
  <c r="AB98" i="4"/>
  <c r="P98" i="4" s="1"/>
  <c r="AA94" i="4"/>
  <c r="O94" i="4" s="1"/>
  <c r="AO67" i="4"/>
  <c r="AK67" i="4"/>
  <c r="AG67" i="4"/>
  <c r="AC67" i="4"/>
  <c r="X67" i="4"/>
  <c r="T67" i="4"/>
  <c r="CF63" i="4"/>
  <c r="CH63" i="4"/>
  <c r="AA51" i="4"/>
  <c r="O51" i="4" s="1"/>
  <c r="AB51" i="4"/>
  <c r="P51" i="4" s="1"/>
  <c r="CF38" i="4"/>
  <c r="CH38" i="4"/>
  <c r="Y31" i="4"/>
  <c r="Y28" i="4" s="1"/>
  <c r="U31" i="4"/>
  <c r="U28" i="4" s="1"/>
  <c r="Q31" i="4"/>
  <c r="Q28" i="4" s="1"/>
  <c r="AR67" i="4"/>
  <c r="AM67" i="4"/>
  <c r="AI67" i="4"/>
  <c r="AE67" i="4"/>
  <c r="W67" i="4"/>
  <c r="S67" i="4"/>
  <c r="K67" i="4"/>
  <c r="G67" i="4"/>
  <c r="AA62" i="4"/>
  <c r="O62" i="4" s="1"/>
  <c r="AB62" i="4"/>
  <c r="P62" i="4" s="1"/>
  <c r="CF60" i="4"/>
  <c r="CH60" i="4"/>
  <c r="CF59" i="4"/>
  <c r="CH59" i="4"/>
  <c r="CF58" i="4"/>
  <c r="CH58" i="4"/>
  <c r="CF57" i="4"/>
  <c r="CH57" i="4"/>
  <c r="CF56" i="4"/>
  <c r="CH56" i="4"/>
  <c r="CF55" i="4"/>
  <c r="CH55" i="4"/>
  <c r="CF54" i="4"/>
  <c r="CH54" i="4"/>
  <c r="CF53" i="4"/>
  <c r="CH53" i="4"/>
  <c r="AA49" i="4"/>
  <c r="O49" i="4" s="1"/>
  <c r="AB49" i="4"/>
  <c r="P49" i="4" s="1"/>
  <c r="AA48" i="4"/>
  <c r="O48" i="4" s="1"/>
  <c r="M47" i="4"/>
  <c r="I47" i="4"/>
  <c r="P41" i="4"/>
  <c r="AA38" i="4"/>
  <c r="O38" i="4" s="1"/>
  <c r="AB38" i="4"/>
  <c r="P38" i="4" s="1"/>
  <c r="R67" i="4"/>
  <c r="AA66" i="4"/>
  <c r="O66" i="4" s="1"/>
  <c r="AB66" i="4"/>
  <c r="P66" i="4" s="1"/>
  <c r="AA65" i="4"/>
  <c r="O65" i="4" s="1"/>
  <c r="AB65" i="4"/>
  <c r="P65" i="4" s="1"/>
  <c r="AA64" i="4"/>
  <c r="O64" i="4" s="1"/>
  <c r="AB64" i="4"/>
  <c r="P64" i="4" s="1"/>
  <c r="AA63" i="4"/>
  <c r="O63" i="4" s="1"/>
  <c r="AB63" i="4"/>
  <c r="P63" i="4" s="1"/>
  <c r="CF52" i="4"/>
  <c r="CH52" i="4"/>
  <c r="CF51" i="4"/>
  <c r="CH51" i="4"/>
  <c r="CF50" i="4"/>
  <c r="CH50" i="4"/>
  <c r="CF49" i="4"/>
  <c r="CH49" i="4"/>
  <c r="Y47" i="4"/>
  <c r="Q47" i="4"/>
  <c r="CH42" i="4"/>
  <c r="Q67" i="4"/>
  <c r="M67" i="4"/>
  <c r="I67" i="4"/>
  <c r="CF66" i="4"/>
  <c r="CH66" i="4"/>
  <c r="CF61" i="4"/>
  <c r="CH61" i="4"/>
  <c r="AA61" i="4"/>
  <c r="O61" i="4" s="1"/>
  <c r="AB61" i="4"/>
  <c r="P61" i="4" s="1"/>
  <c r="AA60" i="4"/>
  <c r="O60" i="4" s="1"/>
  <c r="AB60" i="4"/>
  <c r="P60" i="4" s="1"/>
  <c r="AA59" i="4"/>
  <c r="O59" i="4" s="1"/>
  <c r="AB59" i="4"/>
  <c r="P59" i="4" s="1"/>
  <c r="AA58" i="4"/>
  <c r="O58" i="4" s="1"/>
  <c r="AB58" i="4"/>
  <c r="P58" i="4" s="1"/>
  <c r="AA57" i="4"/>
  <c r="O57" i="4" s="1"/>
  <c r="AB57" i="4"/>
  <c r="P57" i="4" s="1"/>
  <c r="AA56" i="4"/>
  <c r="O56" i="4" s="1"/>
  <c r="AB56" i="4"/>
  <c r="P56" i="4" s="1"/>
  <c r="AA55" i="4"/>
  <c r="O55" i="4" s="1"/>
  <c r="AB55" i="4"/>
  <c r="P55" i="4" s="1"/>
  <c r="AA54" i="4"/>
  <c r="O54" i="4" s="1"/>
  <c r="AB54" i="4"/>
  <c r="P54" i="4" s="1"/>
  <c r="P53" i="4"/>
  <c r="CF48" i="4"/>
  <c r="CH48" i="4"/>
  <c r="AO47" i="4"/>
  <c r="AG47" i="4"/>
  <c r="AC47" i="4"/>
  <c r="P48" i="4"/>
  <c r="AA46" i="4"/>
  <c r="AB46" i="4"/>
  <c r="P46" i="4" s="1"/>
  <c r="AA43" i="4"/>
  <c r="O43" i="4" s="1"/>
  <c r="AA39" i="4"/>
  <c r="O39" i="4" s="1"/>
  <c r="AP31" i="4"/>
  <c r="AP28" i="4" s="1"/>
  <c r="AL31" i="4"/>
  <c r="AL28" i="4" s="1"/>
  <c r="AH31" i="4"/>
  <c r="AH28" i="4" s="1"/>
  <c r="AD31" i="4"/>
  <c r="AD28" i="4" s="1"/>
  <c r="X31" i="4"/>
  <c r="X28" i="4" s="1"/>
  <c r="T31" i="4"/>
  <c r="T28" i="4" s="1"/>
  <c r="N31" i="4"/>
  <c r="N28" i="4" s="1"/>
  <c r="J31" i="4"/>
  <c r="J28" i="4" s="1"/>
  <c r="F31" i="4"/>
  <c r="AA44" i="4"/>
  <c r="O44" i="4" s="1"/>
  <c r="AB43" i="4"/>
  <c r="P43" i="4" s="1"/>
  <c r="AA40" i="4"/>
  <c r="O40" i="4" s="1"/>
  <c r="AB39" i="4"/>
  <c r="P39" i="4" s="1"/>
  <c r="CF33" i="4"/>
  <c r="CH33" i="4"/>
  <c r="AO31" i="4"/>
  <c r="AO28" i="4" s="1"/>
  <c r="AK31" i="4"/>
  <c r="AK28" i="4" s="1"/>
  <c r="AG31" i="4"/>
  <c r="AG28" i="4" s="1"/>
  <c r="M31" i="4"/>
  <c r="M28" i="4" s="1"/>
  <c r="I31" i="4"/>
  <c r="I28" i="4" s="1"/>
  <c r="AM28" i="4"/>
  <c r="AI28" i="4"/>
  <c r="AE28" i="4"/>
  <c r="K28" i="4"/>
  <c r="G28" i="4"/>
  <c r="O46" i="4"/>
  <c r="AA45" i="4"/>
  <c r="O45" i="4" s="1"/>
  <c r="AB44" i="4"/>
  <c r="P44" i="4" s="1"/>
  <c r="O42" i="4"/>
  <c r="AA41" i="4"/>
  <c r="O41" i="4" s="1"/>
  <c r="AB40" i="4"/>
  <c r="P40" i="4" s="1"/>
  <c r="AA37" i="4"/>
  <c r="O37" i="4" s="1"/>
  <c r="O34" i="4"/>
  <c r="AN31" i="4"/>
  <c r="AN28" i="4" s="1"/>
  <c r="AJ31" i="4"/>
  <c r="AJ28" i="4" s="1"/>
  <c r="AF31" i="4"/>
  <c r="AF28" i="4" s="1"/>
  <c r="Z31" i="4"/>
  <c r="Z28" i="4" s="1"/>
  <c r="V31" i="4"/>
  <c r="R31" i="4"/>
  <c r="R28" i="4" s="1"/>
  <c r="L31" i="4"/>
  <c r="L28" i="4" s="1"/>
  <c r="H31" i="4"/>
  <c r="H28" i="4" s="1"/>
  <c r="F28" i="4"/>
  <c r="AV28" i="4"/>
  <c r="AV27" i="4" s="1"/>
  <c r="AB34" i="4"/>
  <c r="AB33" i="4"/>
  <c r="P33" i="4" s="1"/>
  <c r="AA32" i="4"/>
  <c r="O32" i="4" s="1"/>
  <c r="AR31" i="4"/>
  <c r="AR28" i="4" s="1"/>
  <c r="CF26" i="4"/>
  <c r="CH26" i="4"/>
  <c r="AC25" i="4"/>
  <c r="AA26" i="4"/>
  <c r="AA25" i="4" s="1"/>
  <c r="AB26" i="4"/>
  <c r="AB25" i="4" s="1"/>
  <c r="AA24" i="4"/>
  <c r="O24" i="4" s="1"/>
  <c r="AB24" i="4"/>
  <c r="AA23" i="4"/>
  <c r="O23" i="4" s="1"/>
  <c r="AB23" i="4"/>
  <c r="P23" i="4" s="1"/>
  <c r="CE18" i="4"/>
  <c r="AB35" i="4"/>
  <c r="P35" i="4" s="1"/>
  <c r="CE30" i="4"/>
  <c r="AA22" i="4"/>
  <c r="O22" i="4" s="1"/>
  <c r="AB22" i="4"/>
  <c r="AB14" i="4"/>
  <c r="P14" i="4" s="1"/>
  <c r="AA14" i="4"/>
  <c r="O14" i="4" s="1"/>
  <c r="G12" i="4"/>
  <c r="G11" i="4" s="1"/>
  <c r="AR12" i="4"/>
  <c r="AR11" i="4" s="1"/>
  <c r="AC31" i="4"/>
  <c r="AC28" i="4" s="1"/>
  <c r="AB30" i="4"/>
  <c r="AB29" i="4" s="1"/>
  <c r="V29" i="4"/>
  <c r="Q25" i="4"/>
  <c r="P24" i="4"/>
  <c r="CE24" i="4"/>
  <c r="CE23" i="4"/>
  <c r="O20" i="4"/>
  <c r="S12" i="4"/>
  <c r="S11" i="4" s="1"/>
  <c r="AA30" i="4"/>
  <c r="AA29" i="4" s="1"/>
  <c r="P22" i="4"/>
  <c r="CE22" i="4"/>
  <c r="AV12" i="4"/>
  <c r="AV11" i="4" s="1"/>
  <c r="AI12" i="4"/>
  <c r="AI11" i="4" s="1"/>
  <c r="AA21" i="4"/>
  <c r="O21" i="4" s="1"/>
  <c r="AB21" i="4"/>
  <c r="P21" i="4" s="1"/>
  <c r="AB20" i="4"/>
  <c r="P20" i="4" s="1"/>
  <c r="CH19" i="4"/>
  <c r="CF19" i="4"/>
  <c r="CE17" i="4"/>
  <c r="AN12" i="4"/>
  <c r="AN11" i="4" s="1"/>
  <c r="AJ12" i="4"/>
  <c r="AJ11" i="4" s="1"/>
  <c r="AF12" i="4"/>
  <c r="AF11" i="4" s="1"/>
  <c r="W12" i="4"/>
  <c r="W11" i="4" s="1"/>
  <c r="AA18" i="4"/>
  <c r="O18" i="4" s="1"/>
  <c r="AB15" i="4"/>
  <c r="P15" i="4" s="1"/>
  <c r="AM12" i="4"/>
  <c r="AM11" i="4" s="1"/>
  <c r="AB13" i="4"/>
  <c r="P13" i="4" s="1"/>
  <c r="AE12" i="4"/>
  <c r="AE11" i="4" s="1"/>
  <c r="CE21" i="4"/>
  <c r="AB19" i="4"/>
  <c r="P19" i="4" s="1"/>
  <c r="AB18" i="4"/>
  <c r="P18" i="4" s="1"/>
  <c r="AA17" i="4"/>
  <c r="O17" i="4" s="1"/>
  <c r="AB17" i="4"/>
  <c r="P17" i="4" s="1"/>
  <c r="L12" i="4"/>
  <c r="L11" i="4" s="1"/>
  <c r="H12" i="4"/>
  <c r="H11" i="4" s="1"/>
  <c r="AP12" i="4"/>
  <c r="AP11" i="4" s="1"/>
  <c r="AL12" i="4"/>
  <c r="AL11" i="4" s="1"/>
  <c r="AH12" i="4"/>
  <c r="AH11" i="4" s="1"/>
  <c r="AD12" i="4"/>
  <c r="AD11" i="4" s="1"/>
  <c r="Z12" i="4"/>
  <c r="Z11" i="4" s="1"/>
  <c r="V12" i="4"/>
  <c r="V11" i="4" s="1"/>
  <c r="R12" i="4"/>
  <c r="R11" i="4" s="1"/>
  <c r="N12" i="4"/>
  <c r="N11" i="4" s="1"/>
  <c r="J12" i="4"/>
  <c r="J11" i="4" s="1"/>
  <c r="F12" i="4"/>
  <c r="F11" i="4" s="1"/>
  <c r="X12" i="4"/>
  <c r="X11" i="4" s="1"/>
  <c r="CE16" i="4"/>
  <c r="AO12" i="4"/>
  <c r="AO11" i="4" s="1"/>
  <c r="AK12" i="4"/>
  <c r="AK11" i="4" s="1"/>
  <c r="AG12" i="4"/>
  <c r="AG11" i="4" s="1"/>
  <c r="AC12" i="4"/>
  <c r="Y12" i="4"/>
  <c r="Y11" i="4" s="1"/>
  <c r="U12" i="4"/>
  <c r="U11" i="4" s="1"/>
  <c r="Q12" i="4"/>
  <c r="M12" i="4"/>
  <c r="M11" i="4" s="1"/>
  <c r="I12" i="4"/>
  <c r="I11" i="4" s="1"/>
  <c r="AB16" i="4"/>
  <c r="P16" i="4" s="1"/>
  <c r="T12" i="4"/>
  <c r="T11" i="4" s="1"/>
  <c r="I937" i="4" l="1"/>
  <c r="CG8" i="4"/>
  <c r="AM948" i="4"/>
  <c r="AP991" i="4"/>
  <c r="AG991" i="4"/>
  <c r="Z937" i="4"/>
  <c r="G991" i="4"/>
  <c r="G989" i="4" s="1"/>
  <c r="AP937" i="4"/>
  <c r="CH115" i="4"/>
  <c r="CF165" i="4"/>
  <c r="CH339" i="4"/>
  <c r="CH347" i="4"/>
  <c r="CF368" i="4"/>
  <c r="CF462" i="4"/>
  <c r="CH497" i="4"/>
  <c r="CH505" i="4"/>
  <c r="CH509" i="4"/>
  <c r="CH523" i="4"/>
  <c r="CH539" i="4"/>
  <c r="CH567" i="4"/>
  <c r="CF667" i="4"/>
  <c r="CF599" i="4"/>
  <c r="CF633" i="4"/>
  <c r="CH687" i="4"/>
  <c r="CF751" i="4"/>
  <c r="CF744" i="4"/>
  <c r="CF676" i="4"/>
  <c r="CF862" i="4"/>
  <c r="CH868" i="4"/>
  <c r="CH872" i="4"/>
  <c r="CH879" i="4"/>
  <c r="CH895" i="4"/>
  <c r="CF933" i="4"/>
  <c r="CH950" i="4"/>
  <c r="AN937" i="4"/>
  <c r="CF309" i="4"/>
  <c r="CH429" i="4"/>
  <c r="CH675" i="4"/>
  <c r="S948" i="4"/>
  <c r="CF95" i="4"/>
  <c r="CF377" i="4"/>
  <c r="CH402" i="4"/>
  <c r="CH404" i="4"/>
  <c r="CF455" i="4"/>
  <c r="CF417" i="4"/>
  <c r="CF360" i="4"/>
  <c r="CF677" i="4"/>
  <c r="CF719" i="4"/>
  <c r="CH688" i="4"/>
  <c r="CH809" i="4"/>
  <c r="CH817" i="4"/>
  <c r="AF948" i="4"/>
  <c r="CF783" i="4"/>
  <c r="CH979" i="4"/>
  <c r="T850" i="4"/>
  <c r="CF13" i="4"/>
  <c r="AL27" i="4"/>
  <c r="AP27" i="4"/>
  <c r="CH125" i="4"/>
  <c r="CH348" i="4"/>
  <c r="CF409" i="4"/>
  <c r="CH466" i="4"/>
  <c r="CH470" i="4"/>
  <c r="CH472" i="4"/>
  <c r="CH476" i="4"/>
  <c r="CH486" i="4"/>
  <c r="CH596" i="4"/>
  <c r="CH619" i="4"/>
  <c r="CH621" i="4"/>
  <c r="CH623" i="4"/>
  <c r="AB899" i="4"/>
  <c r="CF704" i="4"/>
  <c r="CF768" i="4"/>
  <c r="AB938" i="4"/>
  <c r="X991" i="4"/>
  <c r="X989" i="4" s="1"/>
  <c r="CF745" i="4"/>
  <c r="CH939" i="4"/>
  <c r="AJ991" i="4"/>
  <c r="AI850" i="4"/>
  <c r="AL991" i="4"/>
  <c r="U27" i="4"/>
  <c r="CH848" i="4"/>
  <c r="CH773" i="4"/>
  <c r="CF875" i="4"/>
  <c r="CF853" i="4"/>
  <c r="AJ937" i="4"/>
  <c r="CF918" i="4"/>
  <c r="CF966" i="4"/>
  <c r="CH108" i="4"/>
  <c r="CH329" i="4"/>
  <c r="CH313" i="4"/>
  <c r="CF303" i="4"/>
  <c r="CH373" i="4"/>
  <c r="CF302" i="4"/>
  <c r="CH697" i="4"/>
  <c r="N850" i="4"/>
  <c r="CH692" i="4"/>
  <c r="CF973" i="4"/>
  <c r="AC991" i="4"/>
  <c r="AG948" i="4"/>
  <c r="CH956" i="4"/>
  <c r="K991" i="4"/>
  <c r="K989" i="4" s="1"/>
  <c r="N991" i="4"/>
  <c r="N989" i="4" s="1"/>
  <c r="CH840" i="4"/>
  <c r="CF859" i="4"/>
  <c r="CF867" i="4"/>
  <c r="CH164" i="4"/>
  <c r="CF245" i="4"/>
  <c r="CF218" i="4"/>
  <c r="CF249" i="4"/>
  <c r="CH407" i="4"/>
  <c r="CF734" i="4"/>
  <c r="Z850" i="4"/>
  <c r="CF984" i="4"/>
  <c r="AH991" i="4"/>
  <c r="AN27" i="4"/>
  <c r="J27" i="4"/>
  <c r="AD27" i="4"/>
  <c r="CH832" i="4"/>
  <c r="R948" i="4"/>
  <c r="T991" i="4"/>
  <c r="T989" i="4" s="1"/>
  <c r="CH1000" i="4"/>
  <c r="CF982" i="4"/>
  <c r="CH247" i="4"/>
  <c r="CH351" i="4"/>
  <c r="I850" i="4"/>
  <c r="AP850" i="4"/>
  <c r="CH670" i="4"/>
  <c r="CF705" i="4"/>
  <c r="CF742" i="4"/>
  <c r="CF766" i="4"/>
  <c r="AD991" i="4"/>
  <c r="L991" i="4"/>
  <c r="L989" i="4" s="1"/>
  <c r="Z991" i="4"/>
  <c r="Z989" i="4" s="1"/>
  <c r="K948" i="4"/>
  <c r="U948" i="4"/>
  <c r="AE991" i="4"/>
  <c r="M991" i="4"/>
  <c r="M989" i="4" s="1"/>
  <c r="AK991" i="4"/>
  <c r="AI991" i="4"/>
  <c r="AN948" i="4"/>
  <c r="CH1002" i="4"/>
  <c r="AI948" i="4"/>
  <c r="S991" i="4"/>
  <c r="S989" i="4" s="1"/>
  <c r="Y991" i="4"/>
  <c r="Y989" i="4" s="1"/>
  <c r="J991" i="4"/>
  <c r="J989" i="4" s="1"/>
  <c r="H948" i="4"/>
  <c r="CH1006" i="4"/>
  <c r="AR991" i="4"/>
  <c r="AR989" i="4" s="1"/>
  <c r="L948" i="4"/>
  <c r="T948" i="4"/>
  <c r="AM991" i="4"/>
  <c r="F991" i="4"/>
  <c r="F989" i="4" s="1"/>
  <c r="Y948" i="4"/>
  <c r="AA943" i="4"/>
  <c r="AM937" i="4"/>
  <c r="N937" i="4"/>
  <c r="Q937" i="4"/>
  <c r="U937" i="4"/>
  <c r="AG937" i="4"/>
  <c r="AD937" i="4"/>
  <c r="CF925" i="4"/>
  <c r="CF930" i="4"/>
  <c r="CF932" i="4"/>
  <c r="AA923" i="4"/>
  <c r="AA921" i="4" s="1"/>
  <c r="G937" i="4"/>
  <c r="CH870" i="4"/>
  <c r="AA899" i="4"/>
  <c r="AK850" i="4"/>
  <c r="Q850" i="4"/>
  <c r="K850" i="4"/>
  <c r="AE850" i="4"/>
  <c r="AA913" i="4"/>
  <c r="CH874" i="4"/>
  <c r="X850" i="4"/>
  <c r="AJ27" i="4"/>
  <c r="V28" i="4"/>
  <c r="V27" i="4" s="1"/>
  <c r="AJ948" i="4"/>
  <c r="AA999" i="4"/>
  <c r="G948" i="4"/>
  <c r="X948" i="4"/>
  <c r="CF959" i="4"/>
  <c r="CF970" i="4"/>
  <c r="CF965" i="4"/>
  <c r="AV948" i="4"/>
  <c r="L937" i="4"/>
  <c r="M937" i="4"/>
  <c r="AO937" i="4"/>
  <c r="AV937" i="4"/>
  <c r="R937" i="4"/>
  <c r="AB923" i="4"/>
  <c r="AB921" i="4" s="1"/>
  <c r="AE937" i="4"/>
  <c r="F937" i="4"/>
  <c r="AL937" i="4"/>
  <c r="AC937" i="4"/>
  <c r="AA851" i="4"/>
  <c r="AA850" i="4" s="1"/>
  <c r="R850" i="4"/>
  <c r="V913" i="4"/>
  <c r="AR850" i="4"/>
  <c r="AG850" i="4"/>
  <c r="CF660" i="4"/>
  <c r="CH123" i="4"/>
  <c r="CH834" i="4"/>
  <c r="CH842" i="4"/>
  <c r="CF304" i="4"/>
  <c r="CF765" i="4"/>
  <c r="F27" i="4"/>
  <c r="CH325" i="4"/>
  <c r="CF393" i="4"/>
  <c r="CF725" i="4"/>
  <c r="CF741" i="4"/>
  <c r="CF757" i="4"/>
  <c r="CF737" i="4"/>
  <c r="CF758" i="4"/>
  <c r="CH216" i="4"/>
  <c r="AI27" i="4"/>
  <c r="Y27" i="4"/>
  <c r="O999" i="4"/>
  <c r="CF969" i="4"/>
  <c r="CF581" i="4"/>
  <c r="CH581" i="4"/>
  <c r="R27" i="4"/>
  <c r="K27" i="4"/>
  <c r="CF709" i="4"/>
  <c r="CH663" i="4"/>
  <c r="CF750" i="4"/>
  <c r="Y850" i="4"/>
  <c r="AN991" i="4"/>
  <c r="CH693" i="4"/>
  <c r="I948" i="4"/>
  <c r="AO948" i="4"/>
  <c r="CH637" i="4"/>
  <c r="AA938" i="4"/>
  <c r="Q991" i="4"/>
  <c r="Q989" i="4" s="1"/>
  <c r="AR27" i="4"/>
  <c r="AI8" i="4"/>
  <c r="AI1012" i="4" s="1"/>
  <c r="AB943" i="4"/>
  <c r="AC948" i="4"/>
  <c r="Q11" i="4"/>
  <c r="AC27" i="4"/>
  <c r="AC8" i="4" s="1"/>
  <c r="AC1012" i="4" s="1"/>
  <c r="H27" i="4"/>
  <c r="Z27" i="4"/>
  <c r="AF991" i="4"/>
  <c r="AM27" i="4"/>
  <c r="L27" i="4"/>
  <c r="AF27" i="4"/>
  <c r="N27" i="4"/>
  <c r="AH27" i="4"/>
  <c r="CF593" i="4"/>
  <c r="CH593" i="4"/>
  <c r="O26" i="4"/>
  <c r="O25" i="4" s="1"/>
  <c r="V948" i="4"/>
  <c r="V8" i="4" s="1"/>
  <c r="AL948" i="4"/>
  <c r="P1009" i="4"/>
  <c r="P1008" i="4" s="1"/>
  <c r="H991" i="4"/>
  <c r="H989" i="4" s="1"/>
  <c r="AV8" i="4"/>
  <c r="AG27" i="4"/>
  <c r="Z948" i="4"/>
  <c r="O943" i="4"/>
  <c r="X27" i="4"/>
  <c r="X8" i="4" s="1"/>
  <c r="P26" i="4"/>
  <c r="P25" i="4" s="1"/>
  <c r="AA330" i="4"/>
  <c r="W27" i="4"/>
  <c r="W8" i="4" s="1"/>
  <c r="W1012" i="4" s="1"/>
  <c r="M27" i="4"/>
  <c r="AB851" i="4"/>
  <c r="AB850" i="4" s="1"/>
  <c r="CF121" i="4"/>
  <c r="CH121" i="4"/>
  <c r="CF589" i="4"/>
  <c r="CH589" i="4"/>
  <c r="CF585" i="4"/>
  <c r="CH585" i="4"/>
  <c r="CF940" i="4"/>
  <c r="CH940" i="4"/>
  <c r="AC11" i="4"/>
  <c r="CE8" i="4"/>
  <c r="P944" i="4"/>
  <c r="P943" i="4" s="1"/>
  <c r="AA994" i="4"/>
  <c r="CF34" i="4"/>
  <c r="CH34" i="4"/>
  <c r="CF110" i="4"/>
  <c r="CH110" i="4"/>
  <c r="CF399" i="4"/>
  <c r="CH399" i="4"/>
  <c r="CF634" i="4"/>
  <c r="CH634" i="4"/>
  <c r="P30" i="4"/>
  <c r="P29" i="4" s="1"/>
  <c r="Q27" i="4"/>
  <c r="CF14" i="4"/>
  <c r="CH14" i="4"/>
  <c r="CF39" i="4"/>
  <c r="CH39" i="4"/>
  <c r="P938" i="4"/>
  <c r="AE27" i="4"/>
  <c r="AK27" i="4"/>
  <c r="T27" i="4"/>
  <c r="T8" i="4" s="1"/>
  <c r="S27" i="4"/>
  <c r="P852" i="4"/>
  <c r="P900" i="4"/>
  <c r="P899" i="4" s="1"/>
  <c r="CF46" i="4"/>
  <c r="CH46" i="4"/>
  <c r="CF212" i="4"/>
  <c r="CH212" i="4"/>
  <c r="CF171" i="4"/>
  <c r="CH171" i="4"/>
  <c r="CH241" i="4"/>
  <c r="CF241" i="4"/>
  <c r="CF396" i="4"/>
  <c r="CH396" i="4"/>
  <c r="CF391" i="4"/>
  <c r="CH391" i="4"/>
  <c r="CF588" i="4"/>
  <c r="CH588" i="4"/>
  <c r="CF423" i="4"/>
  <c r="CH423" i="4"/>
  <c r="CF583" i="4"/>
  <c r="CH583" i="4"/>
  <c r="CF854" i="4"/>
  <c r="CH854" i="4"/>
  <c r="AF850" i="4"/>
  <c r="AL8" i="4"/>
  <c r="AL1012" i="4" s="1"/>
  <c r="O31" i="4"/>
  <c r="AB31" i="4"/>
  <c r="AB28" i="4" s="1"/>
  <c r="I27" i="4"/>
  <c r="I8" i="4" s="1"/>
  <c r="I1012" i="4" s="1"/>
  <c r="AO27" i="4"/>
  <c r="CH43" i="4"/>
  <c r="CF43" i="4"/>
  <c r="CF32" i="4"/>
  <c r="CH32" i="4"/>
  <c r="CH132" i="4"/>
  <c r="CF132" i="4"/>
  <c r="CF395" i="4"/>
  <c r="CH395" i="4"/>
  <c r="CF580" i="4"/>
  <c r="CH580" i="4"/>
  <c r="CF592" i="4"/>
  <c r="CH592" i="4"/>
  <c r="CF587" i="4"/>
  <c r="CH587" i="4"/>
  <c r="CF639" i="4"/>
  <c r="CH639" i="4"/>
  <c r="CF627" i="4"/>
  <c r="CH627" i="4"/>
  <c r="CF941" i="4"/>
  <c r="CH941" i="4"/>
  <c r="AJ850" i="4"/>
  <c r="P918" i="4"/>
  <c r="P917" i="4" s="1"/>
  <c r="P12" i="4"/>
  <c r="CH20" i="4"/>
  <c r="CF20" i="4"/>
  <c r="CH15" i="4"/>
  <c r="CF15" i="4"/>
  <c r="CF130" i="4"/>
  <c r="CH130" i="4"/>
  <c r="CF129" i="4"/>
  <c r="CH129" i="4"/>
  <c r="CF389" i="4"/>
  <c r="CH389" i="4"/>
  <c r="CF397" i="4"/>
  <c r="CH397" i="4"/>
  <c r="CF400" i="4"/>
  <c r="CH400" i="4"/>
  <c r="CF422" i="4"/>
  <c r="CH422" i="4"/>
  <c r="CF591" i="4"/>
  <c r="CH591" i="4"/>
  <c r="CF631" i="4"/>
  <c r="CH631" i="4"/>
  <c r="CF625" i="4"/>
  <c r="CH625" i="4"/>
  <c r="H850" i="4"/>
  <c r="AN850" i="4"/>
  <c r="O915" i="4"/>
  <c r="O914" i="4" s="1"/>
  <c r="AK948" i="4"/>
  <c r="G27" i="4"/>
  <c r="G8" i="4" s="1"/>
  <c r="G1012" i="4" s="1"/>
  <c r="P34" i="4"/>
  <c r="P31" i="4" s="1"/>
  <c r="P999" i="4"/>
  <c r="CH45" i="4"/>
  <c r="CF45" i="4"/>
  <c r="CH167" i="4"/>
  <c r="CF167" i="4"/>
  <c r="CF213" i="4"/>
  <c r="CH213" i="4"/>
  <c r="CF392" i="4"/>
  <c r="CH392" i="4"/>
  <c r="CF425" i="4"/>
  <c r="CH425" i="4"/>
  <c r="CF584" i="4"/>
  <c r="CH584" i="4"/>
  <c r="CF629" i="4"/>
  <c r="CH629" i="4"/>
  <c r="CH418" i="4"/>
  <c r="CF418" i="4"/>
  <c r="CF579" i="4"/>
  <c r="CH579" i="4"/>
  <c r="CF595" i="4"/>
  <c r="CH595" i="4"/>
  <c r="L850" i="4"/>
  <c r="CF942" i="4"/>
  <c r="CH942" i="4"/>
  <c r="O12" i="4"/>
  <c r="P977" i="4"/>
  <c r="P994" i="4"/>
  <c r="CH21" i="4"/>
  <c r="CF21" i="4"/>
  <c r="CH17" i="4"/>
  <c r="CF17" i="4"/>
  <c r="CH24" i="4"/>
  <c r="CF24" i="4"/>
  <c r="P67" i="4"/>
  <c r="CH103" i="4"/>
  <c r="CF103" i="4"/>
  <c r="CF88" i="4"/>
  <c r="CH88" i="4"/>
  <c r="CF91" i="4"/>
  <c r="CH91" i="4"/>
  <c r="CF68" i="4"/>
  <c r="CH68" i="4"/>
  <c r="CF70" i="4"/>
  <c r="CH70" i="4"/>
  <c r="CF74" i="4"/>
  <c r="CH74" i="4"/>
  <c r="CF78" i="4"/>
  <c r="CH78" i="4"/>
  <c r="CF82" i="4"/>
  <c r="CH82" i="4"/>
  <c r="CH142" i="4"/>
  <c r="CF142" i="4"/>
  <c r="CH102" i="4"/>
  <c r="CF102" i="4"/>
  <c r="CH162" i="4"/>
  <c r="CF162" i="4"/>
  <c r="CH137" i="4"/>
  <c r="CF137" i="4"/>
  <c r="CH156" i="4"/>
  <c r="CF156" i="4"/>
  <c r="CF158" i="4"/>
  <c r="CH158" i="4"/>
  <c r="CH169" i="4"/>
  <c r="CF169" i="4"/>
  <c r="CF195" i="4"/>
  <c r="CH195" i="4"/>
  <c r="CH184" i="4"/>
  <c r="CF184" i="4"/>
  <c r="CH199" i="4"/>
  <c r="CF199" i="4"/>
  <c r="CH168" i="4"/>
  <c r="CF168" i="4"/>
  <c r="CF182" i="4"/>
  <c r="CH182" i="4"/>
  <c r="CH208" i="4"/>
  <c r="CF208" i="4"/>
  <c r="CF217" i="4"/>
  <c r="CH217" i="4"/>
  <c r="CH222" i="4"/>
  <c r="CF222" i="4"/>
  <c r="CH225" i="4"/>
  <c r="CF225" i="4"/>
  <c r="CH259" i="4"/>
  <c r="CF259" i="4"/>
  <c r="CH263" i="4"/>
  <c r="CF263" i="4"/>
  <c r="CH266" i="4"/>
  <c r="CF266" i="4"/>
  <c r="CH273" i="4"/>
  <c r="CF273" i="4"/>
  <c r="CH277" i="4"/>
  <c r="CF277" i="4"/>
  <c r="CH281" i="4"/>
  <c r="CF281" i="4"/>
  <c r="CH287" i="4"/>
  <c r="CF287" i="4"/>
  <c r="CH291" i="4"/>
  <c r="CF291" i="4"/>
  <c r="CH296" i="4"/>
  <c r="CF296" i="4"/>
  <c r="CH224" i="4"/>
  <c r="CF224" i="4"/>
  <c r="CH230" i="4"/>
  <c r="CF230" i="4"/>
  <c r="CH231" i="4"/>
  <c r="CF231" i="4"/>
  <c r="O331" i="4"/>
  <c r="O330" i="4" s="1"/>
  <c r="CH353" i="4"/>
  <c r="CF353" i="4"/>
  <c r="CH357" i="4"/>
  <c r="CF357" i="4"/>
  <c r="AB330" i="4"/>
  <c r="CH571" i="4"/>
  <c r="CF571" i="4"/>
  <c r="CF575" i="4"/>
  <c r="CH575" i="4"/>
  <c r="CH572" i="4"/>
  <c r="CF572" i="4"/>
  <c r="CF617" i="4"/>
  <c r="CH617" i="4"/>
  <c r="CH614" i="4"/>
  <c r="CF614" i="4"/>
  <c r="CH679" i="4"/>
  <c r="CF679" i="4"/>
  <c r="CH683" i="4"/>
  <c r="CF683" i="4"/>
  <c r="CH695" i="4"/>
  <c r="CF695" i="4"/>
  <c r="CF615" i="4"/>
  <c r="CH615" i="4"/>
  <c r="CF630" i="4"/>
  <c r="CH630" i="4"/>
  <c r="CH681" i="4"/>
  <c r="CF681" i="4"/>
  <c r="CH604" i="4"/>
  <c r="CF604" i="4"/>
  <c r="CF701" i="4"/>
  <c r="CH701" i="4"/>
  <c r="O852" i="4"/>
  <c r="O851" i="4" s="1"/>
  <c r="P924" i="4"/>
  <c r="P923" i="4" s="1"/>
  <c r="P921" i="4" s="1"/>
  <c r="CH902" i="4"/>
  <c r="CF902" i="4"/>
  <c r="CH906" i="4"/>
  <c r="CF906" i="4"/>
  <c r="CH910" i="4"/>
  <c r="CF910" i="4"/>
  <c r="CH915" i="4"/>
  <c r="CF915" i="4"/>
  <c r="CH945" i="4"/>
  <c r="CF945" i="4"/>
  <c r="O918" i="4"/>
  <c r="O917" i="4" s="1"/>
  <c r="AB949" i="4"/>
  <c r="CH986" i="4"/>
  <c r="CF986" i="4"/>
  <c r="O1009" i="4"/>
  <c r="O1008" i="4" s="1"/>
  <c r="AD948" i="4"/>
  <c r="AD8" i="4" s="1"/>
  <c r="AD1012" i="4" s="1"/>
  <c r="O977" i="4"/>
  <c r="AA12" i="4"/>
  <c r="AA11" i="4" s="1"/>
  <c r="CH23" i="4"/>
  <c r="CF23" i="4"/>
  <c r="AR8" i="4"/>
  <c r="CF40" i="4"/>
  <c r="CH40" i="4"/>
  <c r="CF85" i="4"/>
  <c r="CH85" i="4"/>
  <c r="CF89" i="4"/>
  <c r="CH89" i="4"/>
  <c r="CF71" i="4"/>
  <c r="CH71" i="4"/>
  <c r="CF75" i="4"/>
  <c r="CH75" i="4"/>
  <c r="CF79" i="4"/>
  <c r="CH79" i="4"/>
  <c r="CF83" i="4"/>
  <c r="CH83" i="4"/>
  <c r="CH139" i="4"/>
  <c r="CF139" i="4"/>
  <c r="CH143" i="4"/>
  <c r="CF143" i="4"/>
  <c r="CH135" i="4"/>
  <c r="CF135" i="4"/>
  <c r="CH136" i="4"/>
  <c r="CF136" i="4"/>
  <c r="CH144" i="4"/>
  <c r="CF144" i="4"/>
  <c r="CH155" i="4"/>
  <c r="CF155" i="4"/>
  <c r="CH177" i="4"/>
  <c r="CF177" i="4"/>
  <c r="CH185" i="4"/>
  <c r="CF185" i="4"/>
  <c r="CH193" i="4"/>
  <c r="CF193" i="4"/>
  <c r="CH201" i="4"/>
  <c r="CF201" i="4"/>
  <c r="CF180" i="4"/>
  <c r="CH180" i="4"/>
  <c r="CF186" i="4"/>
  <c r="CH186" i="4"/>
  <c r="CF190" i="4"/>
  <c r="CH190" i="4"/>
  <c r="CF178" i="4"/>
  <c r="CH178" i="4"/>
  <c r="CF188" i="4"/>
  <c r="CH188" i="4"/>
  <c r="CF203" i="4"/>
  <c r="CH203" i="4"/>
  <c r="CF192" i="4"/>
  <c r="CH192" i="4"/>
  <c r="CH260" i="4"/>
  <c r="CF260" i="4"/>
  <c r="CH264" i="4"/>
  <c r="CF264" i="4"/>
  <c r="CH267" i="4"/>
  <c r="CF267" i="4"/>
  <c r="CH270" i="4"/>
  <c r="CF270" i="4"/>
  <c r="CH274" i="4"/>
  <c r="CF274" i="4"/>
  <c r="CH278" i="4"/>
  <c r="CF278" i="4"/>
  <c r="CH282" i="4"/>
  <c r="CF282" i="4"/>
  <c r="CH284" i="4"/>
  <c r="CF284" i="4"/>
  <c r="CH288" i="4"/>
  <c r="CF288" i="4"/>
  <c r="CH294" i="4"/>
  <c r="CF294" i="4"/>
  <c r="CH299" i="4"/>
  <c r="CF299" i="4"/>
  <c r="CH234" i="4"/>
  <c r="CF234" i="4"/>
  <c r="CH223" i="4"/>
  <c r="CF223" i="4"/>
  <c r="CH235" i="4"/>
  <c r="CF235" i="4"/>
  <c r="CH354" i="4"/>
  <c r="CF354" i="4"/>
  <c r="P330" i="4"/>
  <c r="CF668" i="4"/>
  <c r="CH668" i="4"/>
  <c r="CH678" i="4"/>
  <c r="CF678" i="4"/>
  <c r="CH574" i="4"/>
  <c r="CF574" i="4"/>
  <c r="CH646" i="4"/>
  <c r="CF646" i="4"/>
  <c r="CF648" i="4"/>
  <c r="CH648" i="4"/>
  <c r="CH602" i="4"/>
  <c r="CF602" i="4"/>
  <c r="CF635" i="4"/>
  <c r="CH635" i="4"/>
  <c r="CH642" i="4"/>
  <c r="CF642" i="4"/>
  <c r="CH603" i="4"/>
  <c r="CF603" i="4"/>
  <c r="CF628" i="4"/>
  <c r="CH628" i="4"/>
  <c r="CF645" i="4"/>
  <c r="CH645" i="4"/>
  <c r="CF682" i="4"/>
  <c r="CH682" i="4"/>
  <c r="CF696" i="4"/>
  <c r="CH696" i="4"/>
  <c r="CH924" i="4"/>
  <c r="CF924" i="4"/>
  <c r="CH901" i="4"/>
  <c r="CF901" i="4"/>
  <c r="CH905" i="4"/>
  <c r="CF905" i="4"/>
  <c r="CH909" i="4"/>
  <c r="CF909" i="4"/>
  <c r="CH946" i="4"/>
  <c r="CF946" i="4"/>
  <c r="CF674" i="4"/>
  <c r="CH674" i="4"/>
  <c r="O993" i="4"/>
  <c r="O992" i="4" s="1"/>
  <c r="AA949" i="4"/>
  <c r="CH985" i="4"/>
  <c r="CF985" i="4"/>
  <c r="P993" i="4"/>
  <c r="P992" i="4" s="1"/>
  <c r="O995" i="4"/>
  <c r="O994" i="4" s="1"/>
  <c r="AP948" i="4"/>
  <c r="AP8" i="4" s="1"/>
  <c r="AP1012" i="4" s="1"/>
  <c r="AA977" i="4"/>
  <c r="O950" i="4"/>
  <c r="O949" i="4" s="1"/>
  <c r="F948" i="4"/>
  <c r="F8" i="4" s="1"/>
  <c r="F1012" i="4" s="1"/>
  <c r="AB994" i="4"/>
  <c r="Z8" i="4"/>
  <c r="Z1012" i="4" s="1"/>
  <c r="CH22" i="4"/>
  <c r="CF22" i="4"/>
  <c r="O30" i="4"/>
  <c r="O29" i="4" s="1"/>
  <c r="O28" i="4" s="1"/>
  <c r="CH30" i="4"/>
  <c r="CF30" i="4"/>
  <c r="CH18" i="4"/>
  <c r="CF18" i="4"/>
  <c r="AA47" i="4"/>
  <c r="AA67" i="4"/>
  <c r="CF86" i="4"/>
  <c r="CH86" i="4"/>
  <c r="CF90" i="4"/>
  <c r="CH90" i="4"/>
  <c r="CF92" i="4"/>
  <c r="CH92" i="4"/>
  <c r="CF72" i="4"/>
  <c r="CH72" i="4"/>
  <c r="CF76" i="4"/>
  <c r="CH76" i="4"/>
  <c r="CF80" i="4"/>
  <c r="CH80" i="4"/>
  <c r="CF84" i="4"/>
  <c r="CH84" i="4"/>
  <c r="CH140" i="4"/>
  <c r="CF140" i="4"/>
  <c r="CH133" i="4"/>
  <c r="CF133" i="4"/>
  <c r="CH98" i="4"/>
  <c r="CF98" i="4"/>
  <c r="CF170" i="4"/>
  <c r="CH170" i="4"/>
  <c r="CH148" i="4"/>
  <c r="CF148" i="4"/>
  <c r="CF163" i="4"/>
  <c r="CH163" i="4"/>
  <c r="CF196" i="4"/>
  <c r="CH196" i="4"/>
  <c r="CH183" i="4"/>
  <c r="CF183" i="4"/>
  <c r="CH219" i="4"/>
  <c r="CF219" i="4"/>
  <c r="CF176" i="4"/>
  <c r="CH176" i="4"/>
  <c r="CH207" i="4"/>
  <c r="CF207" i="4"/>
  <c r="CH228" i="4"/>
  <c r="CF228" i="4"/>
  <c r="CH233" i="4"/>
  <c r="CF233" i="4"/>
  <c r="CH261" i="4"/>
  <c r="CF261" i="4"/>
  <c r="CH265" i="4"/>
  <c r="CF265" i="4"/>
  <c r="CH268" i="4"/>
  <c r="CF268" i="4"/>
  <c r="CH271" i="4"/>
  <c r="CF271" i="4"/>
  <c r="CH275" i="4"/>
  <c r="CF275" i="4"/>
  <c r="CH279" i="4"/>
  <c r="CF279" i="4"/>
  <c r="CH285" i="4"/>
  <c r="CF285" i="4"/>
  <c r="CH289" i="4"/>
  <c r="CF289" i="4"/>
  <c r="CH292" i="4"/>
  <c r="CF292" i="4"/>
  <c r="CH297" i="4"/>
  <c r="CF297" i="4"/>
  <c r="CH200" i="4"/>
  <c r="CF200" i="4"/>
  <c r="CH355" i="4"/>
  <c r="CF355" i="4"/>
  <c r="CH573" i="4"/>
  <c r="CF573" i="4"/>
  <c r="CH654" i="4"/>
  <c r="CF654" i="4"/>
  <c r="CF605" i="4"/>
  <c r="CH605" i="4"/>
  <c r="CF647" i="4"/>
  <c r="CH647" i="4"/>
  <c r="CF671" i="4"/>
  <c r="CH671" i="4"/>
  <c r="CF626" i="4"/>
  <c r="CH626" i="4"/>
  <c r="CH643" i="4"/>
  <c r="CF643" i="4"/>
  <c r="CF680" i="4"/>
  <c r="CH680" i="4"/>
  <c r="P915" i="4"/>
  <c r="P914" i="4" s="1"/>
  <c r="CH900" i="4"/>
  <c r="CF900" i="4"/>
  <c r="CH904" i="4"/>
  <c r="CF904" i="4"/>
  <c r="CH908" i="4"/>
  <c r="CF908" i="4"/>
  <c r="CH947" i="4"/>
  <c r="CF947" i="4"/>
  <c r="O924" i="4"/>
  <c r="O923" i="4" s="1"/>
  <c r="O921" i="4" s="1"/>
  <c r="O939" i="4"/>
  <c r="O938" i="4" s="1"/>
  <c r="O937" i="4" s="1"/>
  <c r="O899" i="4"/>
  <c r="CF978" i="4"/>
  <c r="CH978" i="4"/>
  <c r="CH988" i="4"/>
  <c r="CF988" i="4"/>
  <c r="J948" i="4"/>
  <c r="AB977" i="4"/>
  <c r="AB999" i="4"/>
  <c r="CH16" i="4"/>
  <c r="CF16" i="4"/>
  <c r="AB12" i="4"/>
  <c r="AB11" i="4" s="1"/>
  <c r="AA31" i="4"/>
  <c r="AA28" i="4" s="1"/>
  <c r="O47" i="4"/>
  <c r="P47" i="4"/>
  <c r="O67" i="4"/>
  <c r="CF87" i="4"/>
  <c r="CH87" i="4"/>
  <c r="CF69" i="4"/>
  <c r="CH69" i="4"/>
  <c r="CF73" i="4"/>
  <c r="CH73" i="4"/>
  <c r="CF77" i="4"/>
  <c r="CH77" i="4"/>
  <c r="CF81" i="4"/>
  <c r="CH81" i="4"/>
  <c r="AB67" i="4"/>
  <c r="CH141" i="4"/>
  <c r="CF141" i="4"/>
  <c r="AB47" i="4"/>
  <c r="CH134" i="4"/>
  <c r="CF134" i="4"/>
  <c r="CH157" i="4"/>
  <c r="CF157" i="4"/>
  <c r="CH138" i="4"/>
  <c r="CF138" i="4"/>
  <c r="CF145" i="4"/>
  <c r="CH145" i="4"/>
  <c r="CH181" i="4"/>
  <c r="CF181" i="4"/>
  <c r="CH189" i="4"/>
  <c r="CF189" i="4"/>
  <c r="CH197" i="4"/>
  <c r="CF197" i="4"/>
  <c r="CH205" i="4"/>
  <c r="CF205" i="4"/>
  <c r="CF179" i="4"/>
  <c r="CH179" i="4"/>
  <c r="CF202" i="4"/>
  <c r="CH202" i="4"/>
  <c r="CF187" i="4"/>
  <c r="CH187" i="4"/>
  <c r="CF194" i="4"/>
  <c r="CH194" i="4"/>
  <c r="CF204" i="4"/>
  <c r="CH204" i="4"/>
  <c r="CH220" i="4"/>
  <c r="CF220" i="4"/>
  <c r="CF191" i="4"/>
  <c r="CH191" i="4"/>
  <c r="CF198" i="4"/>
  <c r="CH198" i="4"/>
  <c r="CH232" i="4"/>
  <c r="CF232" i="4"/>
  <c r="CH229" i="4"/>
  <c r="CF229" i="4"/>
  <c r="CH236" i="4"/>
  <c r="CF236" i="4"/>
  <c r="CH238" i="4"/>
  <c r="CF238" i="4"/>
  <c r="CH240" i="4"/>
  <c r="CF240" i="4"/>
  <c r="CH242" i="4"/>
  <c r="CF242" i="4"/>
  <c r="CH244" i="4"/>
  <c r="CF244" i="4"/>
  <c r="CH246" i="4"/>
  <c r="CF246" i="4"/>
  <c r="CH248" i="4"/>
  <c r="CF248" i="4"/>
  <c r="CH250" i="4"/>
  <c r="CF250" i="4"/>
  <c r="CH252" i="4"/>
  <c r="CF252" i="4"/>
  <c r="CH254" i="4"/>
  <c r="CF254" i="4"/>
  <c r="CH256" i="4"/>
  <c r="CF256" i="4"/>
  <c r="CH258" i="4"/>
  <c r="CF258" i="4"/>
  <c r="CH262" i="4"/>
  <c r="CF262" i="4"/>
  <c r="CH269" i="4"/>
  <c r="CF269" i="4"/>
  <c r="CH272" i="4"/>
  <c r="CF272" i="4"/>
  <c r="CH276" i="4"/>
  <c r="CF276" i="4"/>
  <c r="CH280" i="4"/>
  <c r="CF280" i="4"/>
  <c r="CH283" i="4"/>
  <c r="CF283" i="4"/>
  <c r="CH286" i="4"/>
  <c r="CF286" i="4"/>
  <c r="CH290" i="4"/>
  <c r="CF290" i="4"/>
  <c r="CH293" i="4"/>
  <c r="CF293" i="4"/>
  <c r="CH295" i="4"/>
  <c r="CF295" i="4"/>
  <c r="CH298" i="4"/>
  <c r="CF298" i="4"/>
  <c r="CH300" i="4"/>
  <c r="CF300" i="4"/>
  <c r="CF206" i="4"/>
  <c r="CH206" i="4"/>
  <c r="CH226" i="4"/>
  <c r="CF226" i="4"/>
  <c r="CH227" i="4"/>
  <c r="CF227" i="4"/>
  <c r="CH352" i="4"/>
  <c r="CF352" i="4"/>
  <c r="CH356" i="4"/>
  <c r="CF356" i="4"/>
  <c r="CH569" i="4"/>
  <c r="CF569" i="4"/>
  <c r="CH673" i="4"/>
  <c r="CF673" i="4"/>
  <c r="CH570" i="4"/>
  <c r="CF570" i="4"/>
  <c r="CH641" i="4"/>
  <c r="CF641" i="4"/>
  <c r="CH699" i="4"/>
  <c r="CF699" i="4"/>
  <c r="CH640" i="4"/>
  <c r="CF640" i="4"/>
  <c r="CF644" i="4"/>
  <c r="CH644" i="4"/>
  <c r="CF661" i="4"/>
  <c r="CH661" i="4"/>
  <c r="P851" i="4"/>
  <c r="P850" i="4" s="1"/>
  <c r="CH903" i="4"/>
  <c r="CF903" i="4"/>
  <c r="CH907" i="4"/>
  <c r="CF907" i="4"/>
  <c r="CH911" i="4"/>
  <c r="CF911" i="4"/>
  <c r="CH944" i="4"/>
  <c r="CF944" i="4"/>
  <c r="CH700" i="4"/>
  <c r="CF700" i="4"/>
  <c r="P949" i="4"/>
  <c r="P948" i="4" s="1"/>
  <c r="AB937" i="4"/>
  <c r="CH987" i="4"/>
  <c r="CF987" i="4"/>
  <c r="N948" i="4"/>
  <c r="N8" i="4" s="1"/>
  <c r="N1012" i="4" s="1"/>
  <c r="AH948" i="4"/>
  <c r="CH993" i="4"/>
  <c r="CF993" i="4"/>
  <c r="P937" i="4" l="1"/>
  <c r="K8" i="4"/>
  <c r="K1012" i="4" s="1"/>
  <c r="AH8" i="4"/>
  <c r="AH1012" i="4" s="1"/>
  <c r="Y8" i="4"/>
  <c r="Y1012" i="4" s="1"/>
  <c r="AJ8" i="4"/>
  <c r="AJ1012" i="4" s="1"/>
  <c r="AE8" i="4"/>
  <c r="AE1012" i="4" s="1"/>
  <c r="R8" i="4"/>
  <c r="U8" i="4"/>
  <c r="U1012" i="4" s="1"/>
  <c r="J8" i="4"/>
  <c r="J1012" i="4" s="1"/>
  <c r="L8" i="4"/>
  <c r="L1012" i="4" s="1"/>
  <c r="P913" i="4"/>
  <c r="O11" i="4"/>
  <c r="AO8" i="4"/>
  <c r="AO1012" i="4" s="1"/>
  <c r="S8" i="4"/>
  <c r="S1012" i="4" s="1"/>
  <c r="AA991" i="4"/>
  <c r="P28" i="4"/>
  <c r="AN8" i="4"/>
  <c r="AN1012" i="4" s="1"/>
  <c r="M8" i="4"/>
  <c r="M1012" i="4" s="1"/>
  <c r="AM8" i="4"/>
  <c r="AM1012" i="4" s="1"/>
  <c r="AA937" i="4"/>
  <c r="AG8" i="4"/>
  <c r="AG1012" i="4" s="1"/>
  <c r="P11" i="4"/>
  <c r="AF8" i="4"/>
  <c r="AF1012" i="4" s="1"/>
  <c r="H8" i="4"/>
  <c r="H1012" i="4" s="1"/>
  <c r="Q8" i="4"/>
  <c r="Q1012" i="4" s="1"/>
  <c r="AA27" i="4"/>
  <c r="AA8" i="4" s="1"/>
  <c r="AA1012" i="4" s="1"/>
  <c r="P991" i="4"/>
  <c r="P989" i="4" s="1"/>
  <c r="AB991" i="4"/>
  <c r="O948" i="4"/>
  <c r="AK8" i="4"/>
  <c r="AK1012" i="4" s="1"/>
  <c r="O913" i="4"/>
  <c r="AA948" i="4"/>
  <c r="CF8" i="4"/>
  <c r="CF5" i="4" s="1"/>
  <c r="CH5" i="4" s="1"/>
  <c r="O27" i="4"/>
  <c r="X1" i="4"/>
  <c r="X2" i="4" s="1"/>
  <c r="X1012" i="4"/>
  <c r="AB948" i="4"/>
  <c r="P27" i="4"/>
  <c r="T1012" i="4"/>
  <c r="CH8" i="4"/>
  <c r="CG5" i="4"/>
  <c r="V1012" i="4"/>
  <c r="O991" i="4"/>
  <c r="O989" i="4" s="1"/>
  <c r="AR1012" i="4"/>
  <c r="CE5" i="4"/>
  <c r="R1012" i="4"/>
  <c r="AB27" i="4"/>
  <c r="O850" i="4"/>
  <c r="AB8" i="4" l="1"/>
  <c r="AB1012" i="4" s="1"/>
  <c r="V1" i="4"/>
  <c r="O8" i="4"/>
  <c r="O1012" i="4" s="1"/>
  <c r="BL27" i="4"/>
  <c r="P8" i="4"/>
  <c r="R1" i="4" l="1"/>
  <c r="P1012" i="4"/>
  <c r="P1" i="4"/>
</calcChain>
</file>

<file path=xl/comments1.xml><?xml version="1.0" encoding="utf-8"?>
<comments xmlns="http://schemas.openxmlformats.org/spreadsheetml/2006/main">
  <authors>
    <author>Автор</author>
    <author>Кравченко Ирина Николаевна</author>
  </authors>
  <commentList>
    <comment ref="G1085" authorId="0" shapeId="0">
      <text>
        <r>
          <rPr>
            <b/>
            <sz val="11"/>
            <color indexed="81"/>
            <rFont val="Tahoma"/>
            <family val="2"/>
            <charset val="204"/>
          </rPr>
          <t>Автор:</t>
        </r>
        <r>
          <rPr>
            <sz val="11"/>
            <color indexed="81"/>
            <rFont val="Tahoma"/>
            <family val="2"/>
            <charset val="204"/>
          </rPr>
          <t xml:space="preserve">
Для добавления титулов необходимо вставить строки между желтой и оранжевой строками</t>
        </r>
      </text>
    </comment>
    <comment ref="A1405" authorId="0" shapeId="0">
      <text>
        <r>
          <rPr>
            <b/>
            <sz val="11"/>
            <color indexed="81"/>
            <rFont val="Tahoma"/>
            <family val="2"/>
            <charset val="204"/>
          </rPr>
          <t>Автор:</t>
        </r>
        <r>
          <rPr>
            <sz val="11"/>
            <color indexed="81"/>
            <rFont val="Tahoma"/>
            <family val="2"/>
            <charset val="204"/>
          </rPr>
          <t xml:space="preserve">
Заполняется на основе фактических данных по введенном в эксплуатацию объктам:
j - способ прокладки КЛ;
k - одножильные/многожильные;
l - тип изоляции(резиновая и пластмассовая/бумажная)
;
m - сечение провода;
n - количество -кабелей в траншее/ канале/туннеле/ коллекторе, на галерее/эстокаде;
- труб в скважине  одна/две/три/четыри/ более четырех.;
</t>
        </r>
      </text>
    </comment>
    <comment ref="D1656" authorId="0" shapeId="0">
      <text>
        <r>
          <rPr>
            <b/>
            <sz val="11"/>
            <color indexed="81"/>
            <rFont val="Tahoma"/>
            <family val="2"/>
            <charset val="204"/>
          </rPr>
          <t>Автор:</t>
        </r>
        <r>
          <rPr>
            <sz val="11"/>
            <color indexed="81"/>
            <rFont val="Tahoma"/>
            <family val="2"/>
            <charset val="204"/>
          </rPr>
          <t xml:space="preserve">
При необходимости диапозон уровня напряжения расширяется</t>
        </r>
      </text>
    </comment>
    <comment ref="M1749" authorId="1" shapeId="0">
      <text>
        <r>
          <rPr>
            <b/>
            <sz val="9"/>
            <color indexed="81"/>
            <rFont val="Tahoma"/>
            <family val="2"/>
            <charset val="204"/>
          </rPr>
          <t>Кравченко Ирина Николаевна:</t>
        </r>
        <r>
          <rPr>
            <sz val="9"/>
            <color indexed="81"/>
            <rFont val="Tahoma"/>
            <family val="2"/>
            <charset val="204"/>
          </rPr>
          <t xml:space="preserve">
В настоящее время присоединен 1 потребитель 4 кВт, но согласно ВТП буде присоединено еще 26 потребителей, общей мощностью 286 кВт</t>
        </r>
      </text>
    </comment>
    <comment ref="G1985" authorId="1" shapeId="0">
      <text>
        <r>
          <rPr>
            <b/>
            <sz val="9"/>
            <color indexed="81"/>
            <rFont val="Tahoma"/>
            <family val="2"/>
            <charset val="204"/>
          </rPr>
          <t>Кравченко Ирина Николаевна:</t>
        </r>
        <r>
          <rPr>
            <sz val="9"/>
            <color indexed="81"/>
            <rFont val="Tahoma"/>
            <family val="2"/>
            <charset val="204"/>
          </rPr>
          <t xml:space="preserve">
данный объект убрали, т.к. это реконструкция (все данные написаны белыми чернилами)</t>
        </r>
      </text>
    </comment>
    <comment ref="M1985" authorId="1" shapeId="0">
      <text>
        <r>
          <rPr>
            <sz val="9"/>
            <color indexed="81"/>
            <rFont val="Tahoma"/>
            <family val="2"/>
            <charset val="204"/>
          </rPr>
          <t xml:space="preserve">286,6
</t>
        </r>
      </text>
    </comment>
    <comment ref="P1985" authorId="1" shapeId="0">
      <text>
        <r>
          <rPr>
            <b/>
            <sz val="9"/>
            <color indexed="81"/>
            <rFont val="Tahoma"/>
            <family val="2"/>
            <charset val="204"/>
          </rPr>
          <t>Кравченко Ирина Николаевна:</t>
        </r>
        <r>
          <rPr>
            <sz val="9"/>
            <color indexed="81"/>
            <rFont val="Tahoma"/>
            <family val="2"/>
            <charset val="204"/>
          </rPr>
          <t xml:space="preserve">
963,26</t>
        </r>
      </text>
    </comment>
  </commentList>
</comments>
</file>

<file path=xl/sharedStrings.xml><?xml version="1.0" encoding="utf-8"?>
<sst xmlns="http://schemas.openxmlformats.org/spreadsheetml/2006/main" count="7578" uniqueCount="4279">
  <si>
    <t>ВЛ 0,4 кВ и ниже</t>
  </si>
  <si>
    <t>№ п/п</t>
  </si>
  <si>
    <t>Материал опоры</t>
  </si>
  <si>
    <t>Тип провода</t>
  </si>
  <si>
    <t>Материал провода</t>
  </si>
  <si>
    <r>
      <t>Сечение провода, мм</t>
    </r>
    <r>
      <rPr>
        <vertAlign val="superscript"/>
        <sz val="11"/>
        <rFont val="Times New Roman"/>
        <family val="1"/>
        <charset val="204"/>
      </rPr>
      <t>2 *</t>
    </r>
  </si>
  <si>
    <t>Количество цепей на опоре</t>
  </si>
  <si>
    <r>
      <t>Объект электросетевого хозяйства</t>
    </r>
    <r>
      <rPr>
        <sz val="14"/>
        <rFont val="Times New Roman"/>
        <family val="1"/>
        <charset val="204"/>
      </rPr>
      <t>*</t>
    </r>
  </si>
  <si>
    <t>Протяженность (для линий электропередачи), м</t>
  </si>
  <si>
    <t>Максимальная мощность (присоединенная), кВт</t>
  </si>
  <si>
    <t>Расходы на строительство объекта, тыс. руб.</t>
  </si>
  <si>
    <t>2..j.1.3.1.n.</t>
  </si>
  <si>
    <t>изолированный</t>
  </si>
  <si>
    <t>сталеалюминиевый</t>
  </si>
  <si>
    <t>до 50 вкл.</t>
  </si>
  <si>
    <t>одна/две</t>
  </si>
  <si>
    <t>Наименование титула объекта</t>
  </si>
  <si>
    <t>2..j.1.3.2.n.</t>
  </si>
  <si>
    <t>50 - 100</t>
  </si>
  <si>
    <t>2..j.1.3.3.n.</t>
  </si>
  <si>
    <t>100 - 200</t>
  </si>
  <si>
    <t>2..j.1.3.4.n.</t>
  </si>
  <si>
    <t>200-500</t>
  </si>
  <si>
    <t>2..j.1.3.5.n.</t>
  </si>
  <si>
    <t>500-800</t>
  </si>
  <si>
    <t>2..j.1.3.6.n.</t>
  </si>
  <si>
    <t>свыше 800</t>
  </si>
  <si>
    <t>алюминиевый</t>
  </si>
  <si>
    <t>неизолированный</t>
  </si>
  <si>
    <t>ВЛ 1-20 кВ</t>
  </si>
  <si>
    <r>
      <t>Сечение провода, мм</t>
    </r>
    <r>
      <rPr>
        <vertAlign val="superscript"/>
        <sz val="11"/>
        <rFont val="Times New Roman"/>
        <family val="1"/>
        <charset val="204"/>
      </rPr>
      <t>2</t>
    </r>
  </si>
  <si>
    <t>КЛ 0,4 кВ и ниже</t>
  </si>
  <si>
    <t>Способ прокладки КЛ</t>
  </si>
  <si>
    <t xml:space="preserve"> Тип кабеля</t>
  </si>
  <si>
    <t>Материал изоляции</t>
  </si>
  <si>
    <t>Количество: 
-кабелей в траншее/ канале/туннеле/ коллекторе, на галерее/эстокаде;
- труб в скважине  одна/две/три/четыри/ более четырех.</t>
  </si>
  <si>
    <t>Расходы на строительство, тыс. руб.</t>
  </si>
  <si>
    <t>3.1.1.l.1.n</t>
  </si>
  <si>
    <t>в траншеях</t>
  </si>
  <si>
    <t>одножильный</t>
  </si>
  <si>
    <r>
      <t>резиновая</t>
    </r>
    <r>
      <rPr>
        <b/>
        <sz val="11"/>
        <color rgb="FFFF0000"/>
        <rFont val="Times New Roman"/>
        <family val="1"/>
        <charset val="204"/>
      </rPr>
      <t xml:space="preserve"> и </t>
    </r>
    <r>
      <rPr>
        <sz val="11"/>
        <color theme="1"/>
        <rFont val="Times New Roman"/>
        <family val="1"/>
        <charset val="204"/>
      </rPr>
      <t>пластмассовая изоляция</t>
    </r>
  </si>
  <si>
    <t>3.1.1.l.2.n</t>
  </si>
  <si>
    <t>3.1.1.l.3.n</t>
  </si>
  <si>
    <t>3.1.1.l.4.n</t>
  </si>
  <si>
    <t>200 - 250</t>
  </si>
  <si>
    <t>3.1.1.l.5.n</t>
  </si>
  <si>
    <t>250 - 300</t>
  </si>
  <si>
    <t>3.1.1.l.6.n</t>
  </si>
  <si>
    <t>300 - 400</t>
  </si>
  <si>
    <t>3.1.1.l.7.n</t>
  </si>
  <si>
    <t>400 - 500</t>
  </si>
  <si>
    <t>3.1.1.l.8.n</t>
  </si>
  <si>
    <t>3.1.1.l.9.n</t>
  </si>
  <si>
    <t>3.1.1.2.1.n</t>
  </si>
  <si>
    <t>бумажная изоляция</t>
  </si>
  <si>
    <t>3.1.1.2.2.n</t>
  </si>
  <si>
    <t>3.1.1.2.3.n</t>
  </si>
  <si>
    <t>3.1.1.2.4.n</t>
  </si>
  <si>
    <t>3.1.1.2.5.n</t>
  </si>
  <si>
    <t>3.1.1.2.6.n</t>
  </si>
  <si>
    <t>3.1.1.2.7.n</t>
  </si>
  <si>
    <t>3.1.1.2.8.n</t>
  </si>
  <si>
    <t>3.1.1.2.9.n</t>
  </si>
  <si>
    <t>3.1.2.l.1.n</t>
  </si>
  <si>
    <t xml:space="preserve">многожильный </t>
  </si>
  <si>
    <t>резиновая или пластмассовая изоляция</t>
  </si>
  <si>
    <t xml:space="preserve">горизонтальное наклонное бурение </t>
  </si>
  <si>
    <t>КЛ 1-10 кВ</t>
  </si>
  <si>
    <t>Уровень напряжения, кВ</t>
  </si>
  <si>
    <t>С5. Строительство комплектных трансформаторных подстанций (КТП) с уровнем напряжения до 35 кВ (за исключением распределительных трансформаторных подстанций (РТП))</t>
  </si>
  <si>
    <t>Тип ТП</t>
  </si>
  <si>
    <t>Трансформаторная мощность, кВА</t>
  </si>
  <si>
    <t>Столбового/
мачтового/ шкафного или киоскового/
блочного типов</t>
  </si>
  <si>
    <t>Объем строительства, шт.</t>
  </si>
  <si>
    <t>Максимальная мощность, кВт</t>
  </si>
  <si>
    <t>Однотрансформаторные</t>
  </si>
  <si>
    <t>6/0,4</t>
  </si>
  <si>
    <t>до 25 кВА</t>
  </si>
  <si>
    <t>25-100 кВА</t>
  </si>
  <si>
    <t>100-250 кВА</t>
  </si>
  <si>
    <t>250-400 кВА</t>
  </si>
  <si>
    <t>10/0,4</t>
  </si>
  <si>
    <t>Двухтрансформаторные и более</t>
  </si>
  <si>
    <t>С8. Обеспечение средствами коммерческого учета электрической энергии (мощности)</t>
  </si>
  <si>
    <t>Тип средства учета</t>
  </si>
  <si>
    <r>
      <t>Средство коммерческого учета электрической энергии (мощности)</t>
    </r>
    <r>
      <rPr>
        <sz val="14"/>
        <rFont val="Times New Roman"/>
        <family val="1"/>
        <charset val="204"/>
      </rPr>
      <t>*</t>
    </r>
  </si>
  <si>
    <t>Объем установки, шт.</t>
  </si>
  <si>
    <t>6 мес. 2020г.(с 01.07.2020г.)</t>
  </si>
  <si>
    <t>I.8.1.1</t>
  </si>
  <si>
    <t>однофазный</t>
  </si>
  <si>
    <t>прямого включения</t>
  </si>
  <si>
    <t>0,4 кВ и ниже</t>
  </si>
  <si>
    <t>полукосвенного включения</t>
  </si>
  <si>
    <t>I.8.2.1</t>
  </si>
  <si>
    <t>трехфазный</t>
  </si>
  <si>
    <t>I.8.2.2</t>
  </si>
  <si>
    <r>
      <rPr>
        <b/>
        <sz val="14"/>
        <color theme="1"/>
        <rFont val="Times New Roman"/>
        <family val="1"/>
        <charset val="204"/>
      </rPr>
      <t>*</t>
    </r>
    <r>
      <rPr>
        <b/>
        <sz val="11"/>
        <color theme="1"/>
        <rFont val="Times New Roman"/>
        <family val="1"/>
        <charset val="204"/>
      </rPr>
      <t xml:space="preserve"> -  пообъектная расшифровка доступна при выделении строк и команды excel "Показать". </t>
    </r>
  </si>
  <si>
    <t>________________________________</t>
  </si>
  <si>
    <t>по филиалу ПАО "Россети Юг" - "Ростовэнерго"</t>
  </si>
  <si>
    <t>Приложение № 5.1
к приказу ПАО "Россети Юг"
от "___"__________2023 г. №____</t>
  </si>
  <si>
    <t>одна</t>
  </si>
  <si>
    <t>2.3.1.4.1.1.</t>
  </si>
  <si>
    <t>железобетонные</t>
  </si>
  <si>
    <t>Строительство ВЛИ-0,4 кВ от ближайшей опоры ВЛ-0,4 кВ ВЛ-13 РП-9 ф. 12, 35 ПС 110/10 кВ Фунтово для электроснабжения жилого дома в с/т. Медик-1 на уч. № 32 , Советский р-н, Астраханская обл. (ориентировочная протяженность – 0,12 км)</t>
  </si>
  <si>
    <t>Строительство ВЛИ-0,22 кВ от опоры № 79, Л-1, ВЛ-0,22 кВ КТП-18/63 кВА, ф. 64 ПС 220/110/10 кВ Харабали для электроснабжения садового дома на уч. № 168 в ДНТ СОТ «Россиянка», г. Харабали, Харабалинский район, Астраханская обл. (проектная протяженнность 0.429 км)</t>
  </si>
  <si>
    <t>Строительство ВЛИ-0,22 кВ от ближайшей опоры ВЛИ-0,22 кВ ТП-332, ф. 606 ПС 110/10/6 кВ Южная для электроснабжения нежилого помещения по ул. Ширяева/ул. 2-я Дербентская, д. 2/32, литер строения Е, дол собст: 5/7, Советский район, г. Астрахань (ориентировочная протяженность – 0,151 км).</t>
  </si>
  <si>
    <t>Строительство ВЛИ-0,38 кВ от РУ-0,4 кВ ТП 683, ф. 117 ПС 110/10-6 кВ Городская для электроснабжения Центра экстремального водного спорта, расположенного по ул. Звездная, д. 65А, Советский район, г. Астрахань (проектная протяженность – 0,2 км)</t>
  </si>
  <si>
    <t>Строительство ВЛИ-0,38 кВ от опоры № 21 ВЛ-0,38 кВ Л-1 ТП-38, ф. 7 ПС 110/6 кВ Ахтуба для электроснабжения жилого дома (стройплощадка) по ул. Кочубея уч. с к/н 30:01:150103:2745, г. Ахтубинск, Ахтубинский р-н, Астраханская обл. (проектная протяженность 0,25 км)</t>
  </si>
  <si>
    <t>Строительство ВЛИ-0,22 кВ от проектируемой ВЛ-0,38 кВ Л-1 ТП-38, ф. 7 ПС 110/6 кВ Ахтуба для электроснабжения жилого дома (стройплощадка) по ул. Кочубея, д. 43, г. Ахтубинск, Ахтубинский р-н, Астраханская обл. (проектная протяженность - 0,1 км)</t>
  </si>
  <si>
    <t>Строительство ВЛИ-0,38 кВ от ближайшей опоры ВЛИ-0,38 кВ ТП 677, ф. 13 ПС 110/10 кВ Фунтово для электроснабжения жилого дома, расположенного по адресу: ул. Сиреневая, д. 4, Советский район, г. Астрахань, Астраханская обл. (проектная протяженность – 0,16 км)</t>
  </si>
  <si>
    <t>Строительство ВЛИ-0,4 кВ от опоры № 49, Л-1, КТП-82/250 кВА, ф. 19 ПС 220/110/10 кВ Харабали для электроснабжения жилого дома по ул. Дальняя, д. 24, г. Харабали, Харабалинский район, Астраханская обл. (ориентировочная протяженность – 0,1 км)</t>
  </si>
  <si>
    <t>Строительство ВЛИ-0,4 кВ от РУ-0,4кВ, Л-1, КТП-778/160 кВА, ф.14 ПС 220/110/10 кВ Харабали для электроснабжения жилого дома по ул. С.Перовской д.93, г. Харабали, Харабалинский район, Астраханская обл.</t>
  </si>
  <si>
    <t>Строительство ВЛИ-0,4 кВ от опоры № 83, Л-1, ВЛ-0,38 кВ, КТП-82/250 кВА, ф. 19 ПС 220/110/10 кВ Харабали для электроснабжения жилого дома по ул. Дружбы, д. 64, г. Харабали, Харабалинский р-н, Астраханская обл. (ориентировочная протяженность – 0,115 км)</t>
  </si>
  <si>
    <t>Строительство ВЛИ-0,38 кВ от ближайшей опоры ВЛ-0,4 кВ, ТП-158/100 кВА, ф.17, ПС 110/10 кВ Табола для электроснабжения гаража по ул. Любича, 13 А, блок VII, бокс 9 а, г. Камызяк, Камызякский р-н, Астраханская обл. (ориентировочная протяженность – 0,1 км)</t>
  </si>
  <si>
    <t>Строительство ВЛИ-0,38кВ от РУ-0.4 кВ ЗТП-20 ф.26 ПС 110/35/10 кВ Капустин Яр для электроснабжения гаража, расположенного по ул. Первомайская, около ГК «Заря», г. Знаменск, Астраханская обл. (ориентировочная протяженность -0,322 км)</t>
  </si>
  <si>
    <t>Строительство ВЛИ-0,4 кВ от опоры № 9, Л-1, КТП-849/630 кВА, ф. 26 ПС 220/110/10 кВ Харабали для электроснабжения жилого дома по ул. Спортивная, д. 45, г. Харабали, Харабалинский р-н, Астраханская обл. (ориентировочная протяженность – 0,14 км)</t>
  </si>
  <si>
    <t>Строительство ВЛИ-0,38 кВ от РУ-0,4 кВ ЗТП-32, ф. 41 ПС 220/110/35/6 кВ Владимировка для электроснабжения жилого дома (стройплощадка) по адресу: ул. Черно-Иванова, участок № 1, г. Ахтубинск, Ахтубинский р-н, Астраханская обл. (ориентировочная протяженность – 0,118 км)</t>
  </si>
  <si>
    <t>Строительство ВЛИ-0,38 кВ от ближайшей опоры ВЛИ-0,38 кВ ТП 1465 ф. 52 ПС 110/6 кВ Судостроительная для электроснабжения строительной площадки, расположенного по адресу: уч. б/н (к/н 30:12:032089:435), с/т «Судоремонтник» МСРЗ АРКСа, Советский р-н, г. Астрахань (ориентировочная протяженность - 0,07 км)</t>
  </si>
  <si>
    <t>Строительство ВЛИ-0,38 кВ от ближайшей опоры ВЛИ-0,38 кВ КТП 888, ф. 8 ПС 110/10/6 кВ Резиновая для электроснабжения жилого дома, расположенного на уч. 30, п. Стрелецкое, Трусовский район, г. Астрахань (ориентировочная протяженность – 0,12 км)</t>
  </si>
  <si>
    <t>Строительство ВЛИ-0,38 кВ от ближайшей опоры ВЛИ-0,38 кВ ТП 298/1, ф. 4 ПС 110/6 кВ Судостроительная для электроснабжения жилого дома, расположенного по адресу: пер. 6-й Ульяновский, д. 1, дол. соб. 1/2, Советский район, г. Астрахань, Астраханская обл. (ориентировочная протяженность – 0,36 км)</t>
  </si>
  <si>
    <t>Строительство ВЛИ-0,22 кВ от ближайшей опоры ВЛ-0,4 кВ ТП 198 ф. 605 ПС 110/10-6 кВ Южная для электроснабжения гаража, расположенного по адресу: ул. Моздокская, д. 53, литер строения Е, помещение 6, Советский р-н, г. Астрахань</t>
  </si>
  <si>
    <t>Строительство ВЛИ-0,22 кВ от ближайшей опоры ВЛИ-0,38 кВ ТП 108 ф. 37 ПС 110/6 кВ Судостроительная для электроснабжения жилого дома, расположенного по адресу: ул. 3-я Ровная, д. 7, Советский р-н, г. Астрахань. (ориентировочная протяженность - 0,045 км)</t>
  </si>
  <si>
    <t>Строительство ВЛИ-0,38кВ от  ВЛИ-0,38 кВ  ТП-1177  ф. 10 ПС 110/6 кВ Судостроительная для электроснабжения жилого дома, расположенного по адресу: ул. 2-я Валовая, д. 4, Советский р-н, г. Астрахань</t>
  </si>
  <si>
    <t>Строительство ВЛИ-0,38 кВ от ближайшей опоры ВЛИ-0,38 кВ ТП 659 ф.7 ПС 35/6 кВ Стекловолокно для электроснабжения автосервиса, расположенного по адресу: пл. Вокзальная, Ленинский р-н, г. Астрахань. (ориентировочная протяженность - 0,065 км)</t>
  </si>
  <si>
    <t>Строительство ВЛИ-0,4 кВ от опоры № 48, Л-1, ВЛ-0,4 кВ, КТП-82/250 кВА, ф. 19 ПС 220/110/10 кВ Харабали для электроснабжения жилого дома по ул. Б. Мендагазиева, д. 58, г. Харабали, Харабалинский р-н, Астраханская обл. (ориентировочная протяженность - 0,55 км)</t>
  </si>
  <si>
    <t>Строительство ВЛИ-0,38 кВ от опоры № 1, Л-1, ВЛИ-0,38 кВ КТП-521/63 кВА, ф. 19 ПС 220/110/10 кВ Харабали для электроснабжения жилого дома по ул. Тепличная, д. 61, г. Харабали, Харабалинский район, Астраханская обл. (ориентировочная протяженность – 0,180 км)</t>
  </si>
  <si>
    <t>Строительство ВЛИ-0,38 кВ от ближайшей опоры ВЛИ-0,38 кВ ТП 98 ф. 16 ПС 35/6 кВ Кировская для электроснабжения жилого дома, расположенного по адресу: ул. 2-я Кореновская, д. 17, Кировский р-н, г. Астрахань (ориентировочная протяженность - 0,06 км)</t>
  </si>
  <si>
    <t>Строительство ВЛИ-0,4 кВ от оп. №44, Л-1, КТП-82, ф.19 ПС 220/110/10 кВ Харабали для электроснабжения жилого дома по ул. Дружбы д.12, г. Харабали, Харабалинский р-н, Астраханская обл. (ориентировочная протяженность - 0,033 км)</t>
  </si>
  <si>
    <t>Строительство ВЛИ-0,38 кВ от опоры № 6, гр.-1, ВЛ-0,4 кВ КТП-200, ф. 3 ПС 110/35/10 кВ Володаровка для электроснабжения ателье по ул. Центральная, д. 6 «в», с. Козлово, Володарский район, Астраханская обл. (проектная протяженнность 0.07 км)</t>
  </si>
  <si>
    <t>Строительство ВЛ-0,4 кВ от опоры № 8 ВЛ-0,4 кВ ТП 335/63 кВА для электроснабжения крестьянско-фермерского хозяйства, расположенного 3,1 км юго-восточнее с. Актюбе, Володарский р-н, Астраханская обл. (проектная протяженнность 0.23 км)</t>
  </si>
  <si>
    <t>Строительство ВЛИ-0,38 кВ от опоры ВЛ-0,4 кВ КТП-240А, ф. 27 ПС 110/35/10 кВ Володаровка для электроснабжения жилого дома по ул. Новостройная, д. 16, п. Таловинка, Володарский р-н, Астраханская обл. (проектная протяженность – 0,288 км)</t>
  </si>
  <si>
    <t>Строительство ВЛИ-0,22 кВ от опоры № 54, Л-1, ВЛ-0,38 кВ КТП-321/100 кВА, ф. 7 ПС 110/35/10 кВ Хошеутово для электроснабжения жилого дома по ул. Д.Калиевой, д. 9, с.Хошеутово, Харабалинский район, Астраханская обл. (ориентировочная протяженность – 0,208 км)</t>
  </si>
  <si>
    <t>Строительство ВЛИ-0,38 кВ от ближайшей опоры ВЛИ-0,38 кВ ТП-43, ВЛ-41 РП-1 ф. 24 ПС 110/10 кВ Фунтово для электроснабжения жилого дома по ул. Советская, д. 36, с. Атал, Приволжский р-н, Астраханская обл. (ориентировочная протяженность – 0,06 км)</t>
  </si>
  <si>
    <t>Строительство ВЛИ-0,38 кВ от ближайшей опоры ВЛИ-0,38 кВ ТП-708, ВЛ-7 РП-Растопуловка, ф. 3,15 ПС 110/10 кВ Растопуловка для электроснабжения жилого дома по ул. Раздольная, д. 6, с. Растопуловка, Приволжский р-н, Астраханская обл. (ориентировочная протяженность – 0,07 км)</t>
  </si>
  <si>
    <t>Строительство ВЛИ-0,38 кВ от ближайшей опоры ВЛИ-0,38 кВ КТП-72, ВЛ-68 РП-2 ф. 27 ПС 110/10 кВ Фунтово для электроснабжения автосервиса по ул. Зеленая, д. 20 А, с. Карагали, Приволжский р-н, Астраханская обл. (проектная протяженность – 0,112 км)</t>
  </si>
  <si>
    <t>Строительство ВЛИ-0,38 кВ от ближайшей опоры ВЛИ-0,38 кВ КТП-104, ВЛ-14, РП-9 ф. 12, 35 ПС 110/10 кВ Фунтово для электроснабжения жилого дома по ул. Восточная, д. 17, с. Осыпной Бугор, Приволжский р-н, Астраханская обл. (ориентировочная протяженность - 0,14 км)</t>
  </si>
  <si>
    <t>Строительство ВЛИ-0,38 кВ от ближайшей опоры ВЛИ-0,38 кВ ЗТП-200, ф. 22 ПС 35/6 кВ Началово для электроснабжения земли промышленности на участке в 30 м южнее автодороги Астрахань-Зеленга км 10+580 м, в 250 м. восточной границы п. Новоначаловский, Приволжский р-н, Астраханская обл. (ориентировочная протяженность – 0,2 км)</t>
  </si>
  <si>
    <t>Строительство ВЛИ-0,38 кВ от ближайшей опоры ВЛИ-0,38 кВ КТП-207, ф. 17 ПС 35/6 кВ Началово для электроснабжения садового дома на участке № 117 в с/т. Электрик-2, Приволжский р-н, Астраханская обл.</t>
  </si>
  <si>
    <t>Строительство ВЛИ-0,22 кВ от ближайшей опоры ВЛИ-0,38 кВ ТП-110, ВЛ-13 РП-9 ф. 12,35 ПС 110/10 кВ Фунтово для электроснабжения жилого дома по ул. Чкалова д. 19 Г, с. Осыпной Бугор, Приволжский р-н, Астраханская обл. (ориентировочная протяженность – 0,08 км)</t>
  </si>
  <si>
    <t>Строительство ВЛИ-0,38 кВ от ближайшей опоры ВЛИ-0,38 кВ ТП-27, ВЛ-16 РП-9 ф. 12,35 ПС 110/10 кВ Фунтово для электроснабжения производственной базы по ул. Астраханская, д. 69 а, с. О. Бугор, Приволжский р-н, Астраханская обл. (проектная протяженность – 0,09 км)</t>
  </si>
  <si>
    <t>Строительство ВЛИ-0,38 кВ от ближайшей опоры ВЛИ-0,38 кВ СТП-770, ф. 35 ПС 110/10 кВ Фунтово для электроснабжения жилого дома по пер. Титова, д. 2, п. Кирпичного завода №1, Приволжский р-н, Астраханская обл. (проектная протяженность – 0,11 км)</t>
  </si>
  <si>
    <t>Строительство ВЛИ-0,38 кВ от ближайшей опоры ВЛИ-0,38 кВ ТП-247, ВЛ-62 РП-1 ф. 24 ПС 110/10 кВ Фунтово для электроснабжения жилого дома по ул. Степная, д. 31 Б, с. Яксатово, Приволжский р-н, Астраханская обл. (проектная протяженность – 0,15 км)</t>
  </si>
  <si>
    <t>Строительство ВЛИ-0,38 кВ от ближайшей опоры ВЛИ-0,38 кВ ТП-33, ф. 18 ПС 110/10 кВ Трудфронт для электроснабжения жилых домов по ул. Камчатская, д. 20, д. 18а, с. Ямное, Икрянинский р-н, Астраханская обл. (проектная протяженность – 0,37 км)</t>
  </si>
  <si>
    <t>Строительство ВЛИ-0,38 кВ от опоры проектируемой ВЛИ-0,38 кВ ТП-352, ВЛ-82 РП-6 Береговая, ф. 5,10 ПС 110/10 кВ Николо-Комаровка для электроснабжения жилого дома по ул. Песочная, д. 21 а, п. Ассадулаево, Приволжский р-н, Астраханская обл. (проектная протяженность - 0,1 км)</t>
  </si>
  <si>
    <t>Строительство ВЛИ-0,38 кВ от ближайшей опоры ВЛИ-0,38 кВ ТП-527, ф. 22 ПС 35/6 кВ Началово для электроснабжения жилых домов по ул. Рождественского д. 1 и д. 3, п. Садовый, Приволжский р-н, Астраханская обл. (проектная протяженность – 0,2 км)</t>
  </si>
  <si>
    <t>Строительство ВЛИ-0,38 кВ от ближайшей опоры ВЛИ-0,38 кВ ТП-764, ф. 12 ПС 110/10 кВ Фунтово для электроснабжения жилого дома по ул. Клубная, д. 78 А, с. Осыпной Бугор, Приволжский р-н, Астраханская обл. (проектная протяженность – 0,09 км)</t>
  </si>
  <si>
    <t>Строительство ВЛИ-0,22 кВ от ближайшей опоры ВЛИ-0,22 кВ ТП-668, ф. 7 ПС 110/6 кВ Водозабор для электроснабжения жилого дома по ул. Новая, д. 9, п. Караагаш, Приволжский р-н, Астраханская обл. (проектная протяженность – 0,1 км)</t>
  </si>
  <si>
    <t>Строительство ВЛИ-0,22 кВ от ближайшей опоры ВЛИ-0,38 кВ ТП-703, ВЛ-7 РП-Растопуловка, ф. 3, 15, ПС 110/10 кВ Растопуловка для электроснабжения жилого дома по ул. Строителей, д. 24, с. Растопуловка, Приволжский р-н, Астраханская обл. (ориентировочная протяженность – 0,1 км)</t>
  </si>
  <si>
    <t>Строительство ВЛИ-0,38 кВ от ближайшей опоры ВЛИ-0,38 кВ ТП-122, ф. 21 ПС 35/10 кВ Бирюковка для электроснабжения жилого дома по ул. Айвовая, д. 3, п. Ивановский, Приволжский р-н, Астраханская обл. (ориентировочная протяженность – 0,24 км)</t>
  </si>
  <si>
    <t>Строительство ВЛИ-0,38 кВ от ближайшей опоры ВЛ-0,4 кВ, КТП-198, ф. 3 ПС 110/35/10 кВ Володаровка для электроснабжения жилого дома, расположенного по ул. Молодежная, д. 26 Б, п. Паромный, Володарский р-н, Астраханская обл. (ориентировочная протяженность - 0,075 км)</t>
  </si>
  <si>
    <t>Строительство ВЛИ-0,38 кВ от ближайшей опоры № 6 ВЛ-0,4 кВ КТП 195/100 ф. 9 ПС 110/10 кВ Красный Яр для электроснабжения жилого дома по адресу: ул. Абая д.30, с. Ватажное, Красноярский р-н, Астраханская обл. (ориентировочная протяженность ВЛИ-0,105 км)</t>
  </si>
  <si>
    <t>Строительство ВЛИ-0,4 кВ от оп. №34, Л-1, КТП-237/250 кВА, ф.15 ПС 110/35/10 кВ Тамбовка для электроснабжения жилого дома по ул. Набережная д.111б, с. Селитренное, Харабалинский район, Астраханская обл. (ориентировочная протяженность – 0,110 км)</t>
  </si>
  <si>
    <t>Строительство ВЛИ-0,38 кВ от РУ-0,4кВ, КТП-62/25 кВА, ф. 15 ПС 110/135/10 кВ Сасыколи для электроснабжения нежилого здания по адресу участок Лесной, с. Кочковатка, Харабалинский район, Астраханская обл. (ориентировочная протяженность – 0,35 км)</t>
  </si>
  <si>
    <t>Строительство ВЛИ-0,4 кВ от оп. №35, Л-1, КТП-12/400 кВА, ф.17 ПС 110/35/10 кВ Сасыколи для электроснабжения магазина по ул. Степная д.4, с. Сасыколи, Харабалинский район, Астраханская обл.</t>
  </si>
  <si>
    <t>Строительство ВЛИ-0,38 кВ от ближайшей опоры ВЛИ-0,38 кВ ТП-434, ф. 18 ПС 35/6 кВ Началово для электроснабжения жилого дома по ул. Степная д. 11, п. Начало, Приволжский р-н, Астраханская обл. (ориентировочная протяженность – 0,27 км)</t>
  </si>
  <si>
    <t>Строительство ВЛИ-0,38 кВ от ближайшей опоры ВЛИ-0,38 кВ, ТП-798, ф. 22 ПС 35/6 кВ Началово для электроснабжения садового дома по ул. Дорожная, д. 56 в с/т. Монолит, Приволжский р-н, Астраханская обл. (ориентировочная протяженность - 0,08 км)</t>
  </si>
  <si>
    <t>Строительство ВЛИ-0,38 кВ от ближайшей опоры ВЛ-0,4 кВ ТП-484, ф. 12 ПС 220/110/35/6 кВ Баррикадная для электроснабжения жилого дома по ул. 70 лет Победы, д. 12, рп. Красные Баррикады, Икрянинский р-н, Астраханская обл. (ориентировочная протяженность – 0,200 км)</t>
  </si>
  <si>
    <t>Строительство ВЛИ-0,38 кВ от ближайшей опоры ВЛ-0,4 кВ ТП-346, ф. 13 ПС 110/10 кВ Икряное для электроснабжения магазина по ул. Победы, д. 46 «б» и нежилого помещения по адресу ул. Победы, д. 46 «в», с. Икряное, Икрянинский р-н, Астраханская обл. (ориентировочная протяженность – 0,11 км)</t>
  </si>
  <si>
    <t>Строительство ВЛИ-0,38 кВ от опоры ВЛ – 0,4 кВ КТП-536, № 10, Л – 1, ф. 9 ПС 220/110/35/10 кВ Лиман для электроснабжения магазина по адресу ул. Н. Островского, д. 2Г, р.п. Лиман, Лиманский р-н, Астраханская обл. (ориентировочная протяженность – 0.095 км)</t>
  </si>
  <si>
    <t>Строительство ВЛИ-0,38 кВ от РУ-0,4 кВ ТП 127 ф. 406, ПС 35/6 кВ Нефтебаза для электроснабжения здания, расположенного по ул. Молодежная, д. 7 А, рп. Ильинка, Икрянинский р-н, Астраханская обл. (ориентировочная протяженность - 0,23 км)</t>
  </si>
  <si>
    <t>Строительство ВЛИ-0,38 кВ от РУ-0,4 кВ ТП 230 ф. 17 ПС 110/10 кВ Икряное для электроснабжения Производствееной базы, расположенного по адресу: ул. Победы, д. 44, с. Икряное, Икрянинский р-н, Астраханская обл. (ориентировочная протяженность - 0,13 км)</t>
  </si>
  <si>
    <t>Строительство ВЛИ-0,4 кВ от оп. №36, Л-3, КТП-41/250 кВА, ф. 17 ПС 110/35/10 кВ Тамбовка для электроснабжения жилого дома по ул. Грейдерная д. 1в, с Тамбовка, Харабалинский район, Астраханская обл. (ориентировочная протяженность - 0,120 км)</t>
  </si>
  <si>
    <t>Строительство ВЛИ-0,38 кВ от ближайшей опоры ВЛИ-0,38 кВ, ТП-750, ф. 17 ПС 35/6 кВ Началово для электроснабжения жилого и садового дома по ул. Строительная д. 63 и 65 в с/т. Монолит, Приволжский р-н, Астраханская обл. (ориентировочная протяженность-0,11 км)</t>
  </si>
  <si>
    <t>Строительство ВЛИ-0,38 кВ от ближайшей опоры ВЛИ-0,38 кВ ТП-69, ВЛ-92 РП-6 Береговая ф. 4 ПС 110/10 кВ Чаганская для электроснабжения жилого дома по ул. Центральная, д. 12 А, п. Придорожный, Приволжский р-н, Астраханская обл. (ориентировочная протяженность - 0,07 км)</t>
  </si>
  <si>
    <t>Строительство ВЛИ-0,38 кВ от ближайшей опоры ВЛ-0,4 кВ КТП-119, ф. 11 ПС 35/10 кВ Тумак для электроснабжения жилого дома по ул. Береговая, д. 34, п. Береговой, Володарский р-н, Астраханская обл. (ориентировочная протяженность – 0,07 км)</t>
  </si>
  <si>
    <t>Строительство ВЛИ-0,38 кВ от ближайшей опоры ВЛИ-0,38 кВ КТП-172, ф. 19 ПС 110/35/6 кВ Евпраксино для электроснабжения жилого дома по  ул. Изобильная,  д. 3, с. Килинчи, Приволжский р-н, Астраханская обл. (ориентировочная протяженность – 0,13 км)</t>
  </si>
  <si>
    <t>Строительство ВЛИ-0,38 кВ от ближайшей опоры ВЛИ-0,38 кВ Л-1 ТП-214, ВЛ-68 РП-2 ф. 27 ПС 110/10 кВ Фунтово для электроснабжения жилого дома по пер. 2-й Нижегородский, д. 4, с. Карагали, Приволжский р-н, Астраханская обл. (ориентировочная протяженность – 0,15 км)</t>
  </si>
  <si>
    <t>Строительство ВЛИ-0,38 кВ от РУ-0,4 кВ ТП-830, ф. 14 ПС 110/10 кВ Фунтово для электроснабжения Хозяйственной постройки, расположенной в 150 м северо-восточнее с. Фунтово-1, в 620 м от левого берега р. Царев, Приволжский р-н, Астраханская обл. (ориентировочная протяженность - 0,07 км)</t>
  </si>
  <si>
    <t>Строительство ВЛИ-0,38 кВ от ближайшей опоры ВЛИ-0,38 кВ ТП 747, ф.614 ПС 110/10/6 кВ Царевская для электроснабжения гаража, расположенного по адресу: ул. Сен-Симона, д. 42з, блок I, бокс 4 Кировский р-н, г. Астрахань</t>
  </si>
  <si>
    <t>Строительство ВЛИ-0,38 кВ от опоры № 19, Л-4, ВЛИ-0,38 кВ ТП 1447 ф. 52 ПС 110/6 кВ Судостроительная для электроснабжения садового дома, расположенного по адресу: ул. Адмирала Нахимова, СНТ «Декоратор 2», участок 35, Советский р-н, Астраханская обл.</t>
  </si>
  <si>
    <t>Строительство ВЛИ-0,22 кВ от ближайшей опоры ВЛИ-0,38 кВ ТП 704 ф. 19 ПС 110/6 кВ Восточная для электроснабжения садового дома, расположенного по адресу: ул. Орехово-Зуевская, д. 41 «б», Советский р-н, г. Астрахань (ориентировочная протяженность - 0,12 км)</t>
  </si>
  <si>
    <t xml:space="preserve">Строительство ВЛИ-0,38 кВ от ближайшей опоры ВЛ-0,4 кВ КТП-347/100 кВА, ф. 7 ПС 35/10 кВ Линейная для электроснабжения жилого дома по ул. Ленина, д. 10 «а», с. Курченко, Наримановский р-н, Астраханская обл. </t>
  </si>
  <si>
    <t>Строительство ВЛИ-0,38 кВ от РУ-0,4 кВ КТП-414/25 кВА ф.13 ПС 35/10 Заволжская для электроснабжения фермерской точки расположенной между ер.Казачий и ер.Песчаный, Харабалинский район, Астраханская обл.</t>
  </si>
  <si>
    <t>Строительство ВЛИ-0,38 кВ от ближайшей опоры ВЛИ-0,38 кВ ТП-34, ф. 9 ПС 110/10 кВ Фунтово для электроснабжения Телекоммуникационного оборудования, расположенного по ул. Северная, д. 1, с. Фунтово-1, Приволжский р-н, Астраханская обл</t>
  </si>
  <si>
    <t>Строительство ВЛ-10 кВ, ВЛИ-0,38 кВ и установка ТП-10/0,4 кВ, ф.7 ПС 110/10 кВ Озерная для электроснабжения Нежилое помещение, расположенной ул. Бэра д. 56, с. Озерное, Икрянинский р-н, Астраханская обл.</t>
  </si>
  <si>
    <t>Строительство ВЛИ-0,38 кВ от ближайшей опоры ВЛ-0,4 кВ ТП 286 ф. 5 ПС 110/10 кВ Оранжерейная для электроснабжения жилого дома, расположенного по ул. Трусова, д. 37, с. Оранжереи, Икрянинский р-н, Астраханская обл.</t>
  </si>
  <si>
    <t>Строительство ВЛИ-0,38 кВ от ближайшей опоры ВЛ-0,4 кВ ТП 346 ф. 13 ПС 110/10 кВ Икряное для электроснабжения жилого дома по ул. Чапаева, д. 57в, с. Икряное, Икрянинский р-н, Астраханская обл.</t>
  </si>
  <si>
    <t>Строительство ВЛИ-0,38 кВ от ближайшей опоры ВЛИ-0,4 кВ, КТП-337, ф. 8 ПС 110/35/10 кВ Володаровка для электроснабжения жилого дома по ул. В. Цоя, д. 39, п. Володарский, Володарский р-н, Астраханская обл.</t>
  </si>
  <si>
    <t>Строительство ВЛИ-0,38 кВ от ближайшей опоры ВЛИ-0,38 кВ, КТП- 380, ф. 8 ПС 110/35/10 кВ Володаровка для электроснабжения жилого дома, расположенного по ул. Парковая, д. 7, п. Володарский, Володарский р-н, Астраханская обл.</t>
  </si>
  <si>
    <t>Строительство ВЛИ-0,38 кВ от ближайшей опоры ВЛ-0,4 кВ, КТП-237, ф. 27 ПС 110/35/10 кВ Володаровка для электроснабжения жилого дома по пер. Береговой, д. 5, п. Трубный, Володарский р-н, Астраханская обл.</t>
  </si>
  <si>
    <t>Строительство ВЛИ-0,38 кВ от ближайшей опоры ВЛ-0,4 кВ, ТП 89, ф.8, ПС 110/6 кВ Чапаевская для электроснабжения жилого дома по ул. Елдышева, д. 41А, с. Каралат, Камызякский р-н, Астраханская обл.</t>
  </si>
  <si>
    <t>Строительство ВЛИ-0,22 кВ от ближайшей опоры ВЛ-0,4 кВ КТП 625 ф.4 ПС 35/10 кВ Травино для электроснабжения подсобного хозяйства, расположенного по ул.Набережная, д.140 А, с.Самосделка, Камызякский р-н, Астраханская обл.</t>
  </si>
  <si>
    <t>Строительство ВЛИ-0,38 кВ от ближайшей опоры ВЛ-0,4 кВ, КТП-102, ф.20, ПС 110/10 Табола для электроснабжения жилого дома по ул. М.Джалиля, д.103 А, г. Камызяк, Камызякский р-н, Астраханская обл.</t>
  </si>
  <si>
    <t>Строительство ВЛИ-0,38 кВ от ближайшей опоры ВЛ-0,4 кВ, КТП-46, ф.4, ПС 110/10 кВ Тузуклей для электроснабжения подсобного хозяйства в границах МО «Новотузуклейский сельсовет», южнее р.Болдушка, восточнее з/у с кадастровым номером 30:05:070105:574, Камызякский р-н, Астраханская обл.</t>
  </si>
  <si>
    <t>Строительство ВЛИ-0,38 кВ от опоры №3/2, Л-1, ВЛИ-0,38 кВ ТП 199 ф. 52 ПС 110/6 кВ Судостроительная для электроснабжения жилого дома, расположенного по адресу: ул. Весенняя, д. 4, Приволжский р-н, с. Карагали, Астраханская обл</t>
  </si>
  <si>
    <t>Строительство ВЛИ-0,38 кВ от опоры № 18, Л1, ВЛИ-0,38 кВ ТП 1505 ф. 52 ПС 110/6 кВ Судостроительная, для электроснабжения автозаправочная станция, расположенная по адресу:ул. Зеленая, д. 4 «б», с. Карагали, Приволжский район, г. Астрахань</t>
  </si>
  <si>
    <t>Строительство ВЛИ-0,38 кВ от опоры ВЛ-0,4 кВ ТП 153, ф. 7, ПС 110/10 кВ Красный Яр для электроснабжения гаража по ул. Речная, д. 7 «В», п. Переправа Корсака, Красноярский р-н, Астраханская обл.</t>
  </si>
  <si>
    <t>Строительство ВЛИ-0,38 кВ от опоры ВЛ-0,4 кВ ТП 87, ф. 7, ПС 110/10 кВ Красный Яр для электроснабжения жилого дома по ул. Речная д. 8 «В», п. Переправа Корсака, Красноярский р-н, Астраханская обл.</t>
  </si>
  <si>
    <t>Строительство ВЛ-10 кВ, ВЛИ-0,38 кВ и установка ТП-10/0,4 кВ ф. 5 ПС 35/10 кВ Михайловка для электроснабжения насосной станции западнее ильменя Батахин, севернее ильменей Малый Таргун и Цацанур, Лиманский р-н, Астраханская обл.</t>
  </si>
  <si>
    <t>Строительство ВЛ-10 кВ от ближайшей опоры ВЛ-10 кВ, ф. 16, ПС 110/10 кВ Чаганская, установка ТП 10/0,4 кВ и строительство ВЛИ-0,38 кВ от РУ-0,4 кВ проектируемой ТП для электроснабжения земельного участка, расположенного в границах колхоза «Путь Ленина», с севера в 1600 м. паромная переправа, по восточному берегу р. Уваринка, с запада ер. Карасан, Камызякский р-н, Астраханская обл.</t>
  </si>
  <si>
    <t xml:space="preserve">Строительство ВЛИ-0,38 кВ от ближайшей опоры ВЛ-0,4 кВ, КТП-784, ф. 4, ПС 110/10 кВ Камызяк для электроснабжения индивидуального жилищного строительства по ул. им. К.Н. Никонова, д. 7, г. Камызяк, Камызякский р-н, Астраханская обл. </t>
  </si>
  <si>
    <t>Строительство ЛЭП-0,4 кВ от РУ-0,4 кВ, КТП-70, ф. 17 ПС 110/35/10 кВ Сасыколи для электроснабжения жилого дома, расположенного по ул. Степная, д. 2з, с. Сасыколи, Харабалинский р-н, Астраханская обл.</t>
  </si>
  <si>
    <t>Установка СТП 10/0,22 кВ для электроснабжения автоматизированной системы диспетчерского контроля и управления ПГБ "Газопровод межпоселковый от ГРС Вольное на с.Вольное, с.Селитренное, с.Сероглазово Харабалинский район, Астраханская область.</t>
  </si>
  <si>
    <t xml:space="preserve">Установка СТП 10/0,22 кВ для электроснабжения газопроводов межпоселковых ГРС Копановка-с.Копановка-с.Михайловка (автоматизированная система диспетчерского контроля и управления ГРПШ) с.Копановка, Енотаевский р-н, Астраханская область. </t>
  </si>
  <si>
    <t xml:space="preserve">Установка СТП 10/0,22 кВ для электроснабжения газопроводов межпоселковых ГРС Копановка-с.Михайловка (Автоматизированная система диспетчерского контроля и управления ГРПШ) с.Михайловка, Енотаевский р-н, Астраханская область. </t>
  </si>
  <si>
    <t>Установка СТП 10/0,22 кВ для электроснабжения газопроводов межпоселковых ГРС «Енотаевка-с.Владимировка- с.Восток-с.Косика» (Автоматизированная система диспетчерского контроля и управления ГРПШ) с.Косика, Енотаевский р-н, Астраханская область.</t>
  </si>
  <si>
    <t>Строительство ВЛИ-0,38 кВ от РУ-0,4 кВ ТП 14 ф. 4 ПС 110/10 кВ Икряное для электроснабжения фельдшерско-акушерского пункта по ул. Советская, д. 16, с. Боркино, Икрянинский р-н, Астраханская обл.</t>
  </si>
  <si>
    <t>Строительство ВЛИ-0,38 кВ от РУ-0,4 кВ ТП 10 ф. 7 ПС 110/10 кВ Озерная для электроснабжения фельдшерско-акушерского пункта по ул. Луговая, д. 20, с. Сергино, Икрянинский р-н, Астраханская обл.</t>
  </si>
  <si>
    <t>Строительство ВЛ-10 кВ, ВЛИ-0,22 кВ и установка ТП-10/0,4 кВ, ф.14 ПС 110/10 кВ Трудфронт для электроснабжения участка для сельхоз назначения и животноводства, расположенного в с. Чулпан, 8,1 км севернее с. Чулпан, 3,6 км северо-восточнее с. Трудфронт, Икрянинский р-н, Астраханская обл.</t>
  </si>
  <si>
    <t>Строительство ВЛ-10 кВ и установка СТП-10/0,4 кВ, ф. 35 ПС 110/10 кВ Фунтово для электроснабжения садового дома на участке № 13 Д в с/т Вымпел, Приволжский р-н, Астраханская обл.</t>
  </si>
  <si>
    <t>Строительство ВЛИ-0,38 кВ от ВЛ-0,4 кВ, КТП-141, ф. 14 ПС 110/35/10 кВ Володаровка для электроснабжения ЛПХ, расположенного примерно в 160 м северо-западнее с. Разино, Володарский р-н, Астраханская обл.</t>
  </si>
  <si>
    <t>Строительство ВЛИ-0,38 кВ от КТП 502 ф. 24 ПС 110/6 кВ Вододелитель для электроснабжения канализационной насосной станции, расположенной по адресу Российская Федерация, Астраханская обл., р-н. Наримановский, г. Нариманов (в 10 метрах северо-западнее западной границы земельного участка с кадастровым номером 30:08:010801:247), кадастровый номер земельного участка</t>
  </si>
  <si>
    <t>Строительство ВЛИ-0,38 кВ от опоры №3/3/2, Л21, ВЛИ-0,38кВ ТП 713 ф.105 ПС 110/10-10кВ Юбилейная для электроснабжения гаража, расположенного по адресу: ул.Рылеева, д.82, Кировский р-н, г.Астрахань</t>
  </si>
  <si>
    <t>Установка СТП-10/0,22 кВ для электроснабжения Автоматизиованной системы диспетчерского контроля и управления ПГБ по объекту "Газопроводы межпоселковые ГРС Ахтубинск 2- п. Джелга - р.п. Верхний Баскунчак - п. Средний Баскунчак - р.п. Нижний Баскунчак Ахтубинского района Астраханской области", п. Средний Баскунчак, Ахтубинский р-н, Астраханская обл</t>
  </si>
  <si>
    <t>Строительство ВЛИ-0,38 кВ от ближайшей опоры ВЛИ-0,38 кВ ТП 331 ф. 607 ПС 110/10/6 Царевская для электроснабжения жилого дома, расположенного по адресу: ул.Льдовая, д. 41, Советский р-н, г. Астрахань (ориентировочная протяженность - 0,12 км)</t>
  </si>
  <si>
    <t xml:space="preserve">Строительство ВЛИ-0,4 кВ от опоры № 10, Л-3, ВЛ-0,4 кВ, КТП-417/250 кВА, ф. 23 ПС 220/110/10 кВ Харабали,  для электроснабжения жилого дома по мкр. Тепличный, д. 114, г. Харабали, Харабалинский р-н, Астраханская обл. </t>
  </si>
  <si>
    <t>Строительство ВЛИ-0,4 кВ от оп. №69, Л-1, КТП-82/250 кВА, ф. 19 ПС 220/110/10 кВ Харабали для электроснабжения жилого дома по ул. Мира д.39, г. Харабали, Харабалинский район, Астраханская обл.</t>
  </si>
  <si>
    <t>Строительство ВЛИ-0,4 кВ от опоры № 33, Л-3, ВЛ-0,4 кВ, КТП-41/250 кВА, ф. 17, ПС 110/35/10 кВ Тамбовка для электроснабжения жилого дома по ул. Молодежная, д. 30, с. Тамбовка, Харабалинский район, Астраханская обл.</t>
  </si>
  <si>
    <t>Строительство ВЛИ-0,38 кВ от ближайшей опоры ВЛ-0,4 кВ Л-1 КТП-59 ф. 68 ПС 220/110/10 кВ Харабали для электроснабжения жилого дома по ул. Лесхозная, д. 4 «г», г. Харабали, Харабалинский р-н, Астраханская обл.</t>
  </si>
  <si>
    <t>Строительство ВЛИ-0,38 кВ от ближайшей опоры ВЛ-0,4 кВ Л-2 КТП-59 ф. 23 ПС 110/6 кВ Ахтуба для электроснабжения жилого дома (стройплощадка) по ул. Герцена, д. 4, г. Ахтубинск, Ахтубинский р-н, Астраханская обл.</t>
  </si>
  <si>
    <t>Установка СТП-10/0,22 кВА для электроснабжения Автоматизированной системы диспетчерского контроля и управления ГРПШ по объекту «Газопровод межпоселковый ГРС Пришиб- с.Пришиб Енотаевского района Астраханской области» , с. Пришиб, Енотаевский р-н, Астраханская обл.</t>
  </si>
  <si>
    <t>Установка СТП-10/0,4 кВ для электроснабжения узла врезки км. 0 по объекту: «Газопровод-отвод «с. Замьяны – ГСП Бугринское», с. Замьяны, Енотаевский р-н, Астраханская обл.</t>
  </si>
  <si>
    <t>Строительство ВЛИ-0,38 кВ от РУ-0,4 кВ, КТП 369, ф. 18 ПС 110/10 кВ Сероглазовка для электроснабжения нежилого помещения (стройплощадка), расположенного 2,3 км юго-восточнее пос. Волжский, Енотаевский р-н, Астраханская обл.</t>
  </si>
  <si>
    <t>Строительство ВЛИ-0,38 кВ от ближайшей опоры ВЛИ-0,38 кВ ТП802, ВЛ-7 РП-Растопуловка, ф. 3, 15 ПС 110/10 кВ Растопуловка для электроснабжения жилого дома по ул. Народная, д. 46, с. Растопуловка, Приволжский р-н, Астраханская обл.</t>
  </si>
  <si>
    <t>Строительство ВЛИ-0,38 кВ от РУ-0,4 кВ, КТП-238, ф. 27 ПС 110/35/10 кВ Володаровка для электроснабжения модульного фельдшерско-акушерского пункта по ул. Комсомольская, д. 26 «а», п. Трубный, Володарский р-н, Астраханская обл.</t>
  </si>
  <si>
    <t>Строительство ВЛИ-0,38 кВ от ближайшей опоры ВЛ-0,4 кВ, КТП-146, ф. 14 ПС 110/35/10 кВ Володаровка для электроснабжения модульного фельдшерско-акушерского пункта по ул. Курмангазы, д. 4 «в», с. Алексеевка, Володарский р-н, Астраханская обл.</t>
  </si>
  <si>
    <t>Строительство ВЛИ-0,38 кВ от ближайшей опоры ВЛ-0,4 кВ, КТП-272, ф. 16 ПС 35/10 кВ Тумак для электроснабжения модульного фельдшерско-акушерского пункта по ул. Перевозная, д. 5, п. Камардан, Володарский р-н, Астраханская обл.</t>
  </si>
  <si>
    <t>Строительство ВЛ-10 кВ, ВЛИ-0,38 кВ и установка ТП-10/0,4 кВ, ф.27 ПС 110/35/10 кВ Володаровка для электроснабжения фельдшерско-акушерского пункта по ул. Молодежная, д.13, с. Болдырево, Володарский район, Астраханская обл.</t>
  </si>
  <si>
    <t>Строительство ВЛИ-0,38 кВ от РУ-0,4 кВ ТП 41 ф. 6 ПС 110/10 кВ Маячное для электроснабжения базовой станции сотовой связи БС 65938 "АСТР Бекетовка", расположенной по адресу: ул. Степная, д. 1, с. Бекетовка, Икрянинский р-н, Астраханская обл.</t>
  </si>
  <si>
    <t>Строительство ВЛИ-0,22 кВ от РУ-0,4 кВ ТП 479 ф. 12 ПС 220/110/35/6 кВ Баррикадная для электроснабжения станции катодной защиты № 103, расположенного по ул. Баррикадная, д. 5, рп. Красные Баррикады, Икрянинский р-н, Астраханская обл</t>
  </si>
  <si>
    <t xml:space="preserve">Строительство ВЛИ-0,38 кВ от РУ-0,4 кВ, СТП 53, ф. 11, ПС 110/35/10 кВ Володаровка для электроснабжения жилого дома, расположенного по ул. Рабочая, д. 80 «а», с. Маково, Володарский р-н, Астраханская обл. </t>
  </si>
  <si>
    <t xml:space="preserve">Строительство ВЛИ-0,38 кВ от опоры № 13 ВЛ-0,4 кВ, КТП 256, ф. 13, ПС 110/35/10 кВ Володаровка для электроснабжения жилого дома, расположенного по ул. Набережная, д. 30 «а», п. Столбовой, Володарский р-н, Астраханская обл.(ориентировочная протяженность 0,140км) </t>
  </si>
  <si>
    <t>Строительство ВЛИ-0,38 кВ от ближайшей опоры ВЛ-0,4 кВ, КТП 337, ф. 8 ПС 110/35/10 кВ Володаровка для электроснабжения жилого дома, расположенного по ул. Коминтерна, д. 137 «а», п. Володарский, Володарский р-н, Астраханская обл.</t>
  </si>
  <si>
    <t>Строительство  ВЛИ-0,38 кВ от ближайшей  опоры ВЛ-0,4 кВ ТП-278,  ф.619 ПС 110/10/6кВ Царевская для электроснабжения жилого дома, расположенного по адресу: ул.Златоустинская, д.11, доля 1/5, Советский р-н, г.Астрахань</t>
  </si>
  <si>
    <t>Строительство ВЛИ-0,38 кВ от ближайшей опоры ВЛИ-0,38кВ ТП 331, ф.607 ПС 110/10/6 кВ Царевская для электроснабжения жилого дома, расположенного по адресу: ул. б/н (к/н 30:12:030142:320), ул.Воскресенская, Советский район,  г.Астрахань, Астраханская область</t>
  </si>
  <si>
    <t>Строительство ВЛИ-0,38 кВ от опоры №1, Л-1, ВЛ-0,4кВ, КТП-57 ф.21 ПС 220/110/10 кВ Харабали для электроснабжения склада, расположенного по ул.Ленина, д.78Е, г.Харабали, Харабалинский р-н, Астраханская область</t>
  </si>
  <si>
    <t>Строительство ВЛИ-0,38 кВ от опоры № 23, Л-1,  ВЛ-0,4кВ, КТП-324 ф.7 ПС 110/35/10 кВ  Хошеутово для электроснабжения жилого дома, расположенного по пер.Молодежный, д. 3, с.Хошеутово, Харабалинский р-н, Астраханская область</t>
  </si>
  <si>
    <t xml:space="preserve">Строительство ВЛИ-0,38 кВ от существующей опоры ВЛ-0,4 кВ КТП-488, ф. 33 ПС 110/6 кВ Окрасочная для электроснабжения жилого дома по ул. Абая, д. 34, п. Мирный, Наримановский р-н, Астраханская обл. </t>
  </si>
  <si>
    <t>Строительство ВЛИ-0,38 кВ от ближайшей опоры ВЛИ-0,38 кВ ТП-747, ВЛ-2 РП-ЯКЗ ф. 33 ПС 110/10 кВ Фунтово для электроснабжения гаражей по Камызякскому шоссе 7, строение 178 и 29, с. Яксатово, Приволжский р-н, Астраханская обл.</t>
  </si>
  <si>
    <t xml:space="preserve">Строительство ВЛ-10 кВ от ближайшей опоры ВЛ-10 кВ, ф. 8, ПС 110/10 кВ Камызяк, установка СТП 10/0,4 кВ и строительство ВЛИ-0,38 кВ от РУ-0,4 кВ проектируемой СТП для электроснабжения жилых домов по ул. Пушкина, д.169 А, 172, г. Камызяк, Камызякский р-н, Астраханская обл. </t>
  </si>
  <si>
    <t>Строительство ВЛИ-0,38 кВ от ближайшей опоры ВЛ-0,4 кВ ТП-650, ф. 46 ПС 110/10 кВ Кири-Кили для электроснабжения телекоммуникационного оборудования в п. Пойменный Приволжский р-н, Астраханская обл.</t>
  </si>
  <si>
    <t>Строительство ВЛИ-0,38 кВ от ближайшей опоры ВЛИ-0,38 кВ ТП-651, ф. 46 ПС 110/10 кВ Кири-Кили для электроснабжения жилого дома по ул. Тепличная, д. 6 п. Пойменный, Приволжский р-н, Астраханская обл.</t>
  </si>
  <si>
    <t>Строительство ВЛИ-0,38 кВ от ВЛ-0,4 кВ, КТП 337, ф. 8 ПС 110/35/10 кВ Володаровка для электроснабжения жилого дома, расположенного по ул. З. Кулмагамбетова, д. 12, п. Володарский, Володарский р-н, Астраханская обл.</t>
  </si>
  <si>
    <t>Строительство ВЛИ-0,38 кВ от РУ-0,4 кВ ЗТП 507 ф. 24 ПС 110/10 кВ Икряное для электроснабжения Икрянинской районной больницы по ул. Мира, д. 36, с. Икряное, Икрянинский р-н, Астраханская обл.</t>
  </si>
  <si>
    <t>Строительство ВЛИ-0,22 кВ от ближайшей опоры ВЛ-0,4 кВ ТП 543 ф. 19 ПС 110/10 кВ Труд-Фронт для электроснабжения жилого дома по ул. Лейтенанта Ганина, д. 2а, с. Трудфронт, Икрянинский р-н, Астраханская обл.</t>
  </si>
  <si>
    <t>Строительство ВЛИ-0,38 кВ от РУ-0,4 кВ ТП-529, ф. 16 ПС 110/10 кВ Икряное для электроснабжения магазина по ул. Школьная, д. 41, с. Икряное, Икрянинский р-н, Астраханская обл.</t>
  </si>
  <si>
    <t xml:space="preserve">Строительство ВЛИ-0,4 кВ от опоры № 1 Л-1 КТП-566, ф. 15 ПС 110/35/10кВ Сасыколи для электроснабжения павильона в границах МО "Город Харабали", в 500 м на запад от а/д Астрахань-Волгоград, в 17.3 км на северо-запад от г. Харабали, Харабалинский р-н., Астраханская обл. </t>
  </si>
  <si>
    <t xml:space="preserve">Строительство ВЛИ-0,38 кВ от ближайшей опоры ВЛИ-0,38 кВ  ТП-122, ф. 21 ПС 35/10 кВ Бирюковка для электроснабжения жилого дома по ул. Персиковая, д.1, п. Ивановский, Приволжский р-н, Астраханская обл.»  (ориентировочная протяженность  ВЛИ-0,38кВ - 0,260км) </t>
  </si>
  <si>
    <t>Строительство ВЛИ-0,38 кВ от ближайшей опоры ВЛ-0,4 кВ ТП-122, ф. 21 ПС 35/10 кВ Бирюковка для электроснабжения жилого дома по ул. Грушевая, д.1Г, п. Ивановский, Приволжский р-н, Астраханская обл.» (ориентировочная протя</t>
  </si>
  <si>
    <t xml:space="preserve">Строительство  ВЛИ-0,38 кВ от ближайшей  опоры ВЛ-0,4 кВ, КТП-527,  ф.10, ПС 110/10кВ Чаганская для электроснабжения жилого дома по ул.Школьная, д.1 В, с.Чаган, Камызякский р-н, Астраханская обл." (ориентировочная протяженность - 0,045км) </t>
  </si>
  <si>
    <t>Строительство ВЛИ-0,38 кВ от РУ-0,4 кВ КТП 693 ф. 5 ПС 35/6 кВ Октябрьская для электроснабжения жилого дома по ул. Казанская, д.62 , с.Старокучергановка, Наримановский р-н, Астраханская обл</t>
  </si>
  <si>
    <t>Строительство ВЛИ-0,38 кВ от ближайшей опоры ВЛИ-0,38 кВ ТП 1564 ф. 607 ПС 110/10/6 кВ Царевская для электроснабжения гаража, расположенного по адресу: ГК № 25 А,  ул. Боевая, 117 А, блок 1, бокс 12, Советский р-н, г. Астрахань</t>
  </si>
  <si>
    <t xml:space="preserve">Строительство ВЛИ-0,38 кВ от ближайшей опоры ВЛ-0,4 кВ РП 23 ф. 6 ПС 110/6 кВ Судостроительная для электроснабжения жилого дома, расположенного по адресу: ул. Палласовская, д. 32, Советский р-н, г. Астрахань </t>
  </si>
  <si>
    <t>Строительство ВЛИ-0,38 кВ от ближайшей опоры ВЛИ-0,38 кВ проектируемой СТП-6/0,4 кВ ф. 611 ПС 110/10-6 кВ Городская для электроснабжения жилых домов по ул. Чайковского д. 2 и ул. Крестьянская д. 41, с. Три Протока, Приволжский р-н, Астраханская обл.</t>
  </si>
  <si>
    <t>Строительство ВЛИ-0,38 кВ от ближайшей опоры ВЛ-0,4 кВ Л-3 КТП-55 ф. 3 ПС 110/6 кВ Джелга для электроснабжения жилого дома (стройплощадка) по ул. Затонская, в районе дома № 8 «б» (к/н 30:01:150417:512), г. Ахтубинск, Ахтубинский р-н, Астраханская обл.</t>
  </si>
  <si>
    <t>Строительство ВЛИ-0,38 кВ от РУ-0,4  кВ ЗТП-32 ф. 41 ПС 220/110/35/6 кВ Владимировка для электроснабжения  торгового павильона (стройплощадка) по ул. Жуковского, район дома №18, г. Ахтубинск, Ахтубинский р-н, Астраханская обл.</t>
  </si>
  <si>
    <t>Строительство ВЛИ-0,38 кВ от ближайшей опоры ВЛ-0,4 кВ Л-1 КТП-686 ф. 29 ПС 110/6 кВ Вододелитель для электроснабжения жилого дома по ул. Плеханова, д. 80 с. Волжское, Наримановский р-н, Астраханская обл.</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</si>
  <si>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276, с/т Болдинское, расположенное в районе п. Янго-Аул, Ленинский р-н, г. Астрахань</t>
  </si>
  <si>
    <t>Строительство ВЛИ-0,38кВ от ближайшей опоры ВЛ-0,4 кВ, ТП-574, ф. 17, 20, ПС 110/10 кВ Красный Яр для электроснабжения жилого дома по ул. Мелиораторов д. 56, с. Красный Яр, Красноярский р-н, Астраханская обл.</t>
  </si>
  <si>
    <t>Установка КТП-6/0,4 кВ и строительство ВЛИ-0,38 кВ от ближайшей опоры ВЛИ-0,38 кВ, ф. 22 ПС 35/6 кВ Началово для электроснабжения садовых домов № 35 в с/т Солнечный и № 18 в с/т Романтика, Приволжский район, Астраханская обл.»</t>
  </si>
  <si>
    <t>Строительство ВЛ-6 кВ, ВЛИ-0,22 кВ и установка ТП-6/0,4 кВ от ближайшей опоры ВЛ-6 кВ ф. 5 ПС 220/110/35/6 кВ Баррикадная для электроснабжения станции катодной защиты СКЗ № 108 по адресу: с. Бахтемир, Икрянинский р-н, Астраханская обл</t>
  </si>
  <si>
    <t>Строительство ВЛИ-0,38 кВ от ближайшей опоры ВЛ-0,4 кВ Л-2, КТП-406 ф. 17, 20 РП Школа ф-18 ПС 110/10 кВ Красный Яр, для электроснабжения жилых домов по ул. Новоселов д. 1 В, д. 1 Д, с. Красный Яр, Красноярский р-н, Астраханская обл.</t>
  </si>
  <si>
    <t>Строительство ВЛИ-0,38 кВ от ближайшей опоры ВЛ-0,4 кВ ТП 223 ф. 7 ПС 110/10 кВ Красный яр для электроснабжения жилого дома по ул. Строительная, д. 63, с. Джанай, Красноярский район, Астраханская обл.</t>
  </si>
  <si>
    <t>Строительство ВЛИ-0,38 кВ от ближайшей опоры ВЛ-0,4 кВ ТП 574 ф.17, 20 ПС 110/10 кВ Красный яр, для электроснабжения жилого дома по ул. Абая, з/у 64, с. Красный яр, Красноярский р-н, Астраханская обл.</t>
  </si>
  <si>
    <t>Строительство ВЛ-10 кВ, ВЛИ-0,38 кВ и установка ТП-10/0,4 кВ ф.21 ПС 110/35/10 кВ Володаровка для электроснабжения личного подсобного хозяйства, расположенного вдоль левого берега реки Чурка, (к/н 30:02:090501:463), Володарский р-н, Астраханская обл.</t>
  </si>
  <si>
    <t>Строительство ВЛИ-0,38 кВ от ближайшей опоры ВЛ-0,4 кВ, КТП-213, ф. 21 ПС 110/35/10 кВ Володаровка для электроснабжения жилого дома по ул. Звездная, д. 1, с. Козлово, Володарский р-н, Астраханская обл.</t>
  </si>
  <si>
    <t>Строительство ВЛИ-0,38 кВ от опоры № 4 ВЛ-0,4 кВ, КТП-141, ф. 14 ПС 110/35/10 кВ Володаровка для электроснабжения жилого дома по ул. Степная, д. 41, с.Разино, Володарский р-н, Астраханская обл</t>
  </si>
  <si>
    <t>Строительство ВЛИ-0,38 кВ от ближайшей опоры ВЛ-0,4 кВ, КТП-117, ф. 14, ПС 110/10 кВ Николо-Комаровка для электроснабжения подсобного хозяйства, расположенного в границах колхоза «Дружба», с запада р.Чилимная, с северо-востока ильмень Казалак, с юга ерик Ваулов, Камызякский р-н, Астраханская обл.</t>
  </si>
  <si>
    <t>Строительство ВЛЗ-6 кВ, ВЛИ-0,38 кВ и установка ТП-6/0,4 кВ, ф.33 ПС 110/6 кВ Окрасочная для электроснабжения личного подсобного хозяйства по ул. Школьная, д.52 «Е», п. Трусово, Наримановский р-н, Астраханская обл.</t>
  </si>
  <si>
    <t>Строительство ВЛИ-0,38 кВ от ближайшей опоры ВЛИ-0,38 кВ КТП 1562 ф. 18 ПС 110/35/10 кВ Первомайская для электроснабжения садового дома, расположенного по адресу: с/т Медик, расположенное в п. Янго-Аул, уч. 129, Ленинский р-н, г. Астрахань</t>
  </si>
  <si>
    <t>Строительство ВЛИ-0,38 кВ от ближайшей опоры ВЛИ-0,38 кВ ТП 1564 ф. 607 ПС 110/10/6 кВ Царевская для электроснабжения гаража, расположенного по адресу: ул. Боевая, д. 127а, гаражно-строительный кооператив № 67, блок 1, бокс 14, Ленинский р-н, г. Астрахань</t>
  </si>
  <si>
    <t>Строительство ВЛЗ-6 кВ, ВЛИ-0,22 кВ и установка СТП-6/0,4 кВ, ф. 606  ПС 110/10/6 кВ Южная для электроснабжения павильона, расположенного по адресу: ул. Рождественского, д. 14 «а», Советский район, г. Астрахань</t>
  </si>
  <si>
    <t>Строительство ВЛИ-0,38 кВ от ближайшей опоры ВЛ-0,4 кВ, КТП-4, ф. 10 ПС 110/35/10 кВ Раздор для электроснабжения объекта здравоохранения амбулаторно-поликлинического обслуживания по ул. Степная, з/у 12 Б, с. Бирючек, Камызякский р-н, Астраханская обл.</t>
  </si>
  <si>
    <t>Строительство ВЛ-10 кВ, ВЛИ-0,38 кВ и установка ТП-10/0,4 кВ, ф. 16 ПС 110/10 кВ Николо-Комаровка для электроснабжения земельного участка сельскохозяйственного назначения, расположенного с. Никольское, около р. Старая Волга (к/н 30:05:020204:2), Камызякский р-н, Астраханская обл.</t>
  </si>
  <si>
    <t>Строительство ВЛ-10 кВ, ВЛИ-0,38 кВ, установка ТП 10/0,4 кВ ф. 17 ПС 110/10 кВ Пироговка для электроснабжения подсобного помещения, расположенного в с. Пироговка, участок «Ближняя степь», к.н. земельного участка 30:01:100301:161, Ахтубинский р-н, Астраханская обл.</t>
  </si>
  <si>
    <t>Строительство ВЛ-10 кВ, ВЛИ-0,38 кВ, установка ТП-10/0,4 кВ ф. 15 ПС 110/10 кВ Рождественка для электроснабжения КФХ, расположенного 14-16 км северо-восточнее с. Болхуны, участок между т. Шириметова и т. Зайцева, (к/н 30:01:020301:301), с. Болхуны, Ахтубинский р-н, Астраханская обл</t>
  </si>
  <si>
    <t>Строительство ВЛ-10 кВ, ВЛИ-0,38 кВ и установка ТП-10/0,4 кВ ф. 22 ПС 110/10 кВ Рождественка для электроснабжения подсобного помещения, расположенного 13,5 км северо-восточнее с. Болхуны, (к/н 30:01:020301:444), с. Болхуны, Ахтубинский р-н, Астраханская обл</t>
  </si>
  <si>
    <t>Строительство ВЛИ-0,38 кВ от опоры № 18 ВЛ-0,4 кВ, ТП-42, ф. 9, ПС 110/10 кВ Старица-2 для электроснабжения ГРПШ с. Ступино, по объекту: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 Астраханской области» код стройки 30/579-2</t>
  </si>
  <si>
    <t>Строительство ВЛИ-0,38кВ от опоры № 23 ВЛ-0,4 кВ, ТП-80, ф. 11, ПС 110/10 кВ Старица-2 для электроснабжения ГРПШ-2,  с. Зубовка, по объекту: «Газопроводы межпоселковые с.Черный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р-на, Астраханской области» код стройки 30/579-2</t>
  </si>
  <si>
    <t>Строительство ВЛИ-0,38 кВ от ближайшей опоры ВЛ-0,4 кВ КТП-250 ф.13 ПС 110/10 кВ Черный Яр-2 для электроснабжения ГРПШ-1 с. Зубовка, по объекту: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с. Вязовка, п. Раздольный, с. Каменный Яр Черноярского района Астраханской области.» код стройки 30/579-2.</t>
  </si>
  <si>
    <t>Строительство ВЛИ-0,38 кВ от опоры №8 ВЛ-0,4 кВ, ТП-98, ф. 7, ПС 110/10 кВ Вязовка для электроснабжения ГРПШ с. Каменный Яр, по объекту :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 Астраханской области «код стройки30/579-2</t>
  </si>
  <si>
    <t>Строительство ВЛИ -0,38 кВ от опоры № 25 ВЛ-0,4 кВ, ТП-156, ф. 19, ПС 110/10 кВ Солодники для электроснабжения ГРПШ п. Зеленый Сад, по объекту: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района, Астраханской области» код стройки 30/579-2</t>
  </si>
  <si>
    <t xml:space="preserve">Строительство ВЛИ-0,38 кВ от опоры № 20 ВЛ-0,4 кВ, ТП-332, ф. 17, ПС 110/10 кВ Солодники, для электроснабжения ГРПШ с. Солодники, по объекту: «Газопроводы межпоселковые с. Черный Яр - с. Барановка - с. Зубовка - с. Старица -              с. Поды - с. Кальновка - с. Солодники - п. Зеленый сад- с. Ушаковка с отводами на с. Ступино - с. Вязовка, п. Раздольный, Каменный Яр Черноярского р-н, Астраханской области «код стройки 30/579-2» </t>
  </si>
  <si>
    <t>Строительство ВЛИ-0,38 кВ от опоры № 26 ВЛ-0,4 кВ, ТП-142, ф. 7, ПС 110/10 кВ Солодники, для электроснабжения ГРПШ-2 с. Ушаковка, по объекту: «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 Астраханской области «код стройки 30/579-2»</t>
  </si>
  <si>
    <t xml:space="preserve">«Строительство ВЛИ-0,38кВ от опоры №18 ВЛ-0,4 кВ, ТП-86, ф. 15, ПС 110/10 кВ Старица-2 для электроснабжения ГРПШ с. Старица, по объекту: « Газопроводы межпоселковые с. Черный Яр - с. Барановка - с. Зубовка- с. Старица – с. Поды - с. Кальновка - с. Солодники - п. Зеленый сад- с. Ушаковка с отводами на с. Ступино – с. Вязовка, п. Раздольный, Каменный Яр Черноярского р-н, Астраханской области» код стройки 30/579-2»  </t>
  </si>
  <si>
    <t>Строительство ВЛИ-0,38 кВ от ближайшей опоры ВЛ-0,4 кВ, КТП547, ф. 7 ПС 35/10 кВ Мултаново для электроснабжения модульного фельдшерско-акушерского пункта по ул. Кирова, д. 7, с. Нововасильево, Володарский р-н, Астраханская обл.</t>
  </si>
  <si>
    <t>Строительство ВЛИ-0,38 кВ от опоры, проектируемой ЛЭП-0,38 кВ КТП-430 ф. 33 ПС 220/110/35/6 кВ Владимировка для электроснабжения жилых домов по ул. И.В. Ржавитина, уч. № 2/1 и ул. В.С. Котлова, уч. № 1/1, г. Ахтубинск, Ахтубинский р-н, Астраханская обл.</t>
  </si>
  <si>
    <t>Строительство ВЛИ-0,38 кВ от ближайшей опоры, проектируемой ВЛ-0,4 кВ КТП-430 ф. 33 ПС 220/110/35/6 кВ Владимировка для электроснабжения стройплощадок жилых домов по ул. Рождественская, уч. № 2/1, ул. В.С. Котлова, уч. № 2/1 г. Ахтубинск, Ахтубинский р-н, Астраханская об</t>
  </si>
  <si>
    <t>Строительство ВЛИ-0,38 кВ от ближайшей опоры ВЛ-0,4 кВ Л-1 КТП-38 ф. 7 ПС 110/6 кВ Ахтуба для электроснабжения жилого дома (стройплощадка) по ул. Кочубея, в районе 15 дома (к/н 30:01:150103:2564), г. Ахтубинск, Ахтубинский р-н, Астраханская обл.</t>
  </si>
  <si>
    <t>Строительство ВЛИ-0,38 кВ от опоры ВЛ-0,4 кВ Л-3 ТП-430 ф. 33 ПС 220/110/35/6 кВ Владимировка для электроснабжения жилого дома уч. б/н. к/н: 30:01:150230:2836, Северный городок, г. Ахтубинск, Ахтубинский р-н, Астраханская обл.</t>
  </si>
  <si>
    <t>Строительство ВЛИ-0,4 кВ от ближайшей опоры ВЛ-0,4 кВ, КТП-82, ф. 19 ПС 220/110/10 кВ Харабали для электроснабжения жилого дома по ул. Дальняя, д. 2, г. Харабали, Харабалинский р-н, Астраханская обл.</t>
  </si>
  <si>
    <t>Строительство ВЛИ-0,38 кВ от ближайшей опоры ВЛ-0,4 кВ Л-1, КТП-933 ф. 12 ПС 220/110/10 кВ Харабали для электроснабжения жилого дома по ул. Кузьмы Зуева, д. 48, г. Харабали, Харабалинский р-н, Астраханская обл.</t>
  </si>
  <si>
    <t xml:space="preserve">Строительство ВЛИ-0,38 кВ от РУ-0,4 ТП 406, РП Школа, ф.18 ПС 110/10 кВ Красный Яр для электроснабжения жилого дома по ул. Радужная, д. 1 Г, с. Красный Яр, Красноярский р-н, Астраханская обл. </t>
  </si>
  <si>
    <t>Строительство ВЛИ-0,38 кВ от ближайшей опоры ВЛИ-0,4 кВ КТП-521 ф. 4 ПС 220/110/35/10 кВ Лиман для электроснабжения жилого дома по ул. Танина д. 1М, р.п. Лиман, Лиманский р-н, Астраханская обл.</t>
  </si>
  <si>
    <t>Строительство ВЛИ-0,38 кВ от ближайшей опоры ВЛ-0,4 кВ КТП-12 ф. 20 ПС 110/10 кВ Оля для электроснабжения жилого дома по ул. Ленина д. 2В, с. Лесное, Лиманский р-н, Астраханская обл.</t>
  </si>
  <si>
    <t>Строительство ВЛИ-0,38 кВ от ближайшей опоры ВЛ-0,38 кВ ТП 207 ф. 9, ПС 35/10 кВ Караванное для электроснабжения жилого дома, расположенного по пер. Почтовый, д. 2, Лиманский р-н, с. Басы, Астраханская обл.</t>
  </si>
  <si>
    <t>Строительство ВЛИ-0,22 кВ от ближайшей опоры ВЛ-0,4 кВ КТП-162 ф. 7 ПС 110/10 кВ Оля для электроснабжения личного подсобного хозяйства по ул. Ворошилова д. 9, с. Баста, Лиманский р-н, Астраханская обл.</t>
  </si>
  <si>
    <t>Строительство ВЛИ-0,22 кВ от ближайшей опоры ВЛ-0,4 кВ, ТП 834, ф. 314,413, ПС 110/35/6 кВ «Трикотажная» для электроснабжения гаража, расположенного по адресу: ул. Куликова, д.56 «а», гаражный бокс №61, блок «б», Кировский район, г. Астрахань</t>
  </si>
  <si>
    <t>Строительство ВЛИ-0,38 кВ от РУ-0,4 кВ проектируемой ТП-10/0,4 кВ ф. 17 ПС 110/10 кВ Фунтово для электроснабжения жилого дома по ул. Прибрежная, д.1, с. Фунтово-1, Приволжский р-н, Астраханская обл.</t>
  </si>
  <si>
    <t>Строительство ВЛИ-0,38 кВ от ближайшей опоры ВЛИ-0,38 кВ ТП-772, ф. 17 ПС 35/6 кВ Началово для электроснабжения жилого дома по ул. Ленина, д.2Г, с. Три Протока, Приволжский р-н, Астраханская обл.</t>
  </si>
  <si>
    <t>Строительство ВЛИ-0,38 кВ от ближайшей опоры ВЛИ-0,38 кВ ТП-779, ф. 21 ПС 35/6 кВ Началово для электроснабжения жилого дома в мкр. Александрийский, д. № 33, с. Началово, Приволжский р-н, Астраханская обл.</t>
  </si>
  <si>
    <t>Строительство ВЛ-10 кВ, ВЛИ-0,38 кВ и установка ТП-10/0,4 кВ, ф.10, ПС 110/10 кВ Фунтово для электроснабжения нежилого помещения на ул. Садовая, д. 45 а, с. Веселая Грива, Приволжский р-н, Астраханская область (ориентировочная протяженность ВЛ-10 кВ – 0,02 км, ВЛИ-0,38 кВ - 0,015 км и ориентировочная мощность – 0,1 МВА)</t>
  </si>
  <si>
    <t>Строительство ВЛЗ - 6кВ, ЛЭП-0,4 кВ и установка ТП-6/0,4 кВ ф. 3  ПС 110/35/6 кВ Евпраксино для электроснабжения нежилого дома, расположенного (который будет располагаться) в Килинчинском сельсовете, в 2 км севернее п. Кинелле, в 40 км от левого берега р. Болда, Приволжский р-н, Астраханская обл.</t>
  </si>
  <si>
    <t>Строительство ВЛ-10 кВ, ВЛИ-0,38 кВ, и установка ТП-10/0,4 кВ ф. 10 ПС 110/35/10 кВ Зензели для электроснабжения участка производственно-технического обеспечения и комплектации оборудовании (УТПО и КО), расположенного с западной стороны железной дороги «Астрахань-Кизляр» в 0,9 км южнее ст. Зензели (к/н 30:07:220602:16), Лиманский р-н., Астраханская област</t>
  </si>
  <si>
    <t>Строительство ВЛЗ-10 кВ, ВЛИ-0,38 кВ и установка КТП-10/0,4 кВ, ф. 20 ПС Стройиндустрия для электроснабжения жилого дома, расположенного по адресу: ул. Лесная, д. 13, МЖС "Наримановская", Наримановский район, Астраханская область</t>
  </si>
  <si>
    <t>Строительство ВЛЗ-10 кВ, ВЛИ-0,38 кВ и установка КТП-10/0,4 кВ, ф. 4 ПС 110/35/10 кВ Горбаневка-2 для электроснабжения насосной станции, с. Пологое Займище, примерно в 2,5 км по направлению на юго-восток от ориентира с. Пологое Займище, Ахтубинский р-н, Астраханская обл.</t>
  </si>
  <si>
    <t>Строительство ВЛИ-0,38 кВ от ближайшей опоры ВЛ-0,4 кВ ТП-578 ф.29 ПС 110/35/10 кВ Володаровка для электроснабжения жилого дома по ул.Ирмуратова, д.11, п.Володарский, Володарский р-н, Астраханская обл.</t>
  </si>
  <si>
    <t>Строительство ВЛИ-0,38 кВ от ближайшей опоры ВЛ-0,4 кВ Л-1 КТП-241 ф.6 ПС 110/10 кВ Маячное для электроснабжения ФАП с. Бекетовка (к/н 30:04:100102:519) по ул. Степная, д. 8а, с. Бекетовка, Икрянинский р-н, Астраханская обл. (ориентировочная протяженность - 0,025 км)</t>
  </si>
  <si>
    <t>Строительство ВЛИ-0,38 кВ от ближайшей опоры ВЛ-0,4 кВ Л-2 КТП-33, ф.18 ПС 110/10 кВ Трудфронт для электроснабжения ФАП с. Ямное (к/н 30:04:100103:775) по ул.Аптечная, д.10а, с.Ямное, Икрянинский р-н, Астраханская обл. (ориентировочная протяженность - 0,025 км)</t>
  </si>
  <si>
    <t>Строительство ВЛИ-0,38 кВ от ближайшей опоры ВЛ-0,4 кВ Л-2 КТП-59 ф.12 ПС 110/10 кВ Мумра для электроснабжения ФАП с. Зюзино по ул. Комсомольская, д. 7, с. Зюзино, Икрянинский р-н, Астраханская обл.</t>
  </si>
  <si>
    <t>Строительство ВЛИ-0,38 кВ от проектируемой опоры ВЛИ-0,38 кВ проектируемой КТП-6/0,4 кВ, ф. 9 ПС 35/6 кВ Трусовская для электроснабжения жилого дома, расположенного по адресу: ул. 3-я Пригородная, д. 12 «а», с. Солянка, Наримановский р-н, Астраханская обл..</t>
  </si>
  <si>
    <t>Строительство ВЛИ-0,22 кВ от ближайшей опоры ВЛ-0,4 кВ РП-6 ф. 607 ПС 110/10-6 кВ Царевская для электроснабжения гаража, расположенного по адресу: ул. Николая Островского, д. 3, корп. А, бокс 12, Советский р-н, г. Астрахань</t>
  </si>
  <si>
    <t>Строительство ВЛИ-0,4 кВ от ближайшей опоры ВЛИ-0,4 кВ КТП 1147 ф. 54 ПС 110/10 кВ Кири-Кили для электроснабжения телекоммуникационного оборудования, расположенного по адресу: ул. Энергетическая, д. 28, Ленинский р-н, г. Астрахань</t>
  </si>
  <si>
    <t>Строительство ВЛИ-0,38 кВ от ближайшей опоры ВЛ-0,4 кВ КТП-20 ф. 5 ПС 110/35/10 Горбаневка-2 для электроснабжения дома в СОТ «Флора», уч. 330 (к/н 30:01:050202:304), с. Капустин Яр, Ахтубинский р-н Астраханская обл</t>
  </si>
  <si>
    <t>Строительство ВЛИ-0,38кВ от РУ-0,4кВ ТП 13 ф. 604 ПС 110/10-6 кВ Северная для электроснабжения здания (нежилого), расположенного по адресу: ул. Челюскинцев, д. 132/ул. Дарвина, д. 17/ул. Казанская, д. 127, Кировский р-н, г. Астрахань</t>
  </si>
  <si>
    <t xml:space="preserve">Строительство ЛЭП-0,4 кВ от РУ-0,4 кВ ТП 954 ф. 604  ПС 110/10-6 кВ Северная для электроснабжения производственной базы, расположенной по адресу: ул. Орехово-Зуевская д. 2 г. Астрахань </t>
  </si>
  <si>
    <t>Установка СТП-10/0,22 кВ для электроснабжения Автоматизированной системы диспетчерского контроля и управления ГРПШ по объекту: «Газопроводы межпоселковые ГРС Кочковатка – с. Кочковатка – с. Сасыколи – п. Бугор – с. Михайловка с отводом на п. Чапчали» п. Бугор Харабалинский р-н. Астраханская обл</t>
  </si>
  <si>
    <t>Строительство ВЛИ-0,38 кВ от РУ-0,4кВ ТП 1556 ф.4 ПС 110/35/10 кВ ЦРП для электроснабжения жилого дома, расположенного по адресу: ул. Оранжерейная, д. 12, Кировский р-н, г.Астрахань</t>
  </si>
  <si>
    <t>Строительство ЛЭП-0,4 кВ от РУ-0,4 кВ ТП 413 ф. 621 ПС 110/10/6 Царевская для электроснабжения гаража, расположенного по адресу: ул. Генерала Епишева, д. 63, Гаражный кооператив № 43, блок 1, бокс 69, Советский р-н, г. Астрахань</t>
  </si>
  <si>
    <t>Строительство ЛЭП-0,4 кВ от РУ-0,4 кВ ТП 2 ф. 128 ПС 110/10/6 кВ Северная для электроснабжения Детской художественной школы, расположенной по адресу: ул. Адмиралтейская/ пер. Щепной/ул. Никольская, д 25/15/13, Кировский р-н, г. Астрахань</t>
  </si>
  <si>
    <t>Строительство ВЛИ-0,38 кВ от ближайшей опоры ВЛИ-0,38 кВ ТП 1492 ф. 4 ПС 110/35/10 ЦРП для электроснабжения жилого дома, расположенного по адресу: пер. 2-й Началовский, д. 21, г. Астрахань</t>
  </si>
  <si>
    <t>Строительство ВЛИ-0,38 кВ от опоры №2 Л-12 ВЛ-0,4 кВ ТП 750 ф. 203 ПС 110/35/6 кВ Трикотажная, для электроснабжения гаража, расположенного по адресу: ул. Бориса Алексеева, д. 61, корп. 1, бокс 0133, литер В, г. Астрахань</t>
  </si>
  <si>
    <t>Строительство ВЛИ-0,38 кВ от проектируемой ВЛИ-0,38 кВ КТП 462 ф. 7 ПС 110/35/10 кВ Первомайская для электроснабжения садового дома, расположенного по адресу: СНТ «Веснянка», проезд Арбатский, д. 6, Ленинский р-н, г. Астрахань</t>
  </si>
  <si>
    <t>Строительство ЛЭП-0,4 кВ от РУ-0,4 кВ ТП 389 ф. 209 ПС 110/35/6 кВ Трикотажная дя электроснабжения административного здания, гаража, освещения дворовой части административного здания, расположенного по адресу ул. Куликова, д. 67, Кировский р-н, г. Астрахань</t>
  </si>
  <si>
    <t>Строительство ВЛИ-0,38 кВ от ближайшей опоры ВЛ-0,4 кВ Л-3 КТП-446 ф. 20 ПС 110/10 кВ Стройиндустрия для электроснабжения жилого дома по ул. Титова, д. 19, п. МЖС «Наримановская», Наримановский р-н, Астраханская област</t>
  </si>
  <si>
    <t>Строительство ВЛИ-0,38 кВ от ближайшей опоры ВЛИ-0,38 кВ ТП-668, ф. 7 ПС 110/6 кВ Водозабор для электроснабжения жилого дома по ул. Весенняя, д. 9, п. Караагаш, Приволжский р-н, Астраханская обл.</t>
  </si>
  <si>
    <t>Строительство ВЛИ-0,38 кВ от ближайшей опоры ВЛ-0,4 кВ, КТП-240А, ф. 27 ПС 110/35/10 кВ Володаровка для электроснабжения жилого дома по ул. Дорожная, д. 19, п. Таловинка, Володарский р-н, Астраханская обл.</t>
  </si>
  <si>
    <t>Строительство ЛЭП-0,4кВ от ближайшей опоры ВЛ-0,4кВ, Л-1 КТП-12, ф. 17 ПС 110/35/10кВ Сасыколи для электроснабжения жилого дома, расположенного по ул. Солнечная, д.9, с. Сасыколи, Харабалинский р-н, Астраханская обл.</t>
  </si>
  <si>
    <t>Строительство ВЛИ-0,4 кВ от РУ-0,4 кВ, КТП-418 ф. 19 ПС 220/110/10 кВ Харабали для электроснабжения производственного здания и здания цеха по производству тары по ул. Дорожная, д. 7В, д. 13, г. Харабали, Харабалинский р-н, Астраханская обл.</t>
  </si>
  <si>
    <t>Строительство ВЛИ-0,38 кВ от опоры № 9, Л-1, КТП 430, ф. 33 ПС 220/110/35/6 кВ Владимировка для электроснабжения жилого дома (стройплощадка), расположенного по адресу: район Северного городка, г. Ахтубинск, Ахтубинский р-н, Астраханская обл.</t>
  </si>
  <si>
    <t>Строительство ВЛИ-0,38 кВ от ближайшей опоры ВЛ-0,4 кВ КТП-259 ф. 26 ПС 220/110/35/6 кВ Владимировка, для электроснабжения жилого дома (стройплощадка) по адресу: Северный городок, г.Ахтубинск, Ахтубинский р-н, Астраханская обл</t>
  </si>
  <si>
    <t>Строительство ВЛИ-0,38 кВ от ближайшей опоры ВЛ-0,4 кВ Л-1 КТП 184 ф. 17 ПС 100/10 кВ Красный Яр для электроснабжения жилого дома по ул. Прибрежная, д. 4 Д, с. Красный Яр, Красноярский р-н, Астраханская обл.</t>
  </si>
  <si>
    <t>Строительство ВЛ-10 кВ, ВЛИ-0,38 кВ и установка ТП-10/0,4 кВ ф. 13 ПС 35/10 кВ Бударино для электроснабжения земельного участка сельскохозяйственного назначения, расположенного в 3,8 км южнее с. Бирючья коса, в 3,5 км севернее с. Рынок (к/н 30:07:251801:533), с. Бирючья коса, Лиманский район, Астраханская обл.</t>
  </si>
  <si>
    <t xml:space="preserve">Строительство ВЛИ-0,22 кВ от ближайшей опоры ВЛ-0,4 кВ Л-3 КТП-230 ф.17 ПС 110/10 кВ Икряное для электроснабжения гаража по ул. Чапаева, д.62Г, с. Икряное, Икрянинский р-н, Астраханская обл. </t>
  </si>
  <si>
    <t xml:space="preserve">Строительство ВЛИ-0,38 кВ от ближайшей опоры ВЛ-0,4 кВ ТП 725 ф. 17  ПС 110/10 кВ Икряное для электроснабжения Жилого дома, расположенного по адресу: ул. Луговая, д. 90, с. Икряное, Икрянинский р-н </t>
  </si>
  <si>
    <t>Строительство ВЛИ-0,38 кВ от ближайшей опоры ВЛ-0,4 кВ Л-10 КТП-559 ф.315 ПС 35/6 кВ Нефтебаза для электроснабжения земельного участка (стройплощадка) по ул. Кирова, д.37, рп. Ильинка, Икрянинский р-н, Астраханская обл</t>
  </si>
  <si>
    <t>Строительство ВЛИ-0,38 кВ от РУ-0,4 кВ  КТП-693 ф.24 ПС 110/10 кВ Икряное для электроснабжения земельного участка под строительство автостоянки по ул. 1 Мая, д. 19Д, с. Икряное, Икрянинский р-н, Астраханская обл.</t>
  </si>
  <si>
    <t>Строительство ВЛ-10 кВ, ВЛИ-0,38 кВ и установка ТП-10/0,4 кВ, ф.2 ПС 110/10 кВ Чаганская для электроснабжения жилого дома по ул. Дачная, д. 44 В, с. Чаган, Камызякский р-н., Астраханская обл</t>
  </si>
  <si>
    <t>Строительство ВЛИ-0,38 кВ от ближайшей опоры ВЛИ-0,38 кВ ТП 222 ф. 629 ПС 110/10/6 кВ Царевская для электроснабжения магазина, расположенного по адресу: ул. Бэра, Советский р-н, г. Астрахань</t>
  </si>
  <si>
    <t>Строительство ЛЭП-0,4 кВ от РУ-0,4 кВ РП 23 ф.6, №11 ПС 110/6 кВ Судостроительная для электроснабжения павильона, расположенного по адресу: ул. Адмирала Нахимова, 267 «е», г. Астрахань</t>
  </si>
  <si>
    <t>Строительство ЛЭП-0,4 кВ от РУ-0,4 кВ ТП 866 ф.7 ПС 110/35/10 кВ Первомайская для электроснабжения магазина, расположенного по адресу: ул. Березовая, д. 21а, г. Астрахань</t>
  </si>
  <si>
    <t>Строительство ВЛИ-0,4 кВ от ближайшей опоры ВЛ-0,4 кВ ТП 565 ф.17 ПС 35/6 кВ Кировская для электроснабжения жилого дома, расположенного по адресу: ул. Очаковская, д. 3 б, г. Астрахань</t>
  </si>
  <si>
    <t>Строительство ВЛИ-0,38 кВ от ближайшей опоры ВЛИ-0,38 кВ ТП 929 ф. 33 ПС 110/6 кВ Восточная для электроснабжения гаража, расположенного по адресу: проезд Николая Островского, д. 3б, Гаражный кооператив №88, блок II, бокс 12, г. Астрахань</t>
  </si>
  <si>
    <t>Строительство ВЛИ-0,38 кВ от проектируемой опоры ВЛИ-0,38 кВ проектируемой КТП-6/0,4 кВ ф. 16 ПС 35/6 кВ Кировская для электроснабжения жилого дома, расположенного по адресу: ул. Алуштинская, д. 7, Кировский р-н, г. Астрахань</t>
  </si>
  <si>
    <t>Строительство ВЛИ-0,38 кВ от ближайшей опоры ВЛ-0,4 кВ Л-2 КТП-49 ф. 5 ПС 110/10 кВ Табола для электроснабжения земельного участка по ул. Мира, д. 1 В, г. Камызяк, Камызякский р-н, Астраханская обл.</t>
  </si>
  <si>
    <t>Строительство ВЛИ-0,38 кВ от ближайшей опоры  ВЛ-0,4 кВ      КТП-796 ф.5 ПС 110/10 кВ Камызяк для электроснабжения жилого дома по ул. Майская, д.37 А, г. Камызяк, Камызякский р-н, Астраханская обл.</t>
  </si>
  <si>
    <t>Строительство ВЛИ-0,38 кВ от существующей опоры ВЛ-0,4 кВ, ТП 281, ф. 20, ПС 110/10 кВ Табола для электроснабжения подсобного хозяйства, расположенного в границах МО «Раздорский сельсовет», северо-восточнее автодороги Камызяк-Раздор, юго-восточнее с. Застенка, Камызякский р-н, Астраханская обл.</t>
  </si>
  <si>
    <t xml:space="preserve">Строительство ВЛИ-0,38 кВ от ближайшей опоры ВЛ-0,4 кВ, КТП-796, ф. 5, ПС 110/10 кВ Камызяк для электроснабжения индивидуального жилищного строительства по ул. Весенняя, д. 11 А, г. Камызяк, Камызякский р-н, Астраханская обл. </t>
  </si>
  <si>
    <t>Строительство ВЛИ-0,38 кВ от ближайшей опоры  ВЛ-0,4 кВ КТП-500 ф. 17 ПС 110/10 кВ Новинская для электроснабжения земельного участка, расположенного 245 м. северо-западнее земельного участка с к/н 30:05:190105:74, п. Новинский, Камызякский р-н, Астраханская обл</t>
  </si>
  <si>
    <t xml:space="preserve">Строительство ВЛИ-0,38 кВ от РУ-0,4 кВ КТП-100 ф. 4 ПС 35/10 кВ Травино для электроснабжения ангара по ул. Степана Разина, д. 85 А, с.Самосделка, Камызякский р-н, Астраханская обл. </t>
  </si>
  <si>
    <t>Строительство ВЛИ-0,38 кВ от ближайшей опоры ВЛ-0,4 кВ Л-2 КТП-282 ф. 20 ПС 110/10 кВ Табола для электроснабжения земельного участка для амбулаторно-поликлинического обслуживания по ул. Степная, д. 25Г, с. Застенка, Камызякский р-н, Астраханская обл.</t>
  </si>
  <si>
    <t xml:space="preserve">Строительство ВЛИ-0,38 кВ от ближайшей опоры ВЛ-0,4 кВ Л-3, КТП-405 ф. 12, ПС 35/10/6 кВ Присельская для электроснабжения жилого дома по ул. Советская, д. 1В, с. Михайловка, Харабалинский р-н, Астраханская обл. </t>
  </si>
  <si>
    <t xml:space="preserve">Строительство ВЛИ-0,4 кВ от РУ-0,4 кВ проектируемой КТП-6/0,4 кВ ф. 9 ПС 35/6 кВ Трусовская я для электроснабжения жилых домов, расположенных по адресу: ул. 1-я Пригородная, д. 5, д. 11а, ул. 2-я Пригородная д. 6 с. Солянка, Наримановский р-н, Астраханская обл. </t>
  </si>
  <si>
    <t>Строительство ВЛИ-0,38 кВ от ближайшей опоры ВЛ-0,4 кВ Л-3 КТП-555 ф. 9 ПС 110/10 кВ Красный Яр для электроснабжения Объекта пограничного управления в 350 м юго-восточнее с. Караозек Ватаженский сельсовет, с. Ватажное, Красноярский р-н, Астраханская обл</t>
  </si>
  <si>
    <t>Строительство ВЛИ-0,38 кВ от ближайшей опоры ВЛ-0,4 кВ Л-2 КТП-275, ф. 11 ПС 110/35/10 кВ
Ахтубинская для электроснабжения жилого дома по ул. Строительная, д. 1«б», п. Комсомольский, Красноярский р-н, Астраханская обл</t>
  </si>
  <si>
    <t>Строительство ВЛИ-0,38 кВ от опоры № 33, КТП-60, ф. 14 ПС 110/10 кВ Сеитовка для электроснабжения объекта ЖКХ (насосная станция) по адресу пос. Белячий, Красноярский р-он, Астраханская обл.</t>
  </si>
  <si>
    <t>Строительство ВЛИ-0,38 кВ от ближайшей опоры ВЛ-0,4 кВ Л-1 КТП-109, ф.17,20 РП Школа ф.18 ПС 110/10 кВ Красный Яр для электроснабжения жилого дома по ул.Чубо, д.49, с.Красный Яр, Красноярский р-н, Астраханская обл.</t>
  </si>
  <si>
    <t>Строительство ВЛ-10 кВ, ВЛИ-0,38 кВ и установка ТП-10/0,4 кВ ф.20 ПС 220/110/35/10 кВ Лиман для электроснабжения нежилого помещения, расположенного в 2,3 км северо-западнее с. Промысловка, в 1,5 км юго-восточнее с. Яндыки, (к/н 30:07:000000:660), с. Промысловка, Лиманский р-н., Астраханская область</t>
  </si>
  <si>
    <t xml:space="preserve">Строительство ВЛИ-0,38 кВ от РУ-0,4 кВ ЗТП-9 ф. 1 ПС 220/110/35/6 кВ Владимировка для электроснабжения нежилого помещения по ул. Волгоградская, д. 143, г. Ахтубинск, Ахтубинский р-н, Астраханская обл.  </t>
  </si>
  <si>
    <t>Установка трансформатора в ТП № 7К-4 и строительство ВЛ-0,4 кВ от РУ-0,4 кВ ТП № 7К-4 ЦРП-Степной, отходящие линии № 5, № 22, ПС 35/6 № 60А ПС 220/110/35/6 кВ Владимировка для электроснабжения детского сада-ясли на 120 мест (стройплощадка), по ул. Агурина, в районе дома № 18, г. Ахтубинск, Ахтубинский р-н, Астраханская обл.</t>
  </si>
  <si>
    <t>Строительство ВЛИ-0,38 кВ от опоры ВЛ-0,4 КТП-55 ф. 3 ПС 110/6 кВ Джелга для электроснабжения жилого дома (стройплощадка) по ул. Затонская, г. Ахтубинск, Ахтубинский р-н, Астраханская область</t>
  </si>
  <si>
    <t>Строительство ВЛИ-0,38 кВ от РУ-0,4 кВ ЗТП-13-Р ф. 28 ПС 220/110/35/6 кВ Владимировка для электроснабжения многоквартирного жилого дома (стройплощадка) расположенного по ул. Сталинградская, г. Ахтубинск, Ахтубинский р-н, Астраханская область.</t>
  </si>
  <si>
    <t xml:space="preserve">Строительство ВЛИ-0,38 кВ от РУ-0,4 кВ ЗТП-29 ф. 31 ПС 220/110/35/6 кВ Владимировка для электроснабжения базовой станции сотовой станции расположенной в микрорайоне Восточный, г. Ахтубинск,  Ахтубинский р-н, Астраханская обл. </t>
  </si>
  <si>
    <t xml:space="preserve">Строительство ВЛИ-0,38 кВ от РУ-0,4 кВ ТП-16 ф. 26 ПС 110/35/10 кВ Капустин Яр, для электроснабжения фитнес-центра по ул. Янгеля, д. 8 Г, г. Знаменск, Ахтубинский р-н, Астраханская обл. </t>
  </si>
  <si>
    <t xml:space="preserve">Строительство ВЛИ-0,38 кВ от ближайшей опоры ВЛ-0,4 кВ, КТП-231, ф. 16 ПС 35/10 кВ Тумак для электроснабжения ЛПХ в 0,2 км южнее с. Кошеванка, Володарский р-н, Астраханская обл. </t>
  </si>
  <si>
    <t>Строительство ВЛИ-0,38 кВ от РУ-0,4 кВ КТП-196 ф. 21 ПС 110/10 кВ Косика для электроснабжения нежилой застройки по ул. Придорожная, д. 10, с. Восток, Енотаевский р-н, Астраханская обл.</t>
  </si>
  <si>
    <t xml:space="preserve">Строительство ВЛИ-0,22 кВ от ближайшей опоры ВЛ-0,4 кВ КТП 830 ф. 17 ПС 110/10 кВ Табола для электроснабжения садового дома №3 в СНТ "Наука" (к/н 30:05:040103:3) в г.Камызяк, Камызякский р-н, Астраханская обл. </t>
  </si>
  <si>
    <t>Установка СТП-10/0,22 кВА для электроснабжения Автоматизированной системы диспетчерского контроля и управления ГРПШ по объекту «Газопроводы межпоселковые ГРС Кочковатка – с. Кочковатка - с. Сасыколи – п. Бугор- с. Михайловка с отводом на п. Чапчачи Харабалинского района Астраханской области», с. Михайловка, Харабалинский р-н, Астраханская обл.</t>
  </si>
  <si>
    <t>Строительство ЛЭП-0,4 кВ от ближайшей опоры ВЛ-0,4 кВ ТП 419/250 кВА, ф.21 ПС 35/6 кВ Началово для электроснабжения жилого дома, расположенного по адресу: ул. Белинского, д.5А, с. Началово, Приволжский р-н, Астраханская обл. (ориентировочная протяженность ЛЭП-0,4 кВ - 0,04 км)</t>
  </si>
  <si>
    <t>2.3.1.4.2.1.</t>
  </si>
  <si>
    <t xml:space="preserve">Строительство ВЛИ-0,38 кВ от ближайшей опоры ВЛИ-0,38 кВ ТП-1453 ф.2 ПС 35/6 кВ Кировская для электроснабжения жилого дома, расположенного по адресу: ул. Сормовская, д. 10, Кировский р-н, г.Астрахань </t>
  </si>
  <si>
    <t xml:space="preserve">Строительство ВЛИ-0,38 кВ от ближайшей опоры ВЛ-0,4 кВ ТП 265    ф. 16 ПС 35/6 кВ Трусовская для электроснабжения жилого дома, расположенного по адресу: ул. Пятиморская, д. 84, Трусовский р-н,                           г. Астрахань» </t>
  </si>
  <si>
    <t>Строительство ВЛИ-0,38 кВ от опоры № 9, Л1, ВЛ-0,4 кВ ТП 66 ф. 13 ПС 110/6 кВ Судостроительная для электроснабжения жилого дома, расположенного по адресу: ул. Вавилова, д. 61, Советский р-н, г. Астрахань (ориентировочная протяженность - 0,08 км)</t>
  </si>
  <si>
    <t>Строительство ВЛИ-0,38 кВ от ближайшей опоры ВЛИ-0,38 кВ ТП 543 ф. 20 Б ПС 110/10 кВ ГРУ 6 кВ АГРЭС для электроснабжения жилого дома, расположенного по адресу: ул. Восточная, д. 56, Ленинский р-н, г. Астрахань. (ориентировочная протяженность - 0,07 км)</t>
  </si>
  <si>
    <t>Строительство ВЛИ-0,38 кВ от ближайшей опоры ВЛ-0,4 кВ ТП 114, ф. 19 ПС 35/6 кВ Трусовская для электроснабжения жилого дома, расположенного по ул. Комсомольская, д. 191, Трусовский район, г. Астрахань</t>
  </si>
  <si>
    <t>Строительство ВЛИ-0,38 кВ от ближайшей опоры ВЛИ-0,38 кВ КТП 361А, ф. 5 ПС 110/10 кВ Промстройматериалы для электроснабжения жилого дома (стройплощадки), расположенного по адресу: ул. Грейдерная, д. 9, Трусовский р-н, Астраханская обл. (ориентировочная протяженность - 0,035 км)</t>
  </si>
  <si>
    <t>Строительство ВЛИ-0,38 кВ от опоры № 6, Л-1, ВЛ-0,4 кВ, КТП-104 ф. 19 ПС 220/110/10 кВ Харабали для электроснабжения нежилого здания по ул. Полевая, д. 2б, г. Харабали, Харабалинский р-н, Астраханская обл. (ориентировочная протяженность-0,3 км)</t>
  </si>
  <si>
    <t>Строительство ЛЭП-0,4 кВ от РУ-0,4 кВ ТП 78 ф. 608 ПС 110/10/6 кВ Северная для электроснабжения сквера, расположенного по адресу: б/н (к/н 30:12:000000:8735), ул.Победы, Кировский р-н, г. Астрахань. (ориентировочная протяженность ЛЭП - 0,09 км: КЛ-0,4 кВ – 0,03 км; ВЛИ-0,38 кВ - 0,06 км)</t>
  </si>
  <si>
    <t>Строительство ВЛИ-0,38 кВ от ближайшей опоры ВЛИ-0,38 кВ ТП-1177 ф.10 ПС 110/6 кВ Судостроительная для электроснабжения садового дома, расположенного по адресу: с/т Механизатор уч.167, при ВПУ-23, Советский р-н, г.Астрахань. (ориентировочная протяженность -0,005 км)</t>
  </si>
  <si>
    <t>Строительство ВЛИ-0,38 кВ от проектируемой опоры ВЛИ-0,38 кВ проектируемой КТП-10/0,4 кВ, ф. 18 ПС 110/35/10 кВ Первомайская для электроснабжения садовых домов, расположенных по адресу: уч. 250, уч. 252, уч. 253, уч. 360 с/т Болдинское, расположенное в районе п. Янго-Аул, Ленинский р-н, г. Астрахань (ориентировочная протяженность - 0,59 км)</t>
  </si>
  <si>
    <t>Строительство ВЛИ-0,38 кВ от проектируемой опоры ВЛИ-0,38 кВ проектируемой КТП-10/0,4 кВ, ф. 18 ПС 110/35/10 кВ Первомайская для электроснабжения садовых домов, расположенных по адресу: уч. 278, уч. 282, уч. 283, с/т Болдинское, расположенное в районе п. Янго-Аул, Ленинский р-н, г. Астрахань. (ориентировочная протяженность - 0,13 км)</t>
  </si>
  <si>
    <t>Строительство ВЛИ-0,22 кВ от ближайшей опоры ВЛ-0,4 кВ ТП 42 ф. 614 ПС 110/10-6 кВ Царевская для электроснабжения гаража, расположенного по адресу: ул. Рабочая, д. 50, гаражный бокс № 17, литер гаража «А», Кировский р-н, г. Астрахань. (ориентировочная протяженность-0,08 км)</t>
  </si>
  <si>
    <t>Строительство ВЛИ-0,22 кВ от ближайшей опоры ВЛ-0,4 кВ КТП 397, ф. 5 ПС 35/6 кВ Трусовская для электроснабжения нежилого здания, расположенных по пл. Заводская, д. 7, Трусовский район, г. Астрахань. (ориентировочная протяженность - 0,144 км)</t>
  </si>
  <si>
    <t>Строительство ВЛИ-0,38 кВ от РУ-0,4 кВ ТП-МАИ ф.1 ПС 35/6 кВ № 60А для электроснабжения жилого дома (стройплощадка) в районе улицы Энгельса, г. Ахтубинск, Ахтубинский р-н, Астраханская обл. (ориентировочная протяженность 0,1 км)</t>
  </si>
  <si>
    <t>Строительство ВЛИ-0,22 кВ от ближайшей опоры ВЛ-0,4 кВ, КТП-400, ф. 4, ПС 110/10 кВ Камызяк для электроснабжения гаража по ул. М. Горького, д. 89 Б, блок V, бокс 1, г. Камызяк, Камызякский р-н, Астраханская обл. (ориентировочная протяженность - 0,075 км)</t>
  </si>
  <si>
    <t>Строительство ВЛИ-0,38 кВ от ближайшей опоры ВЛ-0,4 кВ ТП 423 ф. 5 ПС 35/6 кВ Кировская для электроснабжения жилого дома пер. 1-й Соколова, д.7, Ленинский р-н, г. Астрахань (ориентировочная протяженность – 0,17 км)</t>
  </si>
  <si>
    <t>Строительство ВЛИ-0,38 кВ от ближайшей опоры ВЛ-0,4 кВ, КТП-796, ф. 5, ПС 110/10 кВ Камызяк для электроснабжения жилого дома по ул. Солнечная, д. 26, г. Камызяк, Камызякский р-н, Астраханская обл. (ориентировочная протяженность-0,045 км)</t>
  </si>
  <si>
    <t>Строительство ВЛИ-0,38 кВ от ближайшей опоры ВЛ-0,4 кВ, КТП-796, ф. 5, ПС 110/10 кВ Камызяк для электроснабжения жилого дома по ул. Восточная, д. 24, г. Камызяк, Камызякский р-н, Астраханская обл. (ориентировочная протяженность - 0,043 км)</t>
  </si>
  <si>
    <t>Строительство ВЛИ-0,38 кВ от ВЛ-0,4 кВ ЗТП-5 ф.2 ЦРП ПС 220/110/35/6 кВ Владимировка для электроснабжения жилого дома (стройплощадка), расположенного по ул. Октябрьская, д. 142, г. Ахтубинск, Ахтубинский р-н, Астраханская обл. (ориентировочная протяженность - 0,075 км)</t>
  </si>
  <si>
    <t>Строительство ВЛИ-0,38 кВ от ближайшей опоры ВЛИ-0,38 кВ ТП 1626 ф. 7 ПС 110/6 кВ Окрасочная для электроснабжения садовых домов, расположенных по адресу: ул. Каштановая, д. 7, д. 11; пер. Мечтателей, д. 20, д. 24 СНТ «Полет», Трусовский р-н, г. Астрахань</t>
  </si>
  <si>
    <t>Строительство ВЛ-0,4 кВ от ближайшей опоры ВЛ-0,4 кВ РП 12 ф. 107, ф. 204 ПС 110/10-10 кВ Юбилейная для электроснабжения жилого дома, расположенного по адресу: пер. Озерный, д. 3, Кировский р-н, г. Астрахань (ориентировочная протяженность - 0,04 км)</t>
  </si>
  <si>
    <t>Строительство ВЛИ-0,38 кВ от ближайшей опоры ВЛИ-0,38 кВ ТП 1378 ф. 6 ПС 110/35/6 кВ Лесная для электроснабжения жилого дома, расположенного по адресу: ул. Тухачевского, д. 130, Трусовский р-н, г. Астрахань. (ориентировочная протяженность - 0,05 км)</t>
  </si>
  <si>
    <t>Строительство ВЛИ-0,38 кВ от ближайшей опоры ВЛИ-0,38 кВ ТП 1501 ф. 52 ПС 110/6 кВ Судостроительная для электроснабжения садового дома, расположенного по адресу: уч. 112, с/т «Дружба», расположенного по ул. Тульской, Советский р-н, г. Астрахань (ориентировочная протяженность - 0,16 км)</t>
  </si>
  <si>
    <t>Строительство ВЛИ-0,38 кВ от ближайшей опоры ВЛИ-0,38 кВ ТП 1505 ф.52 ПС 110/6 кВ Судостроительная для электроснабжения садового дома, расположенного по адресу: б/н (к/н 30:12:032107:176), с/т «Авангард» ССЗ «30 лет Октября», Советский р-н, г. Астрахань (ориентировочная протяженность - 0,06 км)</t>
  </si>
  <si>
    <t>Строительство ВЛИ-0,4 кВ от оп. №11, Л-5, КТП-61, ф.68 ПС 220/110/10 кВ Харабали для электроснабжения жилого дома по ул. Волгоградская д.3, г. Харабали, Харабалинский р-н, Астраханская обл. (ориентировочная протяженность – 0,06 км)</t>
  </si>
  <si>
    <t>Строительство ВЛИ-0,38 кВ от ближайшей опоры ВЛ-0,4 кВ КТП 320А ф. 6 ПС 110/35/6 кВ Лесная для электроснабжения жилого дома, расположенного по адресу: ул. Староастраханская, д. 2В, Трусовский р-н, г. Астрахань. (ориентировочная протяженность-0,065 км)</t>
  </si>
  <si>
    <t>Строительство ВЛИ-0,22 кВ от ближайшей опоры ВЛ-0,4 кВ РП 6 ф. 607/619 ПС 110/10/6 кВ Царевская для электроснабжения нежилого помещения (гараж), расположенного по адресу: ул. Богдана Хмельницкого, д. 1 «б», Гаражный кооператив №30 «Нептун», блок 5, бокс 20, Советский р-н, г. Астрахань. (ориентировочная протяженность - 0,07 км)</t>
  </si>
  <si>
    <t>Строительство ВЛИ-0,38 кВ от ближайшей опоры ВЛ-0,4 кВ ТП 95, ф. 15 ПС 35/6 кВ Кировская для электроснабжения жилого дома, расположенного по адресу: ул. Виктора Талалихина, д. 7, Ленинский район, г. Астрахань (ориентировочная протяженность – 0,085 км)</t>
  </si>
  <si>
    <t>Строительство ВЛИ-0,38 кВ от ближайшей опоры ВЛ-0,4 кВ ТП 260 ф. 16 ПС 35/6 кВ Трусовская для электроснабжения земельного участка, расположенного по адресу: уч. б/н (к/н 30:12:040764:43), пер. Ленинградский, Трусовский р-н, г. Астрахань (ориентировочная протяженность - 0,13 км)</t>
  </si>
  <si>
    <t>Строительство ВЛИ-0,4 кВ от проектируемой опоры ВЛИ-0,4 кВ, Л-1, КТП-82, ф.19 ПС 220/110/10 кВ Харабали для электроснабжения жилого дома по ул. Дальняя д.60, г. Харабали, Харабалинский р-н, Астраханская обл. (ориентировочная протяженность - 0,17 км)</t>
  </si>
  <si>
    <t>Строительство ВЛИ-0,38 кВ от РУ-0,4 кВ проектируемой КТП-6/0,4 кВ, ф. 7 ПС 110/6 кВ Окрасочная для электроснабжения земельного участка, расположенного по адресу: ул. Детства, д. 45, с/т «Полет», Трусовский р-н, г. Астрахань, Астраханская обл. (ориентировочная протяженность – 0,31 км)</t>
  </si>
  <si>
    <t>Строительство ВЛИ - 0,38 кВ от ближайшей опоры ВЛИ - 0,38 кВ КТП - 1398, ф.9 ПС 35/6 кВ Трусовская для электроснабжения садовых домов уч. № 181, 182, снт "Здоровье", Трусовский район, г. Астрахань (ориентировочная протяженность - 0,235)</t>
  </si>
  <si>
    <t>Строительство ВЛИ-0,38 кВ от опоры № 1/3, ВЛИ-0,38 кВ ТП 34 ф. 17 ПС 35/6 кВ Кировская для электроснабжения строительной площадки, расположенной по адресу: ул. Дачная, уч. 37, Кировский р-н, г. Астрахань (ориентировочная протяженность - 0,05 км)</t>
  </si>
  <si>
    <t>Строительство ВЛИ-0,22 кВ от ближайшей опоры ВЛ-0,4 кВ, КТП-66, ф. 4, ПС 110/10 кВ Камызяк для электроснабжения гаража по ул. М. Горького, д. 89 Б, блок II, бокс 9, г. Камызяк, Камызякский р-н, Астраханская обл. (ориентировочная протяженность - 0,1 км)</t>
  </si>
  <si>
    <t>Строительство ВЛИ-0,38 кВ от ближайшей опоры ВЛ-0,4 кВ, КТП-215, ф.5, ПС 110/10 кВ Табола для электроснабжения нежилого помещения по ул. Молодежная, д.36 Б, г. Камызяк, Камызякский р-н, Астраханская обл. (ориентировочная протяженность - 0,074 км)</t>
  </si>
  <si>
    <t>Строительство ВЛИ-0,38 кВ от ближайшей опоры ВЛ-0,4 кВ, КТП-784 ф. 4 ПС 110/10 кВ Камызяк для электроснабжения жилого дома по ул. Целинная, д. 21, г. Камызяк, Камызякский р-н, Астраханская обл. (ориентировочная протяженность – 0,07 км)</t>
  </si>
  <si>
    <t>Строительство ВЛИ-0,38 кВ от ближайшей опоры ВЛ-0,4 кВ, КТП-796, ф. 5, ПС 110/10 кВ Камызяк для электроснабжения жилого дома по ул. Восточная, д. 39, г. Камызяк, Камызякский р-н, Астраханская обл. (ориентировочная протяженность-0,035 км)</t>
  </si>
  <si>
    <t>Строительство ВЛИ-0,38 кВ от ближайшей опоры ВЛИ-0,38 кВ ТП 553 ф. 2 ПС 35/6 кВ Кировская для электроснабжения жилого дома, расположенного по адресу: ул. Тихореченская, д. 17а, Кировский р-н, г. Астрахань. (ориентировочная протяженность - 0,09 км)</t>
  </si>
  <si>
    <t>Строительство ВЛИ-0,38 кВ от ближайшей опоры ВЛ-0,4 кВ ТП 70, ф. 629 ПС 110/10-6 кВ Царевская для электроснабжения нежилого помещения, расположенного по ул. Богдана Хмельницкого, д. 49, пом. 69, Советский р-н, г. Астрахань (ориентировочная протяженность -</t>
  </si>
  <si>
    <t xml:space="preserve">Строительство ВЛИ-0,38 кВ от ближайшей опоры ВЛИ-0,38 кВ ТП 1398 ф. 9 ПС 35/6 кВ Трусовская для электроснабжения садовых домов, расположенных по адресу: ул. Детства, уч. 27, уч. 29, уч. 32, СНТ «Полет», Трусовский р-н, г. Астрахань </t>
  </si>
  <si>
    <t>Строительство ВЛИ-0,38 кВ от ближайшей опоры ВЛИ-0,38 кВ ТП 1177 ф. 10 ПС 110/6 кВ Судостроительная для электроснабжения садового дома, расположенного по адресу: с/т «Механизатор» Астраханского ВПУ-23, уч. 113, Советский р-н, г. Астрахань (ориентировочная протяженность - 0,1 км)</t>
  </si>
  <si>
    <t>Строительство ВЛИ-0,38 кВ от ближайшей опоры ВЛ-0,4 кВ ТП 1170 ф. 23 ПС 110/6 кВ Судостроительная для электроснабжения жилого дома, расположенного по адресу: уч. № 5, с/т «Садовод», Советский р-н, г. Астрахань (ориентировочная протяженность - 0,035км)</t>
  </si>
  <si>
    <t>Строительство ВЛИ-0,38 кВ от проектируемой опоры ВЛИ-0,38 кВ ТП-32 ф.41 ПС 220/110/35/6 кВ Владимировка для электроснабжения жилого дома по ул. Черно-Иванова, уч. 4, г. Ахтубинск, Ахтубинский р-н, Астраханская обл. (ориентировочная протяженность - ВЛИ-0,38 кВ – 0,055 км)</t>
  </si>
  <si>
    <t>Строительство ВЛИ-0,38 кВ от опоры №13, Л-5, ВЛИ-0,38 кВ ТП 149 А ф. 7 ПС 110/35/10 кВ Первомайская для электроснабжения садовых домов, расположенных по адресу: Межболдинский район, уч. 28 и с/т «Электрик», расположенное на правом берегу Кривая Болда, уч. 385, Ленинский р-н, г. Астрахань (ориентировочная протяженность - 0,48 км)</t>
  </si>
  <si>
    <t>Строительство ЛЭП-0,4 кВ от РУ-0,4 кВ ТП 1152 ф. 50, 51 ПС 110/10 кВ Кири-Кили для электроснабжения жилого дома, расположенного по адресу: ул. 1-я Железнодорожная, д. 41а, Ленинский р-н, г. Астрахань (ориентировочная протяженность ЛЭП - 0,4 кВ: КЛ-0,4 кВ – 0,01 км; ВЛИ-0,38 кВ - 0,16 км)</t>
  </si>
  <si>
    <t>Строительство ВЛИ-0,38 кВ от опоры №2/2/8, Л3, ВЛИ-0,38 кВ ТП 1303 ф. 10 ПС 35/6 кВ Трусовская для электроснабжения жилого дома, расположенного по адресу: ул. Авангардная, д. 123, Трусовский р-н, г. Астрахань (ориентировочная протяженность - 0,04 км)</t>
  </si>
  <si>
    <t>Строительство ВЛИ-0,38 кВ от ближайшей опоры ВЛ-0,4 кВ КТП 42 ф.26 ПС 110/35/10 кВ Капустин Яр для электроснабжения жилого дома по ул.Астраханская, 2а, г.Знаменск, Астраханская область. (ориентировочная протяженность – 0,34 км)</t>
  </si>
  <si>
    <t>Строительство ВЛИ-0,38 кВ от опоры №4, Л-1, ВЛИ-0,38 кВ ТП 42 ф. 614 ПС 110/10/6 кВ Царевская для электроснабжения торгового павильона, расположенного по адресу: б/н (к/н 30:12:010293:82), ул. Сен-Симона/ пер. Щекина, Кировский р-н, г. Астрахань (ориентировочная протяженность - 0,07 км)</t>
  </si>
  <si>
    <t>Строительство 2КЛ-10 кВ, ВЛИ-0,38 кВ и установка КТП-10/0,4 кВ, ф. 18 ПС 110/35/10 кВ Первомайская для электроснабжения садового и жилого дома, расположенных по адресу: уч. 238, уч. 284, уч. 312, уч. 313, уч. 316, уч. 322, уч. 330, уч. 331, уч. 333, уч. 324, с/т Болдинское, расположенное в районе п. Янго-Аул, Ленинский р-н, г. Астрахань (проектная протяженность КЛ-10 кВ – 2х0,07 км и ВЛИ-0,38 кВ – 0,71 км, проектная мощность – 0,4 МВА)</t>
  </si>
  <si>
    <t>Строительство ВЛ-10 кВ, ВЛИ-0,4 кВ и установка КТП-10/0,4 кВ, ф. 12 ПС 220/110/10 кВ Харабали для электроснабжения жилого дома, расположенного по ул. Б. Мендагазиева, д. 73, г. Харабали, Харабалинский р-н, Астраханская обл. (ориентировочная протяженность ВЛ-10 кВ-0,02 км, ВЛИ-0,4 кВ-0,12 км, ориентировочная мощность-0,1 МВА)</t>
  </si>
  <si>
    <t>Строительство ВЛИ-0,38 кВ от ближайшей опоры ВЛ-0,4 кВ, КТП-418, ф. 9, ПС 110/10 кВ Камызяк для электроснабжения нежилого помещения по ул. Ульянова, д. 10, г. Камызяк, Камызякский р-н, Астраханская обл. (ориентировочная протяженность - 0,053 км)</t>
  </si>
  <si>
    <t>Строительство ВЛИ-0,38 кВ от РУ-0,4 кВ ТП 1370, ф. 21 ПС 35/6 кВ Трусовская для электроснабжения сушильного отделения, расположенного по адресу: ул. Дзержинского, д. 80, литер 23, Трусовский р-н, г. Астрахань. (ориентировочная протяженность-0,314 км)</t>
  </si>
  <si>
    <t>Строительство ВЛИ-0,38 кВ от опоры № 16, Л4, ВЛ-0,4 кВ ТП 335 ф. 15 ПС 35/6 кВ Трусовская для электроснабжения нежилого строения АО «ПБК» АМС № 30-4424 «Нефтебаза», расположенного по адресу: пер. 12-й Сквозной (координаты: СШ-46,33773; ВД-47,972822), Трусовский р-н, г. Астрахань. (ориентировочная протяженность-0,052 км)</t>
  </si>
  <si>
    <t>Строительство ВЛИ-0,38 кВ от РУ-0,4 кВ ЗТП-30 ф. 7 ПС 110/6 кВ Ахтуба для электроснабжения магазина по ул. Космическая, д. 9, г. Ахтубинск, Ахтубинский р-н, Астраханская обл. (ориентировочная протяженность - 0,284 км)</t>
  </si>
  <si>
    <t xml:space="preserve">Строительство ВЛИ-0,38 кВ от опоры № 1/5, Л1, ВЛ-0,4 кВ ТП 360 ф. 16 ПС 35/6 кВ Кировская для электроснабжения АМС №30-4419 «Садовод», расположенного по адресу: ул. Сурепская (координаты: СШ-46.350939; ВД- 48,123013), Кировский р-н, г. Астрахань </t>
  </si>
  <si>
    <t>Строительство ВЛИ-0,38 кВ от опоры № 5/3 Л-4 ВЛ-0,4 кВ ТП 219 ф. 10 ПС 35/6 Прогресс для электроснабжения здания пункта охраны правопорядка, расположенного по адресу: ул. Татищева, д. 56, Ленинский р-н, г. Астрахань. (ориентировочная протяженность-0,086 км)</t>
  </si>
  <si>
    <t>Строительство ЛЭП-0,4 кВ от РУ-0,4 кВ ТП 816 ф. 107 ПС 110/35/6 кВ Трикотажная для электроснабжения здания пункта охраны правопорядка, расположенного по адресу: ул. Куликова, д. 63, Кировский р-н, г. Астрахань. (ориентировочная протяженность ЛЭП-0,4 кВ: - 0,144 км)</t>
  </si>
  <si>
    <t>Строительство ВЛИ-0,38 кВ от опоры № 1/1, Л4, ВЛИ-0,38 кВ ТП 1455 ф. 2 ПС 35/6 кВ Кировская для электроснабжения автосервиса, расположенного по адресу: ул. Началовское шоссе, д. 13, Кировский р-н, Астраханская обл. (ориентировочная протяженность-0,308 км)</t>
  </si>
  <si>
    <t>Строительство ЛЭП-0,4 кВ от РУ-0,4 кВ ТП 605 ф. 29 ПС 110/35/6 кВ Первомайская для электроснабжения магазина, расположенного по адресу: б/н (к/н 30:12:020597:120), ул.Днепростроя, Ленинский р-н, г.Астрахань (ориентировочная протяженность ЛЭП - 0,16 км)</t>
  </si>
  <si>
    <t>Строительство ВЛИ-0,38 кВ от ближайшей опоры ВЛИ-0,38 кВ, ТП-8-1, ф. 12 ПС 110/10 кВ Заводская для электроснабжения жилых домов по пер. Звездный, 3, 4, 12 «а», 14, пер. Мирный, 10, пер. Садовый, 1, г. Нариманов, Наримановский р-н, Астраханская обл. (ориентировочная протяженность-1,02 км)</t>
  </si>
  <si>
    <t>Строительство ВЛИ-0,38 кВ от опоры №14, Л1, ВЛИ-0,38 кВ ТП 174 ф. 4 ПС 110/6 кВ Судостроительная для электроснабжения строительной площадки и жилого дома, расположенных по адресу: ул. 2-я Котельная, д. 75 «а», д.75 «б», Советский р-н, Астраханская обл. (ориентировочная протяженность - 0,05 км)</t>
  </si>
  <si>
    <t>Строительство ЛЭП-0,4 кВ от РУ-0,4 кВ ТП 370 ф. 313 ПС 110/35/6 кВ Трикотажная для электроснабжения нежилого здания, расположенного по адресу: ул. Яблочкова, д. 31В, Кировский р-н, г. Астрахань. (ориентировочная протяженность ЛЭП - 0,23 км: КЛ-0,4 кВ – 0,03 км; ВЛИ-0,38 кВ - 0,2 км)</t>
  </si>
  <si>
    <t>Строительство ВЛИ-0,38 кВ от ближайшей опоры ВЛ-0,38 кВ ТП 12 ф. 603 ПС 110/10-6 кВ Царевская для электроснабжения насосной станции, расположенной по адресу: ул. Набережная 1 Мая, д. 110, (четная сторона), Кировский р-н, г. Астрахань (ориентировочная протяженность - 0,1 км)</t>
  </si>
  <si>
    <t>Строительство ВЛИ-0,38 кВ от опоры № 6, Л-4, ВЛИ-0,38 кВ ТП 13 ф. 604 ПС 110/10/6 кВ Северная для электроснабжения насосной станции, расположенной по адресу: ул. Набережная 1 Мая, д. 136, д. 124, (четная сторона), Кировский р-н, г. Астрахань (ориентировочная протяженность - 0,25 км)</t>
  </si>
  <si>
    <t>Строительство ВЛИ-0,38 кВ от РУ-0,4 кВ КТП 468 ф.9 ПС 110/10 кВ Урусовка для электроснабжения рыбной фермы, расположенной на реке Волга Наримановский р-н, г.Астрахань, Астраханская обл. (ориентировочная протяженность ВЛ-0,38 кВ - 0,16 км)</t>
  </si>
  <si>
    <t>Строительство ВЛИ-0,38 кВ от РУ-0,4 кВ ЗТП-21 ф.41 ПС 220/110/35/6 кВ Владимировка для электроснабжения магазина по ул. В.Г. Иванова, (к/н: 30:01:150101:3430) г. Ахтубинск, Ахтубинский р-н, Астраханская обл. (ориентировочная протяженность -0,055 км)</t>
  </si>
  <si>
    <t>Строительство ВЛИ-0,38 кВ от ближайшей опоры ВЛ-0,4 кВ ТП 333 ф. 603 ПС 110/10-6 кВ Северная для электроснабжения рекламной конструкции, расположенной по адресу: ул. Савушкина/Анри Барбюса (в начале аллеи), Ленинский р-н, г. Астрахань. (ориентировочная протяженность-0,1 км)</t>
  </si>
  <si>
    <t>Строительство ВЛИ-0,38 кВ от РУ- 0,4 кВ ТП 487, ф.29 ПС 110/10 кВ Промстройматериалы для электроснабжения здания блочно-модульной котельной по ул.2-й проезд Мостостроителей, г.Астрахань, Астраханская обл. (к/н 30:12:040486:399) (ориентировочная протяженность - 0,19 км)</t>
  </si>
  <si>
    <t>Строительство ВЛИ-0,38 кВ от РУ-0,4 кВ ТП-21 ф.41 ПС 220/110/35/6 кВ Владимировка для электроснабжения межшкольного стадиона (ФОК) по ул. Нестерова, д.5, г. Ахтубинск, Ахтубинский р-н, Астраханская обл.</t>
  </si>
  <si>
    <t>Строительство ВЛИ-0,22 кВ от опоры № 3, Л2, ВЛ-0,4 кВ ТП 705 ф. 608 ПС 110/10-6 кВ Северная для электроснабжения киоска, расположенного по адресу: ул. Победы, д. 53, Кировский р-н, г. Астрахань. (ориентировочная протяженность - 0,09 км)</t>
  </si>
  <si>
    <t>Строительство ВЛИ-0,38 кВ от РУ-0,4 кВ ТП 890, ф. 208 ПС 110/35/6 кВ Лесная-Новая для электроснабжения нежилого здания, по ул. Варшавская, д. 6а, Трусовский р-н, г. Астрахань (ориентировочная протяженность – 0,15 км)</t>
  </si>
  <si>
    <t>Строительство ЛЭП-0,4 кВ от РУ-0,4 кВ ТП 159 ф.624 ПС 110/35/6 кВ Царевская для электроснабжения нежилого помещения, расположенного по адресу: ул.Пороховая, д.6, Советский р-н, г.Астрахань. (ориентировочная протяженность ЛЭП-0,4 кВ – 0,25 км: КЛ-0,4 кВ – 0,03 км; ВЛИ-0,38 кВ – 0,22 км)</t>
  </si>
  <si>
    <t>Строительство ЛЭП-0,4 кВ от РУ-0,4 кВ ТП 828 ф. 413 ПС 110/35/6 Трикотажная для электроснабжения автомойки, расположенной по адресу: ул. Медиков, д. 16, Ленинский р-н, г. Астрахань. (ориентировочная протяженность ЛЭП-0,4 кВ – 0,33 км: КЛ-0,4 кВ – 0,03 км; ВЛИ-0,38 кВ – 0,3 км)</t>
  </si>
  <si>
    <t>Строительство ЛЭП-0,4 кВ от РУ-0,4 кВ ТП 11 ф. 603 ПС 110/10/6 кВ Царевская для электроснабжения нежилого помещения, расположенного по адресу: ул.Гилянская/ул. Кирова/ул.Лычманова, дом №22/49/23, помещение 14, Кировский р-н, г.Астрахань. (ориентировочная протяженность ЛЭП - 0,11 км: КЛ-0,4 кВ – 0,03 км; ВЛИ-0,38 кВ - 0,08 км)</t>
  </si>
  <si>
    <t>Строительство ВЛИ-0,38 кВ от ближайшей опоры ВЛ-0,4 кВ Л-2, КТП-899, ф.19 ПС 220/110/10 кВ Харабали для электроснабжения здания магазина расположенного по адресу: кв-л, 5-й, д.58а, г.Харабали, Харабалинский р-н, Астраханская обл. (ориентировочная протяженность – 0,15 км.)</t>
  </si>
  <si>
    <t>Строительство ВЛ-0,4 кВ от ближайшей опоры ВЛ-0,4 кВ ТП 828 ф.413 ПС 110/35/6 кВ Трикотажная для электроснабжения нежилого помещения, расположенного по адресу: ул. Набережная Казачьего ерика, д. 1 Б, литер А, помещение 003, Ленинский р-н, г. Астрахань (ор</t>
  </si>
  <si>
    <t>Строительство ВЛИ-0,38 кВ от РУ-0,4 кВ ТП 21 ф.21 ПС 110/35/10 кВ Капустин Яр для электроснабжения здания столовой №1 по ул.Ленина, д.44, г.Знаменск, Астраханская обл. (ориентировочная протяженность - 0,133 км)</t>
  </si>
  <si>
    <t>Строительство ВЛИ-0,38 кВ от РУ-0,4 кВ, ТП-8-3, ф. 31 ПС 110/10 кВ Заводская для электроснабжения нежилого помещения по ул.Волгоградская, д.16, корп.е, г.Нариманов, Наримановский р-н, Астраханская обл. (ориентировочная протяженность-0,17 км)</t>
  </si>
  <si>
    <t>Строительство ВЛИ-0,38 кВ от оп. № 6 ВЛ-0,4 кВ ЗТП-40 ф. 26 ПС 110/35/10 кВ Капустин Яр для электроснабжения магазина по ул. Волгоградская, напротив торца жилого дома № 9 по ул. Астраханская, г. Знаменск, Астраханская обл. (ориентировочная протяженность-0,036 км)</t>
  </si>
  <si>
    <t>Строительство ЛЭП-0,4 кВ от РУ-0,4 кВ ТП 1766 ф. 606 ПС 110/10/6 кВ Южная для электроснабжения склада, расположенного по адресу: проезд 1-й Рождественского, д. 13, «а», Советский р-н, г. Астрахань (ориентировочная протяженность ЛЭП-0,4 кВ – 0,34 км: КЛ-0,4 кВ – 0,03 км; ВЛИ-0,38 кВ – 0,31 км)</t>
  </si>
  <si>
    <t>Строительство КЛ-0,4 кВ от РУ-0,4 кВ ТП 2 ф. 111, ф.128 ПС 110/10/6 кВ Северная для электроснабжения нежилого помещения, расположенного по адресу: ул.Свердлова, Ульяновых/ Кр. Набережная, д.7/1/8 пом. 2, Кировский р-н, г. Астрахань. (ориентировочная протяженность КЛ-0,4 кВ – 0,02 км)</t>
  </si>
  <si>
    <t>Строительство 2КЛ-0,4 кВ от РУ-0,4 кВ ТП 287 ф.10 и от ближайшей опоры ВЛ-0,4 кВ РП 5 ф.20Б ПС 110/6 ГРУ-6 кВ АГРЭС для электроснабжения дома причта с домовой церковью, расположенного по адресу: ул. Яблочкова, д. 7а, Ленинский р-н, г. Астрахань (ориентировочная протяженность КЛ-0,4 кВ – 0,4 км)</t>
  </si>
  <si>
    <t>Строительство ВЛЗ-6 кВ, ВЛИ-0,38 кВ и установка СТП-6/0,4 кВ, ф. 10 ПС 110/6 кВ Судостроительная для электроснабжения жилого дома, расположенного по адресу: ул. 4-я Природная, д. 11, Советский р-н, г. Астрахань. (ориентировочная протяженность ВЛЗ-6 кВ – 1 км и ВЛИ-0,38 кВ – 0,06 км, ориентировочная мощность – 0,025 МВА)</t>
  </si>
  <si>
    <t>Строительство КЛ-6 кВ, 2КЛ-0,4 кВ и установка КТП-6/0,4 кВ, ф. 18 ПС 35/6 кВ ЖБК для электроснабжения объектов:- нежилое помещение, расположенного по адресу: ул. Рыбинская д.9, Ленинский р-н, г. Астрахань; -здание и сооружение по торговле транспортными средствами, расположенного по адресу: ул. Рыбинская д.9, Ленинский р-н, г. Астрахань (к/н 30:12:021133:290) (ориентировочная протяженность КЛ-6 кВ – 0,01 км и 2КЛ-0,4 кВ -0,24 км, ориентировочная мощность – 0,4 МВА)</t>
  </si>
  <si>
    <t>Строительство ВЛЗ-6 кВ, ВЛИ-0,38 кВ и установка КТП-6/0,4 кВ, ф. 10 ПС 110/6 кВ Судостроительная для электроснабжения садового дома, расположенного по адресу: уч. б/н (к/н 30:12:032096:48), уч б/н (к/н 30:12:032096:100)  с/т «Факел» Управления буровых работ №2 концерна «Астраханьгазпром» и д. 51, д. 58 с/т «Солнышко» Астраханского пассажирского автопредприятия №1, Советский район, г. Астрахань (ориентировочная протяженность ВЛЗ-6 кВ – 1,45 км, ВЛИ-0,38 кВ – 0,5 км, ориентировочная мощность – 0,063 МВА)</t>
  </si>
  <si>
    <t>Строительство КЛ-10 кВ, ВЛИ-0,38 кВ и установка КТП-10/0,4 кВ, ф. 48, 49 ПС 110/10 кВ Кири-Кили для электроснабжения склада, расположенного по адресу: проезд 7-й Энергетический, д. 7, Ленинский р-н, г. Астрахань (ориентировочная протяженность КЛ-10 кВ – 0,03 км и ВЛИ-0,38 кВ – 0,05 км, ориентировочная мощность – 0,25 МВА)</t>
  </si>
  <si>
    <t>Строительство ЛЭП-0,4 кВ от РУ-0,4 кВ ТП-286, ф. 16 ПС 110/35/10 кВ Володаровка для электроснабжения жилых домов по ул. Мостовая, д. 51, д.55 «а», д.59, п. Володарский, Володарский р-н, Астраханская обл</t>
  </si>
  <si>
    <t>ВЛИ-0,22 кВ от опоры № 4 КТП 266/250 кВА для электроснабжения Автоматизированной системы диспетчерского контроля и управления ПГБ газопроводов межпоселковых от ГРС Вольное на с. Вольное, с. Селитренное, с. Сероглазово Харабалинского района, Астраханская область.</t>
  </si>
  <si>
    <t xml:space="preserve">ВЛИ-0,38 от РУ-0,4 ТП 1737 ф.2 ПС 35/6 Кировская элснаб магазина ул.Началовское шоссе д,14 </t>
  </si>
  <si>
    <t>Строительство ВЛИ-0,38 кВ от ближайшей опоры ВЛИ-0,38 кВ КТП-624, ф. 6 ПС 110/10 кВ Енотаевка для электроснабжения жилого дома по ул. Перевозная, д. 8а, с. Енотаевка, Енотаевский р-н, Астраханская обл. (ориентировочная протяженность - 0,03 км)</t>
  </si>
  <si>
    <t>Строительство ВЛИ-0,38 кВ от опоры проектируемой ВЛИ-0,38 кВ, проектируемой КТП-10/0,4 кВ ВЛ-68 РП-6 Береговая ф. 5,10 ПС 110/10 кВ Николо-Комаровка для электроснабжения жилого дома, расположенного в МО «Татаробашмаковский сельсовет», в 30 метрах от правого берега р. Кизань, в 400 метрах севернее с. Татарская Башмаковка, Приволжский р-н, Астраханская обл. (ориентировочная протяженность-0,1 км)</t>
  </si>
  <si>
    <t>Строительство ВЛИ-0,4 кВ от РУ-0,4 кВ, КТП-311, ф. 13 ПС 35/10 кВ Заволжская для электроснабжения базовой станции сотовой связи на участке с кадастровым номером 30:10:090101 с. Речное, Харабалинский р-н, Астраханская обл. (ориентировочная протяженность-0,25 км)</t>
  </si>
  <si>
    <t>Строительство ВЛИ-0,22 кВ от ближайшей опоры ВЛИ-0,38 кВ ТП-170, ф. 17 ПС 35/6 кВ Началово для электроснабжения жилого дома по ул. Дорожная, д. 9 Г, с. Три протока, Приволжский р-н, Астраханская обл. (ориентировочная протяженность - 0,11 км)</t>
  </si>
  <si>
    <t>Строительство ВЛИ-0,38 кВ от ближайшей опоры ВЛИ-0,38 кВ ТП-353, ф. 35 ПС 110/10 кВ Фунтово для электроснабжения жилого дома по ул. Дивная, д. 6, п. Кирпичного завода №1, Приволжский р-н, Астраханская обл. (ориентировочная протяженность - 0,07 км)</t>
  </si>
  <si>
    <t>Строительство ВЛИ-0,38 кВ от РУ-0,4 кВ ТП-547, ф. 17 ПС 110/10 кВ Красный Яр для электроснабжения жилого дома по ул. Газовиков д. 1 з, с. Красный Яр, Красноярский р-н, Астраханская обл. (ориентировочная протяженность - 0,28 км)</t>
  </si>
  <si>
    <t>Строительство ВЛИ-0,38 кВ от ближайшей опоры ВЛ-0,4 кВ, КТП- 383, ф. 16 ПС 110/35/10 кВ Володаровка для электроснабжения жилого дома, расположенного по ул. Солнечная, д. 8, с. Тулугановка, Володарский р-н, Астраханская обл. (ориентировочная протяженность ВЛИ-0,38 кВ – 0,06 км)</t>
  </si>
  <si>
    <t>Строительство ВЛИ-0,38 кВ от ближайшей опоры ВЛИ-0,38 кВ, КТП-523, ф. 22 ПС 35/6 кВ Началово для электроснабжения садового дома на уч. № 75, № 78 в с/т «Пекарь», Приволжский р-н, Астраханская обл. (ориентировочная протяженность – 0,31 км)</t>
  </si>
  <si>
    <t>Строительство ВЛИ-0,4 кВ от ближайшей опоры ВЛ-0,4 кВ ТП-34, ф.9 ПС 110/10 кВ Фунтово для электроснабжения жилого дома по ул. Школьная, д.19 Б, с. Фунтово-1, Приволжский р-н, Астраханская обл.</t>
  </si>
  <si>
    <t>Строительство ВЛИ-0,38 кВ от РУ-0,4 кВ ТП-713, ф. 1 ПС 35/6 кВ Бараний Бугор для электроснабжения жилого дома по ул. Заречная д. 7, с. Семибугры, Камызякский р-н, Астраханская обл. (ориентировочная протяженность - 0,17 км)</t>
  </si>
  <si>
    <t>Строительство ВЛИ-0,38 кВ от опоры ВЛ-0,4 кВ, ТП 337, ф.8 ПС 110/35/10 кВ Володаровка для электроснабжения жилого дома, расположенного по ул. З. Кулмагамбетова, д. 3 «а», п. Володарский, Володарский р-н, Астраханская обл. (ориентировочная протяженность ВЛИ-0,38 кВ – 0,042 км)</t>
  </si>
  <si>
    <t>Строительство ВЛИ-0,38 кВ от опоры №7/2/1, Л4, ВЛ-0,4 кВ ТП 618 ф. 4 ПС 110/35/10 кВ ЦРП для электроснабжения жилого дома, расположенного по адресу: ул. Коммунальная, д. 1, п. Новоначаловский, Приволжский р-н, Астраханская обл. (ориентировочная протяженность - 0,18 км)</t>
  </si>
  <si>
    <t>ВЛИ-0,22 кВ от опоры ВЛ-0,4 кВ КТП 120/100 кВА для электроснабжения Автоматизированной системы диспетчерского контроля и управления ГРПШ по объекту «Газопроводы межпоселковые с. Черный Яр – с. Барановка – с. Зубовка – с. Старица – с. Поды – с. Кальновка – с. Солодники – п. Зелёный Сад – с. Ушаковка с отводом на с. Ступино, с. Вязовка,п. Раздольный, с. Каменный Яр.», с. Кальновка,Черноярский р-н, Астраханская обл.</t>
  </si>
  <si>
    <t>Строительство ВЛИ-0,38 кВ от ближайшей опоры ВЛИ-0,38 кВ КТП-281, ф. 19 ПС 110/10 кВ Фунтово для электроснабжения жилого дома в мкр. Дачный, д. 7, с. Водяновка, Приволжский р-н, Астраханская обл. (ориентировочная протяженность - 0,14 км)</t>
  </si>
  <si>
    <t>Строительство ВЛИ-0,38 кВ от ближайшей опоры ВЛИ-0,38 кВ, ТП-750, ф. 17 ПС 35/6 кВ Началово для электроснабжения садовых домов в с/т. «Медик-3», Астраханского государственного мединститута, д. 13, 23, 24 и 50, Приволжский р-н, Астраханская обл. (ориентировочная протяженность-0,17 км)</t>
  </si>
  <si>
    <t>Строительство ВЛИ-0,38 кВ от РУ-0,38 кВ ТП 115 ф. 611, ПС 110/10-6 кВ Городская для электроснабжения жилого дома, расположенного в с/т «Ветеран», д. 73, Приволжский р-н, Астраханская обл. (ориентировочная протяженность - 0,16 км)</t>
  </si>
  <si>
    <t>Строительство ВЛИ-0,4 кВ от опоры № 17 ВЛ-0,4кВ Л-1 КТП 364/100 кВА ф. 7 ПС 110/10 кВ Красный Яр для электроснабжения жилого дома по адресу: ул. Заречная д.21, п. Подчалык, Красноярский р-н, Астраханская обл.</t>
  </si>
  <si>
    <t>Строительство ВЛИ-0,22 кВ от опоры ВЛИ-0,22 КТП 480, ф.16, ПС 110/10 кВ Сеитовка для электроснабжения жилого дома по ул. Октябрьская, д.26, с. Сеитовка, Красноярский р-н, Астраханская обл.</t>
  </si>
  <si>
    <t>Строительство ВЛИ-0,38 кВ от ближайшей опоры ВЛ-0,4 кВ КТП-488/250 кВА, ф. 33 ПС 110/6 кВ Окрасочная для электроснабжения жилого дома по ул. Абая, д. 42, п. Мирный, Наримановский р-н, Астраханская обл. (ориентировочная протяженность-0,150 км)</t>
  </si>
  <si>
    <t>Строительство ВЛИ-0,38 кВ от ближайшей опоры ВЛ-0,4 кВ, КТП-475, ф. 15 ПС 110/10 кВ Новинская для электроснабжения жилого дома по ул. Молодежная, д. 75, с. Караульное, Камызякский р-н, Астраханская обл. (ориентировочная протяженность - 0,05 км)</t>
  </si>
  <si>
    <t>Строительство ВЛИ-0,38 кВ от существующей опоры ВЛ-0,4 кВ КТП-710, ф. 33 ПС 110/6 кВ Окрасочная для электроснабжения жилого дома по ул. Парковая, д. 35 «а», п. Мирный, Наримановский р-н, Астраханская обл. (ориентировочная протяженность - 0,135 км)</t>
  </si>
  <si>
    <t>Строительство ВЛИ-0,38 кВ от ближайшей опоры ВЛ-0,4 кВ, Л-1 КТП-324, ф.7 ПС 110/35/10 кВ Хошеутово для электроснабжения жилого дома, расположенного по ул. Советская, д.58б, с. Хошеутово, Харабалинский р-н, Астраханская обл. (ориентировочная протяженность ВЛИ – 0,049 км)</t>
  </si>
  <si>
    <t>Строительство ВЛИ-0,38 кВ от ближайшей опоры ВЛИ-0,38 кВ ТП-47, ВЛ-62 РП-1 ф. 24 ПС 110/10 кВ Фунтово для электроснабжения жилого дома по ул. Специалистов, д. 31, с. Яксатово, Приволжский р-н, Астраханская обл. (ориентировочная протяженность-0,16 км)</t>
  </si>
  <si>
    <t>Строительство ВЛИ-0,38 кВ от ближайшей опоры ВЛ-0,4 кВ ТП-474, ф. 12 ПС 220/110/35/6 кВ Баррикадная для электроснабжения жилого дома по ул. Первомайская, д. 69, рп. Красные Баррикады, Икрянинский р-н, Астраханская обл. (ориентировочная протяженность – 0,05 км)</t>
  </si>
  <si>
    <t>Строительство ВЛИ-0,4 кВ от РУ-0,4 кВ ТП 467, ф.13, ПС 110/10 кВ Дружба для электроснабжения рыбоводного цеха по ул. Речная, д.63, п. Солнечный, Красноярский р-н, Астраханская обл. (ориентировочная протяженность - 0,09 км)</t>
  </si>
  <si>
    <t>Строительство ЛЭП-0,4 кВ от ВЛ-0,4 кВ, КТП-297, ф. 29 ПС 110/35/10 кВ Володаровка для электроснабжения жилого дома, расположенного по ул. Нахимова, д. 3, п. Володарский, Володарский р-н, Астраханская обл. (ориентировочная протяженность-0,04 км)</t>
  </si>
  <si>
    <t>Строительство ВЛИ-0,38 кВ от ближайшей опоры ВЛИ-0,38 кВ ТП-779, ф. 21 ПС 35/6 кВ Началово для электроснабжения жилого дома в мкр. Александрийский, д. 32, с. Началово, Приволжский р-н, Астраханская обл. (ориентировочная протяженность-0,12 км)</t>
  </si>
  <si>
    <t>Строительство ВЛИ-0,38 кВ от ближайшей опоры ВЛИ-0,38 кВ ТП-667, ф. 7 ПС 110/6 кВ Водозабор для электроснабжения Личного подсобного хозяйства по ул. Солнечная, д. 4, п. Караагаш, Приволжский р-н, Астраханская обл. (ориентировочная протяженность - 0,11 км)</t>
  </si>
  <si>
    <t>Строительство ВЛИ-0,38 кВ от ближайшей опоры ВЛИ-0,38 кВ ТП-741/160 кВА, ф. 20 ПС 35/6 кВ Началово для электроснабжения жилого дома по ул. Боевая, д.8, с. Началово, Приволжский р-н, Астраханская обл. (ориентировочная протяженность - 0,21 км)</t>
  </si>
  <si>
    <t>Строительство ВЛ-0,38 кВ от ближайшей опоры ВЛИ-0,38 кВ ТП-779, ф. 21 ПС 35/6 кВ Началово для электроснабжения жилого дома в мкр. Александрийский, д. 31, с. Началово, Приволжский р-н, Астраханская обл. (ориентировочная протяженность – 0,075 км)</t>
  </si>
  <si>
    <t>Строительство ВЛИ-0,38 кВ от ближайшей опоры ВЛИ-0,38 кВ, ТП-798, ф. 22 ПС 35/6 кВ Началово для электроснабжения жилого дома на участке № 167 в с/т. Медик, Приволжский р-н, Астраханская обл. (ориентировочная протяженность - 0,07 км)</t>
  </si>
  <si>
    <t>Строительство ВЛИ-0,38 кВ от РУ-0,4 кВ ТП-182, ф. 3 ПС 110/35/6 кВ Евпраксино для электроснабжения Личного подсобного хозяйства, МО «Килинчинский сельсовет», примыкает к юго-восточной границе п. Кафтанка, в 50 м от правого берега ер. Кафтанчик, Приволжский р-н, Астраханская обл. (ориентировочная протяженность - 0,12 км)</t>
  </si>
  <si>
    <t>Строительство ВЛИ-0,38 кВ от опоры №19, Л-1, ВЛ-0,38 кВ , КТП №66/100 кВА, ф. 15 ПС 110/35/10 кВ Сасыколи для электроснабжения «дом для приема гостей» по ул. Набережная 1-я д. 2 «б», х. Сазаний Угол, Харабалинский район, Астраханская обл. (ориентировочная протяженность – 0,132 км)</t>
  </si>
  <si>
    <t>Строительство ВЛИ-0,38 кВ от ближайшей опоры ВЛИ-0,38 кВ ТП-442, ф. 5 ПС 35/6 кВ Началово для электроснабжения жилого дома в мкр. Южный, д. б/н, с. Началово, Приволжский р-н, Астраханская обл.</t>
  </si>
  <si>
    <t>Строительство ВЛИ-0,4 кВ от ближайшей опоры ВЛ-0,4 кВ ТП-349, ф.16 ПС 35/6 кВ Началово для электроснабжения жилого дома по ул. Придорожная, 11, с. Яманцуг, Приволжский р-н, Астраханская обл.</t>
  </si>
  <si>
    <t>Строительство ВЛИ-0,38 кВ от ближайшей опоры ВЛИ-0,38 кВ ТП-181, ф. 20 ПС 35/6 кВ Началово для электроснабжения жилого дома по ул. Началовская, д. 8, с. Началово, Приволжский р-н, Астраханская обл. (ориентировочная протяженность - 0,2 км)</t>
  </si>
  <si>
    <t>Строительство ВЛ-0,4 кВ от опоры №1 ВЛ-0,4 кВ ТП 21/100 кВА,ф. 11 ПС 35/10 кВ Зеленга для электроснабжения жилого дома поул. Заводская, д. 43, с. Зеленга, Володарский р-н, Астраханская обл.</t>
  </si>
  <si>
    <t>Строительство ВЛИ-0,38 кВ от ближайшей опоры ВЛИ-0,38 кВ №18 КТП-6, ф.6 ПС 110/35/10 кВ Горбаневка-2 для электроснабжения жилого дома, расположенного по адресу: ул. Кузнецкая. д. 204 с. Капустин Яр, Ахтубинский р-н, Астраханская обл. (ориентировочная протяженность -0,045 км)</t>
  </si>
  <si>
    <t>Строительство ВЛИ-0,38 кВ от ближайшей опоры ВЛИ-0,38 кВ ТП-103, ВЛ-66 РП-2 ф. 27 ПС 110/10 кВ Фунтово для электроснабжения жилого дома по ул. Газопроводная, д.8, с. Яксатово, Приволжский р-н, Астраханская обл. (ориентировочная протяженность - 0,35 км)</t>
  </si>
  <si>
    <t>Строительство ВЛИ-0,38 кВ от ближайшей опоры ВЛИ-0,38 кВ ТП-559, ф. 35 ПС 110/10 кВ Фунтово для электроснабжения жилого дома по ул. Зеленая, д. 10, п. Кирпичного Завода № 1, Приволжский р-н, Астраханская обл. (ориентировочная протяженность-0,175 км)</t>
  </si>
  <si>
    <t>Строительство ВЛИ-0,38 кВ от РУ-0,4 кВ ТП 346, ф. 13 ПС 110/10 кВ Икряное для электроснабжения гаражей, расположенных по ул. Чапаева, д. 63, с. Икряное, Икрянинский р-н, Астраханская обл. (ориентировочная протяженность - 0,23 км)</t>
  </si>
  <si>
    <t>Строительство ВЛИ-0,38 кВ от РУ-0,4 кВ, КТП 31, ф. 17 ПС 110/10 кВ Енотаевка для электроснабжения стоянки автотранспорта, расположенной по ул. Хемницера, д. 75/ул. Скворцова Степанова, д. 154 «а», с. Енотаевка, Енотаевский р-н, Астраханская обл. (ориентировочная протяженность ВЛИ-0,38 кВ – 0,142 км)</t>
  </si>
  <si>
    <t>Строительство ВЛИ-0,38 кВ от ВЛ-0,4 кВ проектируемой КТП-6/0,4 кВ (взамен СТП 447/40 кВА ) для электроснабжения жилого дома № 37 в мкр. Лесной, с. Началово, Приволжский р-н, Астраханская обл.</t>
  </si>
  <si>
    <t>Строительство ВЛИ-0,38 кВ от опоры ВЛИ-0,38 кВ СТП-32/40 кВА, ф. 20 ПС 110/35/10 кВ Володаровка для электроснабжения жилого дома по ул. Мичурина, д. 51, п. Володарский, Володарский р-н, Астраханская обл.</t>
  </si>
  <si>
    <t>Строительство ВЛИ-0,38 кВ от ближайшей опоры ВЛ-0,4 кВ ТП-51, ВЛ-67 РП-2 ф. 27 ПС 110/10 кВ Фунтово для электроснабжения жилого дома по ул. А. Сулейманова, д.51А, с. Карагали, Приволжский р-н, Астраханская обл. (ориентировочная протяженность - 0,14 км)</t>
  </si>
  <si>
    <t>Строительство ВЛИ-0,22 кВ от опоры ВЛ-0,4 кВ Л-2 ТП-493 ф. 9 ПС 220/110/35/10 кВ Лиман для электроснабжения гаража блока А по ул. Матросова, д. 1Ж, бокс 26, р.п. Лиман, Лиманский р-н, Астраханская обл. (ориентировочная протяженность - 0,095 км)</t>
  </si>
  <si>
    <t>Строительство ВЛИ-0,38 кВ от существующей опоры ВЛ-0,4 кВ КТП-23, ф.5 ПС 35/6 кВ Октябрьская для электроснабжения жилого дома по ул. Вольная, д. 43 «б», с. Старокучергановка, Наримановский р-н, Астраханская обл.</t>
  </si>
  <si>
    <t>Строительство ВЛИ-0,38 кВ от ближайшей опоры ВЛ-0,4 кВ ТП 81А ф. 16 ПС 35/6 кВ Кировская для электроснабжения жилого дома, расположенного по адресу: ул. Новая, д. 12 Б, п. Новоначаловский, Приволжский р-он, Астраханская обл. (ориентировочная протяженность - 0,05 км)</t>
  </si>
  <si>
    <t>Строительство ЛЭП-0,4 кВ от ближайшей опоры ВЛ-0,4 кВ, КТП 144, ф. 7 ПС 110/10 кВ Береговая для электроснабжения жилого дома, расположенного по ул. П.П. Анисимова, д. 10, с. Замьяны, Енотаевский р-н, Астраханская обл. (ориентировочная протяженность ВЛИ – 0,236 км)</t>
  </si>
  <si>
    <t>Строительство ЛЭП-0,4 кВ от ближайшей опоры ВЛ-0,4 кВ, КТП 522, ф. 17 ПС 110/10 кВ Енотаевка для электроснабжения жилого дома, расположенного по ул. Кооперативная, д. 18, с. Енотаевка, Енотаевский р-н, Астраханская обл. (ориентировочная протяженность – 0,03 км)</t>
  </si>
  <si>
    <t>Строительство ВЛИ-0,4 кВ от РУ-0,4 кВ, КТП-60, ф. 27 ПС 110/10 кВ Енотаевка для электроснабжения нежилого помещения (холодильник) по ул. Днепровская, д.2р, с.Енотаевка, Енотаевский р-н, Астраханская обл. (ориентировочная протяженность – 0,09 км)</t>
  </si>
  <si>
    <t>Строительство ВЛИ-0,38 кВ от ближайшей опоры ВЛ-0,4 кВ ТП-576, ф. 12 ПС 220/110/35/6 кВ Баррикадная для электроснабжения жилого дома по ул. Цветочная, д. 10, рп. Красные Баррикады, Икрянинский р-н, Астраханская обл. (ориентировочная протяженность – 0,075 км)</t>
  </si>
  <si>
    <t>Строительство ВЛИ-0,38 кВ от ближайшей опоры ВЛ-0,4 кВ, КТП 522, ф. 17, ПС 110/10 кВ Енотаевка для электроснабжения жилого дома (стройплощадка), расположенного по ул. Кооперативная, д. 22, с. Енотаевка, Енотаевский р-н, Астраханская обл. (ориентировочная протяженность ВЛИ-0,38 кВ - 0,045 км)</t>
  </si>
  <si>
    <t>Строительство ВЛИ-0,38 кВ от проектируемой ВЛИ-0,38 кВ, КТП-383, ф. 16 ПС 110/35/10 кВ Володаровка для электроснабжения жилого дома, расположенного по ул. Солнечная, д. 10, с. Тулугановка, Володарский р-н, Астраханская обл. (ориентировочная протяженность-0,035 км)</t>
  </si>
  <si>
    <t>Строительство ВЛИ-0,38 кВ от оп. № 24, Л-3, КТП-41/250 кВА, ф.17 ПС 110/35/10 кВ Тамбовка для электроснабжения жилого дома по ул. Молодежная д.23, с. Тамбовка, Харабалинский р-н, Астраханская обл. (ориентировочная протяженность – 0,056 км)</t>
  </si>
  <si>
    <t>Строительство ВЛИ-0,38 кВ от ближайшей опоры ВЛ-0,38 кВ КТП 406 ф. 17 РП Школа, ПС 110/10 кВ Красный Яр для электроснабжения жилого дома, расположенного по ул. Лазурная, д. 7, Красноярский р-н, с. Красный Яр, Астраханская обл. (ориентировочная протяженность - 0,07 км)</t>
  </si>
  <si>
    <t>Строительство ВЛИ-0,4 кВ от опоры ВЛИ-0,4 ТП-574 ф.18 ПС 110/10 кВ Красный Яр для электроснабжения жилого дома по ул. Мелиораторов, д.54, с. Красный Яр, Красноярский р-н, Астраханская обл.</t>
  </si>
  <si>
    <t>Строительство ВЛИ-0,38 кВ от ближайшей опоры ВЛИ-0,38 кВ ТП-651, ф. 46 ПС 110/10 кВ Кири-Кили для электроснабжения жилого дома по ул. Цветочная, д. 14, п. Пойменный, Приволжский р-н, Астраханская обл. (ориентировочная протяженность-0,14 км)</t>
  </si>
  <si>
    <t>Строительство ВЛ-0,38 кВ от оп. № 14, Л-2, КТП 579, ф. 7, ПС 110/10 кВ Красный яр для электроснабжения жилого дома, расположенного по адресу: ул. Трудовая д. 41,с. Красный яр, Красноярский р-н, Астраханской области (ориентировочная протяженность-0,060 км)</t>
  </si>
  <si>
    <t>Строительство ВЛИ-0,38 кВ от опоры № 2-2, Л-2, ВЛИ-0,38 кВ, КТП-198, ф. 3 ПС 110/35/10 кВ Володаровка для электроснабжения жилого дома, расположенного по ул. Солнечная, д. 34 А, п. Паромный, Володарский р-н, Астраханская обл. (ориентировочная протяженность ВЛИ-0,38 кВ-0,074 км)</t>
  </si>
  <si>
    <t>Строительство ВЛИ-0,38 кВ от ближайшей опоры ВЛ-0,4 кВ КТП-98, ф. 11 ПС 35/10 кВ Тумак для электроснабжения жилого дома по ул. Береговая, д. 19, п. Плотовинка, Володарский р-н, Астраханская обл. (ориентировочная протяженность – 0,1 км)</t>
  </si>
  <si>
    <t>Строительство ВЛИ-0,38 кВ от ближайшей опоры ВЛ-0,4 кВ ТП 883, ф. 5 ПС 110/10 кВ Промстройматериалы для электроснабжения жилого дома, расположенного по ул. Димитрова, д. 3, с. Солянка, Наримановский район, г. Астрахань (ориентировочная протяженность – 0,07 км)</t>
  </si>
  <si>
    <t>Строительство ВЛИ-0,38 кВ от оп. № 30 КТП 423/250 кВА, ф. 18, РП Школа, ф. 17,20 ПС 110/10 кВ Красный Яр для электроснабжения жилого дома, расположенного по адресу: ул. Южная, д. 15, с. Красный Яр, Красноярский р-н, Астраханская обл. (ориентировочная протяженность - 0,04 км)</t>
  </si>
  <si>
    <t>Строительство ВЛИ-0,38 кВ от РУ-0,4 кВ ТП-676, ф. 7 ПС 110/6 кВ ВОС для электроснабжения сельского хозяйства-животноводства (скотоводства), расположенного в 1,6 км юго-восточнее п. Сенной, в 9,9 км юго-западнее с. Тулугановка, Наримановский р-н, Астраханская обл. (ориентировочная протяженность - 0,1 км)</t>
  </si>
  <si>
    <t>Строительство ВЛИ-0,38 кВ от ближайшей опоры ВЛ-0,4 кВ КТП-549,ф. 15, ПС 110/10 кВ Стройиндустрия для электроснабжения земельногоучастка для производства сельскохозяйственной продукции в 0,4 км западнеес. Рассвет, в 9,7 км северо-восточнее пос. Тинаки 2-ые, Наримановский р-н, Астраханская обл. (ориентировочная протяженность -0,03 км)</t>
  </si>
  <si>
    <t>Строительство ВЛИ-0,38 кВ от ближайшей опоры ВЛИ-0,38 кВ ТП-104, ВЛ-14 РП-9 ф. 12,35 ПС 110/10 кВ Фунтово для электроснабжения жилого дома по ул. Яблоневая д. 17, с. Осыпной Бугор, Приволжский р-н, Астраханская обл. (ориентировочная протяженность - 0,1 км)</t>
  </si>
  <si>
    <t>Строительство ВЛИ-0,38 кВ от ближайшей опоры ВЛ-0,4 кВ КТП-355/400 кВА, ф. 33 ПС 110/6 кВ Окрасочная для электроснабжения жилого дома по ул. Перспективная, д. 41, п. Мирный, Наримановский р-н, Астраханская обл. (ориентировочная протяженность - 0,145 км)</t>
  </si>
  <si>
    <t>Строительство ВЛИ-0,38 кВ от ближайшей опоры ВЛ-0,4 кВ КТП-360/250 кВА, ф. 29 ПС 110/10 кВ Промстройматериалы для электроснабжения жилого дома по ул. Свободы, с. Солянка, Наримановский р-н, Астраханская обл. (ориентировочная протяженность - 0,25 км)</t>
  </si>
  <si>
    <t>Строительство ВЛИ-0,38 кВ от проектируемой опоры ВЛИ-0,38 кВ проектируемой КТП-10/0,4 кВ, ф. 18 ПС 110/35/10 кВ Первомайская для электроснабжения жилого дома, расположенного по адресу: уч. 249 с/т Болдинское, расположенное в районе п. Янго-Аул, Ленинский р-н, г. Астрахань (ориентировочная протяженность - 0,03 км)</t>
  </si>
  <si>
    <t>Строительство ВЛИ-0,38 кВ от ближайшей опоры ВЛИ-0,38 кВ ТП-442, ф. 5 ПС 35/6 кВ Началово для электроснабжения жилого дома в мкр. Южный, д. 23, с. Началово, Приволжский р-н, Астраханская обл. (ориентировочная протяженность - 0,45 км)</t>
  </si>
  <si>
    <t>Строительство ВЛИ-0,22 кВ от ближайшей опоры ВЛ-0,38 кВ ТП-200, ф. 22 ПС 35/6 кВ Началово для электроснабжения садового дома на участке № 23 в с/т «Эврика», Приволжский р-н, Астраханская обл. (ориентировочная протяженность-0,045 км)</t>
  </si>
  <si>
    <t>Строительство ВЛИ-0,22 кВ от ближайшей опоры ВЛИ-0,22 кВ ТП-68, ВЛ-82 РП-6 Береговая ф. 5,10 ПС 110/10 кВ Н. Комаровка для электроснабжения жилого дома по ул. Дорожная, д. 1 Г, с. Татарская Башмаковка, Приволжский р-н, Астраханская обл. (ориентировочная протяженность-0,06 км)</t>
  </si>
  <si>
    <t>Строительство ВЛИ-0,38 кВ от ближайшей опоры ВЛ-0,4 кВ ТП 266 ф. 11 ПС 110/10 кВ Икряное для электроснабжения жилого дома, расположенного по ул. Мира, д.4, п. А.Зверева, Икрянинский р-н, Астраханская обл. (ориентировочная протяженность - 0,05 км)</t>
  </si>
  <si>
    <t>Строительство ВЛИ-0,38 кВ от ближайшей опоры ВЛ-0,4 кВ ф. 14 ТП-597 ПС 110/35/10 кВ ЦРП для электроснабжения жилого дома по ул. Советская, д. 45 а, с. Кулаковка, Приволжский р-н, Астраханская обл. (ориентировочная протяженность ВЛИ-0,38 кВ – 0,14 км)</t>
  </si>
  <si>
    <t>Строительство ВЛИ-0,38 кВ от ближайшей опоры ВЛИ-0,38 кВ ТП-569, ф. 17 ПС 35/6 кВ Началово для электроснабжения садового дома, расположенного на уч. 61 в с/т Шанс, с. Началово, Приволжский р-н, Астраханская обл. (ориентировочная протяженность - 0,09 км)</t>
  </si>
  <si>
    <t>Строительство ВЛИ-0,38 кВ от РУ-0,4 кВ ТП-710 ф. 33 ПС 110/6 кВ Окрасочная для электроснабжения жилого дома по ул. Вольная, д.16, п. Мирный, Наримановский р-н, Астраханская обл.</t>
  </si>
  <si>
    <t>Строительство ВЛИ-0,38 кВ  от РУ-0,4кВ  ТП  710  ф. 33 ПС 110/6 кВ Окрасочная для электроснабжения жилого дома по ул. Студенческая, д. 2, п. Мирный, Наримановский р-н, Астраханская обл.</t>
  </si>
  <si>
    <t>Строительство ВЛИ-0,38 кВ от ближайшей опоры ВЛИ-0,38 кВ, ТП-446, ф. 20 ПС 35/6 кВ Началово для электроснабжения садового дома в с/т. «Медик-3»,Астраханского государственного мединститута, д. 42, Приволжский р-н, Астраханская обл. (ориентировочная протяженность-0,04 км)</t>
  </si>
  <si>
    <t>Строительство ВЛИ-0,38 кВ от ближайшей опоры ВЛИ-0,38 кВ ТП-523, ф. 22 ПС 35/6 кВ Началово для электроснабжения садового дома, расположенного в с/т «Медик» уч. 10, Приволжский р-н, Астраханская обл.</t>
  </si>
  <si>
    <t>Строительство ВЛИ-0,38 кВ от ближайшей опоры ВЛИ-0,38 кВ ТП-527, ф. 22 ПС 35/6 кВ Началово для электроснабжения жилого дома по ул. Рождественского, д. 21 «а», п. Садовый, Приволжский р-н, Астраханская обл. (ориентировочная протяженность-0,04 км)</t>
  </si>
  <si>
    <t>Строительство ВЛИ-0,38 кВ от РУ-0,4 кВ, ТП-84, ф.2, ПС 110/6 кВ Чапаевская для электроснабжения жилого дома по ул. Ленина, д.1 Д, п. Ревин Хутор, Камызякский р-н, Астраханская обл. (ориентировочная протяженность – 0,3 км)</t>
  </si>
  <si>
    <t>Строительство ВЛИ-0,38 кВ от ВЛ-0,4 кВ, КТП 508, ф. 7 ПС 35/10 кВ Марфино для электроснабжения ЛПХ, расположенное в 200 м юго-восточнее с. Новояцкий, Володарский р-н, Астраханская обл. (ориентировочная протяженность ВЛИ-0,38 кВ – 0,16 км)</t>
  </si>
  <si>
    <t>Строительство ВЛИ-0,38 кВ от ближайшей опоры ВЛИ-0,38 кВ ТП-708, ВЛ-7 РП-Растопуловка ф. 3,15 ПС 110/10 кВ Растопуловка для электроснабжения жилого дома по ул. Цветочная, д. 67, с. Растопуловка, Приволжский р-н, Астраханская обл. (ориентировочная протяженность-0,03 км)</t>
  </si>
  <si>
    <t>Строительство ВЛИ-0,38кВ от ближайшей опоры ТП-459/100кВА  для электроснабжения жилого дома по ул. Набережная, д. 96, с. Ахтерек, Володарский р-н, Астраханская обл.</t>
  </si>
  <si>
    <t>Строительство ВЛ-0,4 кВ от оп. 22, КТП 373, ф. 21, ПС 110/10 кВ Урусовка для электроснабжения жилого дома по ул. Цветочная д. 1 а, п. Тальниковый, Красноярский р-н, Астраханская обл. (ориентировочная протяженность – 0,085 км)</t>
  </si>
  <si>
    <t>Строительство ВЛИ-0,38 кВ от ближайшей опоры ВЛ-0,38 кВ КТП-421 ф. 5 ПС 110/35/10 кВ Горбаневка-2 для электроснабжения жилого дома, по ул. Стасова д. 46, х Стасов, Ахтубинский р-н, Астраханская обл. (ориентировочная протяженность-0,083 км)</t>
  </si>
  <si>
    <t>Строительство ВЛИ-0,38 кВ от ближайшей опоры ВЛ-0,4 кВ, КТП-458, ф. 18, ПС 110/10 кВ Новинская для электроснабжения жилого дома по ул. Абая, д. 33, с. Затон, Камызякский р-н, Астраханская обл. (ориентировочная протяженность - 0,063 км)</t>
  </si>
  <si>
    <t>Строительство ВЛИ-0,38кВ от ближайшей опоры КТП-20 ф.5 ПС 110/35/10 кВ Горбаневка-2 для электроснабжения садовых домов, расположенных по адресу: СОТ «Флора» уч. № 281, уч. № 282, с. Капустин Яр, Ахтубинский р-н, Астраханская обл. (ориентировочная протяженность -0,76 км)</t>
  </si>
  <si>
    <t>Строительство ВЛИ-0,38кВ от ближайшей опоры ВЛИ-0,38 кВ КТП-6 ф.6 ПС 110/35/10 Горбаневка-2 для электроснабжения жилого дома, расположенного по ул. Астраханская д.151, с. Капустин Яр,Ахтубинский р-н, Астраханская обл. (ориентировочная протяженность -0,053км)</t>
  </si>
  <si>
    <t>Строительство ВЛИ-0,38 кВ от ближайшей опоры ВЛИ-0,38 кВ ТП-240, ф. 14 ПС 110/35/10 кВ ЦРП для электроснабжения жилого дома по ул. Пушкина, д. 1 «в», с. Кулаковка, Приволжский р-н, Астраханская обл. (ориентировочная протяженность-0,08 км)</t>
  </si>
  <si>
    <t>Строительство ВЛИ-0,38 кВ от ближайшей опоры ВЛИ-0,38 кВ ТП-613, ф. 12 ПС 110/10 кВ Фунтово для электроснабжения жилого дома по ул. Звездная, д. 18, п. Кирпичного завода № 1, Приволжский р-н, Астраханская обл. (ориентировочная протяженность-0,13 км)</t>
  </si>
  <si>
    <t>Строительство ВЛИ-0,38 кВ от КТП-235/160 кВА, ф. 9 ПС 110/10 кВ Урусовка для электроснабжения жилого дома, расположенного по ул. Северная, д. 9, с. Разночиновка, Наримановский р-н, Астраханская обл. (ориентировочная протяженность-0,08 км)</t>
  </si>
  <si>
    <t>Строительство ВЛИ-0,38 кВ от опоры № 12 КТП 288/100 кВА, ф. 1 РП Сельхозтехника ф. 12, ПС 110/10 кВ Красный Яр для электроснабжения жилого дома, расположенного по адресу: ул. Дорожная, д. 7, с. Красный Яр, Красноярский р-н, Астраханская обл. (ориентировочная протяженность - 0,075 км)</t>
  </si>
  <si>
    <t>Строительство ВЛИ-0,38 кВ от опоры № 1 КТП-582/160 кВА, ф. 18 ПС 110/10 кВ Красный Яр для электроснабжения жилого дома, расположенного по адресу: ул. 1 Мая, д. 64, с. Черемуха, Красноярский район, Астраханская обл. (ориентировочная протяженность – 0,36 км)</t>
  </si>
  <si>
    <t>Строительство ВЛИ-0,38 кВ  от РУ  ТП 837  ф.14 ПС 110/35/10 кВ ЦРП для электроснабжения жилого дома в с/т «Медик» Центральной больницы ЦВВБ, д.183, Приволжский р-н, Астраханская обл. (ориентировочная протяженность ВЛИ-0,38 кВ – 0,595 км, ориентировочная мощность – 0,16 МВА)</t>
  </si>
  <si>
    <t>Строительство ВЛИ-0,4 кВ от опоры № 45, Л-4, ВЛ-0,4 кВ, КТП-38/630 кВА, ф. 3 ПС 110/35/10 кВ Тамбовка для электроснабжения жилого дома по ул. Тепличная, д. 5, с. Тамбовка, Харабалинский р-н, Астраханская обл. (ориентировочная протяженность - 0,1 км)</t>
  </si>
  <si>
    <t>Строительство ВЛИ-0,4 кВ от опоры № 8, Л-3, ВЛ-0,4 кВ, КТП-38/630 кВА, ф. 3 ПС 110/35/10 кВ Тамбовка для электроснабжения жилого дома по ул. Октябрьская, д. 18, с. Тамбовка, Харабалинский р-н, Астраханская обл. (ориентировочная протяженность - 0,08 км)</t>
  </si>
  <si>
    <t>Строительство ЛЭП-0,38 кВ от ближайшей опоры ВЛИ-0,38 кВ КТП 369, ф. 21, ПС 110/10 кВ Урусовка для электроснабжения жилого дома, по ул. Лесная 2-я, д. 17, с. Новоурусовка, Красноярский р-н, Астраханская обл. (ориентировочная протяженность-0,05 км)</t>
  </si>
  <si>
    <t>ВЛИ-0,38 от ВЛИ-0,38 ТП 835 ф.21 ПС 35/10 Бирюковка элснаб жил дома ул.Солнечная д.17 в с.Бирюковка</t>
  </si>
  <si>
    <t>Строительство ВЛИ-0,4 кВ от опоры ВЛИ-0,4 ТП 574, ф.18 ПС 110/10 кВ Красный Яр для электроснабжения жилого дома по ул. Новоселов, д.26 А, с. Красный Яр, Красноярский р-н, Астраханская обл. (ориентировочная протяженность - 0,07 км)</t>
  </si>
  <si>
    <t>Строительство ВЛИ-0,38 кВ от РУ-0,4 кВ СТП 574/63 ф.18 РП Школа ф.17,20 ПС 110/10 кВ Красный Яр для электроснабжения жилого дома, расположенного по адресу: ул. Новоселов, д. 41, Красноярский р-н, Астраханская обл. (ориентировочная протяженность - 0,06 км)</t>
  </si>
  <si>
    <t>Строительство ВЛИ-0,38 кВ от оп. № 9 КТП 115/160 кВА ф. 13 ПС 110/10 кВ Урусовка для электроснабжения жилого дома, расположенного по адресу: ул. Мира, д. 9, п Верхний Бузан, Красноярский р-н, Астраханская обл. (ориентировочная протяженность - 0,055 км)</t>
  </si>
  <si>
    <t>Строительство ВЛИ-0,38 кВ от ближайшей опоры ВЛ-0,4 кВ ТП 215 ф.10 ПС 110/10 кВ Красный яр для электроснабжения спортивной площадки по ул.Набережная д.9 «а», с.Малый Арал, Красноярский р-н, Астраханская обл. (ориентировочная протяженность – 0,07 км.)</t>
  </si>
  <si>
    <t>Строительство ВЛИ-0,38 кВ от ближайшей опоры ВЛ-0,4 кВ, КТП-198, ф. 3 ПС 110/35/10 кВ Володаровка для электроснабжения жилого дома, по ул. Молодежная, д. 26, п. Паромный, Володарский р-н, Астраханская обл. (ориентировочная протяженность ВЛИ-0,38 кВ-0,06 к</t>
  </si>
  <si>
    <t xml:space="preserve">Строительство ВЛИ-0,38 кВ от РУ-0,4 кВ КТП-90/400 кВА, ф. 15 РП школа ф. 17,20 ПС 110/10 кВ Красный Яр для электроснабжения хлебопекарни, расположенной по адресу: ул. Ворошилова, д. 1/3, с. Красный Яр, Красноярский р-н, Астраханская обл. (ориентировочная </t>
  </si>
  <si>
    <t>Строительство ВЛ-10 кВ и установка СТП-10/0,4 кВ, ф. 18 ПС 110/10 кВ Джакуевка для электроснабжения жилого дома по адресу: ул. Полынная д. 48, с. Волжское, Наримановский район, Астраханская обл.(Строительство ВЛИ-0,38 кВ от ближайшей опоры ВЛ-0,4 кВ, КТП-670, ф.18 ПС 110/10 кВ Джакуевка для электроснабжения жилого дома по адресу: ул. Полынная д.48, с. Волжское, Наримановский район, Астраханская обл. (ориентировочная протяженность - 0,075 км).</t>
  </si>
  <si>
    <t>Строительство ВЛИ-0,38 кВ от ближайшей опоры ВЛИ-0,38 кВ ТП-428 ВЛ-68 РП-2 ф. 27 ПС 110/10 кВ Фунтово для электроснабжения жилого дома по пер. Цветочный д. 5, с. Карагали, Приволжский р-н, Астраханская обл. (ориентировочная протяженность - 0,045 км)</t>
  </si>
  <si>
    <t>Строительство ВЛИ-0,38 кВ от ближайшей опоры ВЛ-0,4 кВ КТП-158 ф.7 ПС 35/10 кВ Садовая для электроснабжения жилого дома по ул. Набережная, д. 148 Г, с. Садовое, Ахтубинский р-н, Астраханская обл. (ориентировочная протяженность - 0,4 км)</t>
  </si>
  <si>
    <t>Строительство ВЛИ-0,38 кВ от ближайшей опоры ВЛ-0,4 кВ ТП 475 ф. 12 ПС 220/110/35/6 кВ Баррикадная для электроснабжения жилого дома по ул. Электрическая, д.56, рп. Красные Баррикады, Икрянинский р-н, Астраханская обл. (ориентировочная протяженность - 0,103 км)</t>
  </si>
  <si>
    <t>Строительство ВЛИ-0,38 кВ от ВЛ-0,4 кВ, КТП-242, ф. 29 ПС 110/35/10 кВ Володаровка для электроснабжения гаража, расположенного по ул. Заречная, д. 13ж, п. Володарский, Володарский р-н, Астраханская обл. (ориентировочная протяженность – 0,035 км)</t>
  </si>
  <si>
    <t>Строительство ВЛИ-0,38 кВ от опоры проектируемой ВЛИ-0,38 кВ, ТП-428, ВЛ-68 РП-2 ф. 27 ПС 110/10 кВ Фунтово для электроснабжения жилого строения в с/т «Нефтяник», участок № 32, Приволжский р-н, Астраханская обл. (ориентировочная протяженность-0,15 км)</t>
  </si>
  <si>
    <t>Строительство ВЛИ-0,38 кВ от ближайшей опоры ВЛИ-0,38 кВ ТП-83, ВЛ-66 РП-2 ф. 27 ПС 110/10 кВ Фунтово для электроснабжения жилого дома по ул. Южная, д.11, с. Яксатово, Приволжский р-н, Астраханская обл. (ориентировочная протяженность - 0,06 км)</t>
  </si>
  <si>
    <t>Строительство ВЛИ-0,38 кВ от ближайшей опоры ВЛИ-0,38 кВ ТП-340/63 кВА, ф. 16 ПС 35/6 кВ Началово для электроснабжения жилого дома по ул. И. Крылова, д.13, с. Началово, Приволжский р-н, Астраханская обл. (ориентировочная протяженность - 0,214 км)</t>
  </si>
  <si>
    <t>Строительство ВЛИ-0,38 кВ от ближайшей опоры ВЛИ-0,38 кВ ТП-472, ВЛ-67 РП-2 ф.27 ПС 110/10 кВ Фунтово для электроснабжения Причала-пирса по ул. Заводская, д. № 12, корпус Б/1 с. Карагали, Приволжский р-н, Астраханская обл. (ориентировочная протяженность - 0,1 км)</t>
  </si>
  <si>
    <t>Строительство ВЛИ-0,38 кВ от ближайшей опоры ВЛИ-0,38 кВ ТП-774, ВЛ-66 РП-2 ф. 27 ПС 110/10 кВ Фунтово для электроснабжения нежилого помещения по ул. Заводская, д. 12 Е, с. Карагали, Приволжский р-н, Астраханская обл.</t>
  </si>
  <si>
    <t>Строительство ВЛИ-0,38 кВ от ближайшей опоры ВЛИ-0,38 кВ ТП-797, ф. 9 ПС 110/10 кВ Фунтово для электроснабжения жилого дома по ул. В. Липкина, д. 3, с. Фунтово-1, Приволжский р-н, Астраханская обл. (ориентировочная протяженность - 0,13 км)</t>
  </si>
  <si>
    <t>Строительство ВЛИ-0,38 кВ от опоры проектируемой ВЛИ-0,38 кВ, ТП-797, ф. 9 ПС 110/10 кВ Фунтово для электроснабжения жилого дома по ул. Владимира Липкина, д. 4 А, с. Фунтово-1, Приволжский р-н, Астраханская обл. (ориентировочная протяженность-0,16 км)</t>
  </si>
  <si>
    <t>Строительство ВЛИ-0,38 кВ от ближайшей опоры ВЛИ-0,38 кВ ТП-353, ф. 35 ПС 110/10 кВ Фунтово для электроснабжения жилого дома по ул. Целинная, д. 7, п. Кирпичного Завода № 1, Приволжский р-н, Астраханская обл. (ориентировочная протяженность - 0,175 км)</t>
  </si>
  <si>
    <t>Строительство ВЛИ-0,38 кВ от РУ-0,4 кВ ТП 682 ф. 9 ПС 110/10 кВ Промстройматериалы для электроснабжения жилого дома, расположенного по адресу: ул. Аксакова, д. 25, с. Солянка, Наримановский р-н, Астраханская обл. (ориентировочная протяженность-0,3 км)</t>
  </si>
  <si>
    <t>Строительство ВЛИ-0,38 кВ от РУ-0,4 кВ КТП 230, ф. 23 ПС 35/6 кВ Октябрьская для электроснабжения жилого дома по ул. Вольная, д. 152, с. Старокучергановка, Наримановский р-н, Астраханская обл. (ориентировочная протяженность - 0,337 км)</t>
  </si>
  <si>
    <t>Строительство ВЛИ-0,38 кВ от существующей опоры ВЛ-0,4 кВ КТП 230, ф.23 ПС 35/6 кВ Октябрьская для электроснабжения жилого дома по ул. Вольная, д. 157, с. Старокучергановка, Наримановский р-н, Астраханская обл. (ориентировочная протяженность - 0,372 км)</t>
  </si>
  <si>
    <t>Строительство ВЛИ-0,38 кВ от существующей опоры ВЛ-0,4 кВ КТП-312, ф.5 ПС 35/6 кВ Октябрьская для электроснабжения жилого дома по ул. Морская, д. 58 «а», с. Старокучергановка, Наримановский р-н, Астраханская обл. (ориентировочная протяженность - 0,2 км)</t>
  </si>
  <si>
    <t>Строительство ВЛИ-0,4 кВ от ближайшей опоры ВЛ-0,4 кВ КТП 256 ф. 7 ПС 220/110/10 кВ Черный Яр для электроснабжения земельного участка по ул. Лесная, 26, с. Черный Яр, Черноярский р-н, Астраханская обл.</t>
  </si>
  <si>
    <t>Строительство ВЛИ-0,38 кВ от ближайшей опоры ВЛИ-0,38 кВ ТП 1371 ф. 9 ПС 35/6 кВ Трусовская для электроснабжения личного подсобного хозяйства, расположенного по адресу: ул. Пермская, д. 1в, с. Солянка, Наримановский р-н, г.Астрахань. (ориентировочная протяженность - 0,07 км)</t>
  </si>
  <si>
    <t>Строительство ВЛИ-0,38 кВ от ближайшей опоры ВЛ-0,4 кВ КТП-380, ф. 8 ПС 110/35/10 кВ Володаровка для электроснабжения жилого дома по ул. Полевая, д. 4, п. Володарский, Володарский р-н, Астраханская обл. (ориентировочная протяженность – 0,2 км)</t>
  </si>
  <si>
    <t>Строительство ВЛИ-0,38 кВ от ближайшей опоры ВЛ-0,4 кВ Л-4 ТП 314 ф.5, РП Школа ф.17,20 ПС 110/10 кВ Красный яр для электроснабжения жилого дома по ул.Н.Островского, д.1 Г, с.Красный яр, Красноярский р-н, Астраханская обл. (ориентировочная протяженность - 0,03 км)</t>
  </si>
  <si>
    <t>Строительство ВЛИ-0,38 кВ от ближайшей опоры ВЛ-0,38 кВ ТП-122, ф.21 ПС 35/10 кВ Бирюковка для электроснабжения жилого дома по ул.Грушевая, з/у.2а, п.Ивановский, Приволжский р-н, Астраханская обл. (ориентировочная протяженность – 0,09 км.)</t>
  </si>
  <si>
    <t>Установка КТП-6/0,4 кВ взамен СТП-750/40 кВА и строительство ВЛИ-0,38 кВ, ф. 17 ПС 35/6 кВ Началово для электроснабжения садового дома на уч. № 21 в с/т «Медик-3», Приволжский район, Астраханская обл. (проектная протяженнность 0.191 км, мощность 0.16 МВА)</t>
  </si>
  <si>
    <t>Замена силового трансформатора и строительство ВЛИ-0,38 кВ, КТП-240А, ф. 27 ПС 110/35/10 кВ Володаровка для электроснабжения жилых домов по ул. Дорожная, д. 10, ул. Набережная, д. 37, п. Таловинка, Володарский р-н, Астраханская обл.  (проектная протяженность – 0,227 км, проектная мощность 0.1 МВА)</t>
  </si>
  <si>
    <t>Установка КТП-6/0,4 кВ и строительство ВЛИ-0,38 кВ от ближайшей опоры ВЛИ-0,4 кВ, ф. 22 ПС 35/6 кВ Началово для электроснабжения садового дома на участке №76 в с/т. Вишенка, Приволжский район, Астраханская обл. (проектная протяженность – 0,546 км; ориентировочная мощность трансформатора – 0,16 МВА)</t>
  </si>
  <si>
    <t>Установка КТП-6/0,4 кВ и строительство ВЛИ-0,38 кВ от ближайшей опоры ВЛИ-0,38 кВ, ф. 7 ПС 110/6 кВ Водозабор для электроснабжения жилых домов по ул. Ростовская д. 35 и ул. Ставропольская д. 36, с. Растопуловка, Приволжский район, Астраханская обл. (ориентировочная протяженность – 0,195 км; ориентировочная мощность трансформатора – 0,1 МВА)</t>
  </si>
  <si>
    <t>Строительство ВЛ-6 кВ и установка СТП-6/0,4 кВ, ф. 18 ПС 35/6 кВ Началово для электроснабжения жилых домов по ул. Зеленая, д. 1 А и ул. Береговая д. 38 А, п. Начало, Приволжский р-н, Астраханская обл. (проектная протяженность – 0,21 км, трансформаторная мощность – 0,04 мВА)</t>
  </si>
  <si>
    <t>Строительство ВЛ-10 кВ и установка СТП-10/0,4 кВ, ф. 13 ПС 110/10 кВ Фунтово для электроснабжения жилого дома по ул. Виноградная, д. 13,п. Эрле, Приволжский р-н, Астраханская обл. (проектная протяженность – 0,19 км, трансформаторная мощность – 0,025 МВА)</t>
  </si>
  <si>
    <t>Строительство ВЛЗ-6 кВ, ВЛИ-0,4 кВ и установка СТП-6/0,4 кВ, ф. 7 ПС 110/6 кВ Водозабор для электроснабжения жилого дома, расположенного по адресу: ул. Самарская д. 44, с. Растопуловка, Приволжский р-н, Астраханская обл. (проектная протяженность ВЛЗ-6 кВ - 0,5 км и ВЛИ-0,4 кВ - 0,21 км, проектная мощность - 0,04 МВА)</t>
  </si>
  <si>
    <t>Строительство ВЛЗ-6 кВ, ВЛИ-0,4 кВ и установка СТП-6/0,4 кВ, ф. 18 ПС 35/6 кВ Началово для электроснабжения жилого дома, расположенного по адресу: ул. Волгоградская д.38, с. Началово, Приволжский р-н, Астраханская обл. (проектная протяженность ВЛЗ-6 кВ – 0,68 км и ВЛИ-0,4 кВ – 0,06 км, проектная мощность – 0,04 МВА)</t>
  </si>
  <si>
    <t>Установка КТП-6/0,4 кВ и строительство ВЛИ-0,38 кВ от ближайшей опоры ВЛИ-0,38 кВ, ф. 7 ПС 110/6 кВ ВОС для электроснабжения жилого дома по ул. им. В.П. Игнатова д. 78, с. Растопуловка, Приволжский район, Астраханская обл.»(проектная протяженность – 0,18 км; проектная мощность трансформатора – 0,16 МВА)</t>
  </si>
  <si>
    <t>Строительство ВЛЗ-10 кВ, ВЛИ-0,4 кВ и установка КТП-10/0,4 кВ ф. 13 ПС 35/10 кВ Заволжская для электроснабжения жилых домов, расположенных по ул. Тепличная д.13, д. 11, д. 7, с. Заволжское, Харабалинский р-н, Астраханская обл. (ориентировочная протяженность ВЛЗ-10кВ – 0,015 км, ориентировочная протяженность ВЛИ-0,4 кВ – 0,100 км , ориентировочная мощность – 0,100 МВА)</t>
  </si>
  <si>
    <t>Строительство ВЛ-10 кВ, ВЛИ-0,38 кВ и установка СТП-10/0,4 кВ, ф. 11 ПС 35/10 кВ Тумак для электроснабжения жилого дома расположенного по адресу: ул. Мостовая, д. 21, с. Сахма, Володарский р-он, Астраханская обл. (ориентировочная протяженность ВЛ-10 кВ-0,01 км, ВЛИ-0,38 кВ-0,11 км, ориентировочная мощность-0,063 МВА)</t>
  </si>
  <si>
    <t>Установка КТП-10/0,4 кВ и строительство ВЛИ-0,38 кВ от проектируемой опоры ВЛИ-0,38 кВ, ф. 18 ПС 110/10 кВ Красный Яр для электроснабжения жилых домов, расположенных по адресу: ул. Радужная, д. 56, д. 58А, д. 58, ул. Лазурная д. 54, д. 55, д. 58, д. 67, д. 70, с. Красный Яр, Красноярский р-н, Астраханской обл. (ориентировочная протяженность ВЛИ-0,38 кВ - 0,65 км, ориентировочная мощность - 0,16 МВА)</t>
  </si>
  <si>
    <t>Строительство ВЛ-10, ВЛИ-0,38кВ кВ  и установка ТП-10/0,4кВ  ф. 24 ПС 110/10 кВ Фунтово для электроснабжения жилых домов по ул. Полевая, д. 2, 2, 2, 2, 2, ул. Виноградная, д. 12, ул. Вишневая, д. 11, ул. Песочная, д. 2, 8, ул. Яблочная, д. 11, 2, ул. Тенистая, д. 11, ул. Абрикосовая, д. 10, ул. Садовая, д. 10 и ул. Грушевая, д. 12, с. Атал, Приволжский р-н, Астраханская обл. (ориентировочная протяженностьВЛИ-0,4 кВ - 2,3 км, ВЛ-10 кВ - 0,02 км, ориентировочная мощность - 0,4 МВА)</t>
  </si>
  <si>
    <t>Строительство ВЛ-6 кВ, ВЛИ-0,38 кВ и установка КТП-6/0,4 кВ, ф. 17 ПС 35/6 кВ Началово для электроснабжения садовых домов, расположенных в с/т «Сигнал» уч. № 7, 13, 33, 35, 41, 42, 44, 45, 47 и 49, Приволжский р-н, Астраханская обл. (ориентировочная протяженность ВЛ-6 кВ - 0,03 км, ВЛИ-0,38 кВ - 1,03 км, ориентировочная мощность - 0,25 МВА)</t>
  </si>
  <si>
    <t>Строительство ВЛ-10 кВ и установка КТП-10/0,4 кВ, ф. 12 ПС 110/10 кВ Фунтово для электроснабжения жилого дома по ул. Пушкина д. 17, п. Кирпичного завода № 1, Приволжский р-н, Астраханская обл. (ориентировочная протяженность - 0,75 км, трансформаторная мощ</t>
  </si>
  <si>
    <t>Установка КТП-10/0,4 кВ и строительство ВЛИ-0,38 кВ от ближайшей опоры ВЛИ-0,38 кВ, ф. 17 ПС 110/10 кВ Растопуловка для электроснабжения жилого дома по ул. Дачная, д. 6, с. Тулугановка, Приволжский р-н, Астраханская обл. (ориентировочная протяженность – 0,12 км; ориентировочная мощность трансформатора – 0,4 МВА)</t>
  </si>
  <si>
    <t>Строительство ВЛИ-0,4 кВ от РУ-0,4 кВ ТП 559 ф. 12 ПС 35/6 кВ Нефтебаза для электроснабжения Врачебной амбулатории по ул. Гоголя, д. 9, п. Ильинка, Икрянинский р-н, Астраханская обл. (ориентировочная протяженность - 0,126 км)</t>
  </si>
  <si>
    <t>Строительство ВЛИ-0,38 кВ от проектируемой КТП-10/0,4 кВ ВЛ-68 РП-2 ф. 27 ПС 110/10 кВ Фунтово для электроснабжения аптеки по ул. Камызякская д. 11А с. Карагали, Приволжский р-н, Астраханская обл. (ориентировочная протяженность - 0,15 км)</t>
  </si>
  <si>
    <t>Строительство ВЛИ-0,38 кВ от РУ-0,4 кВ ТП 478, ф. 12 ПС 220/110/35/6 кВ Баррикадная для электроснабжения общежития, расположенного по адресу: ул. Первомайская, д. 12, рп. Красные Баррикады, Икрянинский р-н, Астраханская обл. (ориентировочная протяженность - 0,172 км)</t>
  </si>
  <si>
    <t>Строительство ВЛИ-0,38 кВ от опоры №2, Л-5, ВЛИ-0,38 кВ ТП 1337 ф. 6 ПС 110/35/6 кВ Лесная для электроснабжения торгового павильона, расположенного по адресу: ул. Холмистая, д. 22, с. Солянка, Наримановский р-н, Астраханская обл. (ориентировочная протяженность - 0,115 км)</t>
  </si>
  <si>
    <t>Строительство ВЛИ-0,38 кВ от РУ-0,4 кВ ТП-126, ф. 7 ПС 35/6 кВ Началово для электроснабжения объекта гаражного назначения по ул. Победы д. 1 В, с. Началово, Приволжский р-н, Астраханская обл. (ориентировочная протяженность - 0,073 км)</t>
  </si>
  <si>
    <t>Строительство ВЛИ-0,38 кВ от РУ-0,4 кВ ТП 81А ф. 16 ПС 35/6 кВ Кировская для электроснабжения нежилого здания, расположенного по адресу: ул. Шоссейная, №2а, п. Новоначаловский, Приволжский р-н, Астраханская обл. (ориентировочная протяженность - 0,076 км)</t>
  </si>
  <si>
    <t>Строительство ВЛИ-0,38 кВ от РУ-0,4 кВ проектируемой ТП-6/0,4 кВ, ф. 3 ПС 35/6 кВ Началово для электроснабжения придорожного сервиса, расположенного в 300 м. юго-западнее с. Началово, с левой стороны в 30 м. от автодороги Астрахань-Три протока, Приволжский р-н, Астраханская обл.</t>
  </si>
  <si>
    <t>Строительство ВЛИ-0,38 кВ от РУ-0,4 кВ ТП-742, ф.21 ПС 35/6 кВ Началово для электроснабжения жилых домов в мкр. Придорожный д. 2,5,9,14 и 17 Приволжский р-н, Астраханская обл. (ориентировочная протяженность - 0,6 км)</t>
  </si>
  <si>
    <t>Строительство ВЛИ-0,38 кВ от РУ-0,4 кВ ТП 184 ф. 12 ПС 110/10 кВ Оранжерейная для электроснабжения Рынок, расположенного по адресу: ул. Набережная, д. 11, с. Оранжереи, Икрянинский р-н, Астраханская обл. (ориентировочная протяженность - 0,4 км)</t>
  </si>
  <si>
    <t>Строительство ВЛИ-0,38 кВ от ближайшей опоры ВЛИ-0,38 кВ КТП 704, ф. 29 ПС 110/10 кВ Енотаевка для электроснабжения жилого дома (стройплощадка), расположенного по ул. Днепровская, д. 36, с. Енотаевка, Енотаевский р-н, Астраханская обл. (ориентировочная протяженность - 0,07 км)</t>
  </si>
  <si>
    <t>Строительство ВЛИ-0,4 кВ от РУ-0,4 кВ, КТП-353, ф.13 ПС 110/10 кВ Никольская для электроснабжения КПДКМ, расположенного по адресу Автомобильная дорога общего пользования федерального значения Р-22 Каспий автомобильная дорога М-4 Дон-Тамбов-Волгоград-Астрахань км 1177+437, с. Никольское, Енотаевский р-н, Астраханская обл.</t>
  </si>
  <si>
    <t>Строительство ВЛИ-0,22 кВ от РУ-0,4 кВ КТП-145, ф. 7 ПС 110/10 кВ Ушаковка, для электроснабжения ГРПШ-1 с. Ушаковка по объекту: «Газопроводы межпоселковые с. Черный Яр, Черноярский р-н, Астраханская обл., код стройки 30/579-2 (ориентировочная протяженность – 0,4 км)</t>
  </si>
  <si>
    <t>Строительство ВЛИ-0,38 кВ от ближайшей опоры ВЛИ-0,38 кВ ТП-596, ф. 5 ПС 35/10 кВ Бирюковка для электроснабжения жилого дома по ул. Степная, д.17А, с. Бирюковка, Приволжский р-н, Астраханская обл. (ориентировочная протяженность - 0,08 км)</t>
  </si>
  <si>
    <t>Строительство ВЛИ-0,38 кВ от РУ-0,4 кВ ЗТП-161 ф 7 ПС 35/6 кВ Началово для электроснабжения магазина по ул. Шоссейная, з/у 1, с. Началово, Приволжский р-н, Астраханская обл. (ориентировочная протяженность – 0,08 км)</t>
  </si>
  <si>
    <t>Строительство ВЛИ-0,38 кВ от РУ-0,4 кВ КТП 328 ф.9 ПС 110/10 кВ Урусовка для электроснабжения дома культуры, расположенного по ул.Комсомольская д.31 К, с.Разночиновка, Наримановский р-н, Астраханская обл. (ориентировочная протяженность ВЛИ-0,38 кВ - 0,1 к</t>
  </si>
  <si>
    <t>ВЛИ-0,38 от ВЛ-0,4 КТП 204 Ф.7 ПС 35/10 Травино элснаб жил дома ул.Набережная д.81 А,с.Гандурино,Камызяк. р-н</t>
  </si>
  <si>
    <t>Строительство ВЛИ-0,38 кВ от ближайшей опоры ВЛИ-0,38 кВ ТП-46, ВЛ-41 РП-1 ф. 24 ПС 110/10 кВ Фунтово для электроснабжения телекоммуникационного оборудования, расположенного на з/у б/н (к/н 30:09:150601:767), п. Нартовский, Приволжский р-н, Астраханская обл. (ориентировочная протяженность - 0,11 км)</t>
  </si>
  <si>
    <t>Строительство ВЛИ-0,38 кВ от проектируемой опоры ВЛИ-0,38 кВ ТП-742, ф. 21 ПС 35/6 кВ Началово для электроснабжения жилого дома в мкр. Придорожный, д.10, с. Началово, Приволжский р-н, Астраханская обл. (ориентировочная протяженность - 0,125 км)</t>
  </si>
  <si>
    <t>Строительство ВЛИ-0,38кВ от РУ-0,4 кВ КТП-5, ф. 7, ПС 35/6 кВ Началово для электроснабжения торгово-остановочного комплекса по ул. Астраханская, д.35, с.Началово, Приволжский р-н, Астраханская обл. (ориентировочная протяженность -0,29 км)</t>
  </si>
  <si>
    <t>Установка СТП 10/0,4 кВ для электроснабжения Дома оператора в с. Енотаевка по объекту Газопровод-отвод «с.Замьяны-ГСП Бугринское» Енотаевского района Астраханской области (проектная протяжённость 0.116 км, мощность 0.025 МВА)</t>
  </si>
  <si>
    <t>Установка СТП-10/0,4 кВА для электроснабжения Кранового узла на 40,9 км по объекту «Газопровод-отвод «c. Замьяны- ГСП Бугринское» Енотаевского района Астраханской области», с. Косика, Енотаевский р-н, Астраханская обл. (проектная протяжённость 0.336 км, мощность 0.010 МВА)</t>
  </si>
  <si>
    <t>Установка СТП-10/0,4 кВА для электроснабжения Кранового узла на 91,1 км по объекту «Газопровод-отвод «c. Замьяны- ГСП Бугринское» Енотаевского района Астраханской области», с. Копановка, Енотаевский р-н, Астраханская обл. (проектная протяжённость 1.922 км, мощность 0.016 МВА)</t>
  </si>
  <si>
    <t>Установка СТП-10/0,22 кВ для электроснабжения автоматизированной системы диспетчерского контроля и управления ПГБ-2 « Газопровод межпоселковый ГРС Харабали-г. Харабали-с. Тамбовка- п. Ашулук Харабалинский район Астраханская обл. (проектная протяжённость 0.076 км, мощность 0.004 МВА)</t>
  </si>
  <si>
    <t>Строительство ВЛ-6 кВ и установка СТП-6/0,4 кВ ф. 315 ПС 35/6 кВ Нефтебаза для электроснабжения МБУ "Дом культуры рабочего поселка Ильинка", расположенного по адресу: ул. Ленина д. 33а, рп. Ильинка, Икрянинский р-н, Астраханская обл. (ориентировочная протяженность – 0,065 км, ориентировочная мощность – 0,063 МВА)</t>
  </si>
  <si>
    <t>Строительство ЛЭП-10 кВ и установка 2ТП 10/0,4 кВ от ближайшей опоры ВЛ-10 кВ ф. 16 и ф. 11 ПС 110/10 кВ Икряное для электроснабжения дома культуры по ул. Зеленая, д. 16 а, с. Икряное, Икрянинский р-н, Астраханской обл. (ориентировочная мощность - 0,25 МВА; ориентировочная протяженность - 0,15 км)</t>
  </si>
  <si>
    <t>Установка СТП-10/0,22 кВ  элсн АСДКиУ ПГБ « Газопровод межпоселковый ГРС Харабали г.Харабали- с.Тамбовка- п.Ашулук Хараб р-н</t>
  </si>
  <si>
    <t>Строительство ВЛЗ-6 кВ, ВЛИ-0,38 кВ и установка ТП-6/0,4 кВ, ф. 606 ПС 110/10-6 кВ Южная для электроснабжения мастерской и производственной базы, расположенных по адресу: ул. Рождественского, д. 21 «а/м», дол. собств.. 29/50; д. 21 «а/г», Кулаковский промузел, Приволжский р-н, Астраханская обл. (ориентировочная протяженность ВЛЗ-6 кВ – 0,02 км и ВЛИ-0,38 кВ – 0,27 км, ориентировочная мощность – 0,4 МВА)</t>
  </si>
  <si>
    <t>Строительство ВЛ-10 кВ, ВЛИ-0,38 кВ и установка ТП-10/0,4 кВ ф.7 ПС 110/10 кВ Оля для электроснабжения нежилого помещения юго – западнее ильменя Большая Чада, в 2,3 км северо – западнее с. Оля, Лиманский р-н, Астраханская обл. (ориентировочная мощность – 0,063 МВА, ориентировочная протяженность ВЛ-10 кВ - 0,12 км, ВЛИ-0,38 кВ-0,01 км)</t>
  </si>
  <si>
    <t>Строительство ВЛ-10 кВ от ближайшей опоры ВЛ-10 кВ, ф. 7, ПС 35/10 кВ Калиновка и установка ТП 10/0,4 кВ для электроснабжения базы отдыха, расположенной в Камызякском участковом лесничестве, квартал 75, выделы 6,7,8,9, Камызякский р-н, Астраханская обл. (ориентировочная протяженность – 0,008 км, ориентировочная мощность трансформатора – 0,25 МВА)</t>
  </si>
  <si>
    <t>Строительство ВЛ-6 кВ, ВЛИ-0,38 кВ и установка ТП-6/0,4 кВ, ф. 18 ПС 35/6кВ Началово для электроснабжения жилых домов в мкр. Лазурный з/у 16, 26,37, 48, 58, 67, 75,82, 88, 93, 96 и 98, п. Начало, Приволжский р-н, Астраханская обл. (ориентировочная протяженность ВЛ-6 кВ – 0,31 км, ВЛИ-0,38 кВ – 1,5 км, ориентировочная мощность – 0,63 МВА)</t>
  </si>
  <si>
    <t>Строительство ВЛ-10 кВ, ВЛИ-0,38 кВ и установка ТП-10/0,4 кВ, ф.11 ПС 35/10 кВ Бударино для электроснабжения насосной станции в 3 км северо-восточнее с.Бударино и юго-западнее границы фазанария (к/н 30:07:251701:7827), с.Бударино, Лиманский р-н, Астраханская обл. (ориентировочная протяженность ВЛ-10 кВ – 0,235 км, ориентировочная протяженность ВЛИ-0,38 кВ – 0,01 км, ориентировочная мощность – 0,25 МВА)</t>
  </si>
  <si>
    <t>Строительство ВЛ-10 кВ, ВЛИ-0,38 кВ, и установка ТП-10/0,4 кВ ф.5 ПС 35/10 кВ Михайловка для электроснабжения насосной станции западнее ильменя Батахин, севернее ильменей Малый Таргун и Цацанур, Лиманский р-н, Астраханская обл. (ориентировочная протяженность ВЛ-10 кВ - 0,01 км, ориентировочная протяженность ВЛИ-0,38 кВ – 0,01 км, ориентировочная мощность – 0,16 МВА)</t>
  </si>
  <si>
    <t>Строительство ВЛ-10 кВ, ВЛИ-0,38 кВ и установка ТП-10/0,4 кВ, ф. 16 ПС 110/10 кВ Оля для электроснабжения гостевых домов, расположенного вдоль Бирючекосинского прорана, с. Бирючья коса, Лиманский р-н, Астраханская обл. (ориентировочная протяженность ВЛ-10 кВ – 0,025 км, ВЛИ-0,38 кВ – 0,01 км, ориентировочная мощность – 0,25 МВА)</t>
  </si>
  <si>
    <t>Строительство ВЛ-10 кВ, ВЛИ-0,38 кВ, установка ТП 10/0,4 кВ ф.15 ПС 110/10 кВ Рождественка для электроснабжения подсобного помещения, расположенного в с. Болхуны, 12,5 км на северо-восток от с. Болхуны, Ахтубинский р-н, Астраханская обл. (ориентировочная протяженность ВЛ-10 кВ – 0,24 км, ориентировочная протяженность ВЛИ-0,38 кВ – 0,05 км ориентировочная мощность – 0,16 МВА)</t>
  </si>
  <si>
    <t>Строительство ВЛИ-0,38 кВ, ВЛ-10 кВ и установка ТП-10/0,4 кВ, ф. 17 ПС 110/10 кВ Фунтово для электроснабжения крестьянско-фермерского хозяйства в 1 км юго-восточнее границы с. Фунтово-1, в 0,35 км от левого берега р. Царев, Приволжский р-н, Астраханская обл. (ориентировочная протяженность ВЛИ-0,38 кВ – 0,14 км, ориентировочная протяженность ВЛ-10 кВ – 0,045 км, ориентировочная мощность – 0,16 МВА)</t>
  </si>
  <si>
    <t>Строительство ВЛ-6 кВ, ВЛИ-0,38 кВ и установка ТП-6/0,4 кВ, ф.16 ПС 220/110/35/6 кВ Баррикадная для электроснабжения базы отдыха в МО «Бахтемирский сельсовет», правый берег р.Бахтемир, 0,5 км севернее с.Бахтемир (к/н 30:04:060501:4), с.Бахтемир, Икрянинский район, Астраханская обл. (ориентировочная протяженность ВЛ-6 кВ - 0,3 км, ориентировочная протяженность ВЛ-0,38 кВ - 0,01 км, ориентировочная мощность - 0,25 МВА)</t>
  </si>
  <si>
    <t>Строительство ВЛ-10 кВ и установка ТП-10/0,4 кВ ф. 19 ПС 110/10 кВ Труд-Фронт для электроснабжения Гостиничного комплекса по ул. Зеленая, д. 1, с. Трудфронт, Икрянинский р-н, Астраханская обл. (ориентировочная протяженность ВЛ-10 кВ – 0, 06 км, ориентировочная мощность трансформатора – 0,250 МВА)</t>
  </si>
  <si>
    <t>Строительство ВЛЗ-6 кВ, ВЛИ-0,38 кВ и установка КТП-6/0,4 кВ, ф. 18 ПС 35/6 кВ Началово для электроснабжения КФХ, расположенных в мкр. Лазурный з/у 1, п. Начало, Приволжский р-н, Астраханская обл. (ориентировочная протяженность ВЛЗ-6 кВ-0,54 км, ВЛИ-0,38 кВ-0,01 км, ориентировочная мощность-0,1 МВА)</t>
  </si>
  <si>
    <t>Строительство ВЛ-10 кВ, ВЛИ-0,38 кВ и установка ТП-10/0,4 кВ ф.11 ПС 35/10 кВ Тумак для электроснабжения крестьянско-фермерского хозяйства, расположенного севернее орошаемого массива «0-69», в 0,4 км восточнее с.Яблонка, Володарский р-н, Астраханская обл. (ориентировочная протяженность ВЛ-10 кВ – 0,065 км, ориентировочная протяженность ВЛИ-0, 38 кВ - 0,015 км ориентировочная мощность – 0,063 МВА)</t>
  </si>
  <si>
    <t>Строительство ВЛ-10 кВ, ВЛИ-0,38 кВ и установка ТП-10/0,4 кВ, ф.17 ПС 110/10 кВ Житное для электроснабжения фермы (к/н 30:04:080301:204), расположенной 0,96 км северо-восточнее с.Житное, 2,9 км северо-западнее с.Краса, Икрянинский р-н, Астраханская обл. (ориентировочная протяженность ВЛ-10 кВ – 0,01 км, ВЛИ-0,38 кВ – 0,01 км, ориентировочная мощность – 0,25 МВА)</t>
  </si>
  <si>
    <t>Строительство ВЛ-10 кВ, ВЛИ-0,38 кВ и установка ТП 10/0,4 кВ ф. 7, ПС 110/10 кВ Старица-2 для электроснабжения насосной станции расположенной в с. Старица, в 12 км по направлению на юго-запад от с. Старица, Черноярский р-н, Астраханская обл. (ориентировочная протяженность ВЛ-10 кВ – 0,07 км, ориентировочная протяженность ВЛИ-0,38 кВ – 0,01 км, ориентировочная мощность – 0,063 МВА)</t>
  </si>
  <si>
    <t>Строительство ВЛЗ-10 кВ и установка КТП-10/0,4 кВ, ф. 21 ПС 110/10 кВ Урусовка для электроснабжения Дома культуры, расположенного по адресу ул. Молодежная, д. 6 а, с. Новоурусовка, Красноярский р-н, Астраханская обл. (ориентировочная протяженность ВЛЗ-10 кВ - 0,64 км, ориентировочная мощность - 0,025 МВА)</t>
  </si>
  <si>
    <t>Строительство ВЛ-10 кВ, ВЛИ-0,38 кВ и установка ТП 10/0,4 кВ ф. 12, ПС 110/10 кВ Фунтово для электроснабжения склада по ул. Астраханская, д. 69В, с. Осыпной Бугор, Приволжский р-н., Астраханская обл. (ориентировочная протяженность ВЛ-10 кВ – 0,005 км, ориентировочная протяженность ВЛИ-0,38 кВ – 0,01 км, ориентировочная мощность трансформатора – 0,016 МВА)</t>
  </si>
  <si>
    <t>Строительство ВЛ-10 кВ, ВЛИ-0,4 кВ и установка КТП-10/0,4 кВ ф. 24 ПС 110/10 кВ Икряное для электроснабжения нежилого здания по ул. О. Кошевого, д. 28, с. Икряное, Икрянинский р-н, Астраханская обл. (ориентировочная протяженность ВЛ-10 кВ-0, 1 км, ориентировочная протяженность ВЛ-0,4 кВ-0,1 км, ориентировочная мощность трансформатора-0,1 МВА)</t>
  </si>
  <si>
    <t>Строительство ВЛИ-0,38 кВ от ближайшей опоры ВЛИ-0,38 кВ СТП 1756 ф. 4 ПС 110/35/10 кВ ЦРП для электроснабжения садового дома, расположенного по адресу: с/т «Декоратор», совхоза «Декоративные культуры», уч-к. 48А, Приволжский район, г. Астрахань</t>
  </si>
  <si>
    <t>Строительство ВЛИ-0,38 кВ от ближайшей опоры  ВЛИ-0,38 кВ КТП 1398 ф. 9 ПС 35/6 кВ Трусовская для электроснабжения садового дома, расположенного по адресу: уч. 21, СТ «Полет», Трусовский р-н, г. Астрахань.</t>
  </si>
  <si>
    <t>Строительство ВЛИ-0,38 кВ от проектируемой опоры ВЛИ-0,38 кВ ТП 1626 ф. 7 ПС 110/6 кВ Окрасочная для электроснабжения садового дома, расположенного по адресу: ул. Северная, уч. 57, СОТ «Полет», Трусовский р-н, г. Астрахань</t>
  </si>
  <si>
    <t>Строительство ВЛИ-0,38 кВ от опоры № 12, Л1, ВЛИ-0,38 кВ ТП 1347 ф. 6 ПС 110/35/6 кВ Лесная для электроснабжения земельного участка, расположенного по адресу: с. Солянка, д. 5А, Наримановский район, Астраханская обл.</t>
  </si>
  <si>
    <t>Строительство ВЛИ-0,38 кВ от РУ-0,4 кВ ТП 1434 ф. 9 ПС 35/6 кВ Трусовская для электроснабжения земельного участка, расположенного по адресу: ул. Николаевское шоссе, д. 4 "е", с. Солянка, Наримановский р-н, Астраханская обл.</t>
  </si>
  <si>
    <t>Строительство ЛЭП-0,4 кВ от РУ-0,4 кВ ТП 766 ф. 32 ф. 35 ПС 110/10 кВ Кири-Кили для электроснабжения нежилого помещения, расположенного по адресу: ул. Аксакова, д. 7а, пом. 2, Ленинский р-н, г. Астрахань</t>
  </si>
  <si>
    <t xml:space="preserve">Строительство ВЛЗ-10 кВ, ВЛИ-0,38 кВ и установка КТП-10/0,4 кВ, ф. 20 ПС 110/10 кВ Стройиндустрия для электроснабжения жилого дома, расположенного по ул. Полевая, д. 23 «а», МЖС «Наримановская», Наримановский р-н, Астраханская область </t>
  </si>
  <si>
    <t>Строительство ВЛИ -0,38 кВ от РУ-0,4 кВ ТП-712, ф. 20 ПС 110/10 кВ Стройиндустрия для электроснабжения жилого дома по ул. Дальняя, д. 4, МЖС «Наримановский», Наримановский р-н, Астраханская обл.</t>
  </si>
  <si>
    <t>Строительство ВЛ-0,4 кВ от РУ-0,4 кВ, КТПн-4, ф. 12 ПС 110/10-10 кВ Заводская для электроснабжения нежилого помещения по ул. Волжская, д. 4, корп. Д, г. Нариманов, Наримановский р-н., Астраханская обл.</t>
  </si>
  <si>
    <t>Строительство ВЛИ-0,38 кВ от ближайшей опоры ВЛ-0,4 кВ ТП-516 ВЛ-16 РП-9, ф. 12 ПС 110/10 кВ Фунтово для электроснабжения гаража по ул. Гаражная, 67, с. Осыпной Бугор, Приволжский р-н, Астраханская обл.</t>
  </si>
  <si>
    <t>Строительство ВЛИ-0,38 кВ от проектируемой опоры ВЛИ-0,38 кВ проектируемой КТП-6/0,4 кВ, ф. 10 ПС 110/6 кВ Судостроительная для электроснабжения жилого дома, расположенного по адресу: садовое общество «Механизатор», уч. 61, Советский р-н, г. Астрахань</t>
  </si>
  <si>
    <t>Строительство ВЛИ-0,38 кВ от ближайшей опоры ВЛИ-0,38 кВ  ТП 1177 ф. 10 ПС 110/6 кВ Судостроительная для электроснабжения садового дома, расположенного по адресу: уч. 59, с/т «Механизатор» при ВПУ-23, Советский р-н, г. Астрахань</t>
  </si>
  <si>
    <t>Строительство ВЛИ-0,38 кВ от проектируемой опоры ВЛИ-0,38 кВ проектируемой СТП-6/0,4 кВ, ф. 10 ПС 110/6 кВ Судостроительная для электроснабжения садового дома, расположенного по адресу: уч. б/н (к/н 30:12:030258:8), с/т «Актер» Астраханского государственного драмтеатра, Советский район, г. Астрахань, Астраханская обл.</t>
  </si>
  <si>
    <t>Строительство ВЛИ-0,38 кВ от РУ-0,4 кВ ТП 554 ф. 407 ПС 35/6 кВ Нефтебаза для электроснабжения Холодильной камеры, расположенной по адресу: ул. Руставелли, д. 72 а, г. Астрахань, Астраханская обл.</t>
  </si>
  <si>
    <t xml:space="preserve">Строительство ВЛИ-0,38 кВ от проектируемой опоры ВЛИ-0,38 кВ проектируемой ТП 6/0,4 кВ ф. 606 ПС 110/10/6 кВ Южная для электроснабжения осветительных и отопительных приборов, расположенного по адресу: ул. Рождественского, д. 20, г. Астрахань </t>
  </si>
  <si>
    <t>Строительство ВЛ-6 кВ и установка СТП-6/0,4 кВ, ф. 18 ПС 35/6 кВ Началово для электроснабжения жилого дома в мкр. Южный д. б/н, с. Началово, Приволжский р-н, Астраханская обл.</t>
  </si>
  <si>
    <t>Строительство ВЛИ-0,38 кВ от ближайшей опоры № 23 Л2 ВЛИ-0,38 кВ ТП 66 ф. 13 ПС 110/6 кВ Судостроительная для электроснабжения жилого дома (к/н з/у 30:12:030139:481), расположенного по адресу: пер. Тепличный, Советский район, г. Астрахань</t>
  </si>
  <si>
    <t>Строительство ВЛИ-0,38 кВ от ближайшей опоры ВЛИ-0,38 кВ КТП 1398 ф. 9 ПС 35/6 кВ Трусовская для электроснабжения садового дома, расположенного по адресу: ул. Персиковая, д. 25, СНТ «Полет», Трусовский р-н, г. Астрахань</t>
  </si>
  <si>
    <t>Строительство ВЛИ-0,38 кВ от проектируемой опоры ВЛИ-0,38 кВ ТП 1626 ф. 7 ПС 110/6 кВ Окрасочная для электроснабжения жилого дома, расположенного по адресу: уч. 36, СТ «Авиатор» при в/ч 13685, Трусовский р-н, г. Астрахань</t>
  </si>
  <si>
    <t>Строительство ВЛИ-0,38 кВ от проектируемой опоры ВЛИ-0,38 кВ КТП 1398 ф. 9 ПС 35/6 кВ Трусовская для электроснабжения жилого дома, расположенного по адресу: проезд Михаила Ефимова, д. 25, с/т «Полет», Трусовский р-он, г. Астрахань</t>
  </si>
  <si>
    <t>Строительство ВЛИ-0,38 кВ от проектируемой опоры ВЛИ-0,38 кВ ТП 1626 ф. 7 ПС 110/6 кВ Окрасочная для электроснабжения садового дома, расположенного по адресу: ул. Северная,   уч. 43, СОТ «Полет», Трусовский р-н, г. Астрахань.</t>
  </si>
  <si>
    <t>Строительство ВЛИ-0,38 кВ от ближайшей опоры ВЛ-0,4 кВ, КТП-552, ф. 4, ПС 110/10 кВ Камызяк для электроснабжения жилого дома по ул. им. А.А. Кононенко, д. 18, г.  Камызяк, Камызякский р-н., Астраханская обл.</t>
  </si>
  <si>
    <t>Строительство ВЛИ-0,38 кВ от опоры проектируемой ВЛИ-0,38 кВ проектируемой КТП-10/0,4 кВ, ВЛ-10 РП-Растопуловка ф. 3,15 ПС 110/10 кВ Растопуловка для электроснабжения жилого дома по ул. Сеитовская, д.49, с. Растопуловка, Приволжский р-н, Астраханская обл.</t>
  </si>
  <si>
    <t>Строительство ВЛИ-0,38 кВ от РУ-0,4 кВ ТП-834, ф. 16 ПС 35/6 кВ Началово для электроснабжения жилого дома в мкр. Дальний д. 47, Приволжский р-н, Астраханская обл.</t>
  </si>
  <si>
    <t>Строительство ВЛИ-0,38 кВ от РУ-0,4 кВ ТП 129 ф. 7 ПС 110/35/10 кВ Первомайская для электроснабжения насосной станции, расположенной по адресу: с/т «Электрик», расположенное на р. Кривая Болда, правый берег, Ленинский р-н, г. Астрахань</t>
  </si>
  <si>
    <t>Строительство ВЛ-10 кВ от опоры № 22 отпайки 25 ВЛ-10 кВ, ВЛИ-0,38 кВ и установка ТП-10/0,4 кВ ф. 9 ПС 110/10 кВ Старица-2 для электроснабжения земельного участка, расположенного в 3 км по направлению на юго-восток от с. Ступино, Черноярский р-н, Астраханская обл.</t>
  </si>
  <si>
    <t>Строительство ВЛИ-0,38 кВ от ближайшей опоры ВЛИ-0,38 кВ ТП 81 ф. 16 ПС 35/6 кВ Кировская для электроснабжения садового дома, расположенного по адресу: уч. № 58, с/т «Коммунальник», совхоза «Декоративные культуры», Приволжский р-н, г. Астрахань»</t>
  </si>
  <si>
    <t>Строительство ВЛЗ-6 кВ, ВЛИ-0,38 кВ и установка КТП-6/0,4 кВ, ф. 5 ПС 35/6 кВ Октябрьская для электроснабжения дома культуры по пер. Колхозный д. 8 «а», с. Биштюбинка, Наримановский р-н, Астраханская область</t>
  </si>
  <si>
    <t>Строительство ВЛИ-0,38 кВ и установка КТП-6/0,4 кВ, ф. 10  ПС 110/6 кВ Судостроительная для электроснабжения жилого дома, расположенного по адресу: ул. Природная 3-й проезд, д. 15, Советский р-н, г. Астрахань</t>
  </si>
  <si>
    <t>Строительство ВЛЗ-10 кВ, ВЛИ-0,38 кВ и установка КТП-10/0,4 кВ,  ф. 3 ПС 110/10 кВ Фунтово для электроснабжения жилых домов по  ул. Северная д. 30, д. 32, с. Водяновка, Приволжский р-н, Астраханская область</t>
  </si>
  <si>
    <t>Строительство ВЛИ-0,38 кВ от ближайшей опоры ВЛ-0,4 кВ, ТП-841 ВЛ-82 РП-6 Береговая ф. 5,10 ПС 110/10 кВ Николо-Комаровка для электроснабжения жилого дома расположенного в МО «Татаробашмаковский сельсовет», в 30 метрах от правого берега р. Кизань, в 400 метрах севернее с. Татарская Башмаковка, Приволжский р-н, Астраханская обл.</t>
  </si>
  <si>
    <t>Строительство ВЛИ-0,38 кВ от РУ-0,4 кВ СТП 1752 ф. 16 ПС 35/6 кВ Кировская для электроснабжения жилого строения, расположенного по адресу: СНТ Ломбард, ул. Тихореченская, д. 58, Кировский р-н, г. Астрахань</t>
  </si>
  <si>
    <t>Строительство ВЛИ-0,38 кВ от проектируемой опоры ВЛИ-0,38 кВ ТП 1505 ф. 52 ПС 110/6 кВ Судостроительная для электроснабжения земельного участка, расположенного по адресу: уч-к б/н (к/н 30:12:032107:42), с/т «Авангард» ССЗ 30 лет Октября, Советский р-он, г. Астрахань</t>
  </si>
  <si>
    <t>Строительство ВЛИ-0,38 кВ от РУ-0,4 кВ ТП 298 ф. 4  ПС 110/6 кВ Судостроительная для электроснабжения жилого дома, расположенного по адресу: пер. 9-й Ульяновский, д. 19, Советский район, г. Астрахань</t>
  </si>
  <si>
    <t>Строительство ВЛ-6 кВ, ВЛИ-0,38 кВ и установка ТП 6/0,4 кВ ф. 29, ПС 110/10 кВ Промстройматериалы для электроснабжения здания розничной продажи по ул. Пионерская, д. 10 а, с. Солянка, Наримановский р-н, Астраханская обл.</t>
  </si>
  <si>
    <t>Строительство ВЛ-10 кВ, ВЛИ-0,38 кВ и установка ТП 10/0,4 кВ ф. 11, ПС 110/10 кВ Соленое Займище для электроснабжения земельного участка по адресу: 2 км по направлению на север от с. Соленое Займище, Черноярский р-н, Астраханская обл.</t>
  </si>
  <si>
    <t>Строительство ВЛИ-0,38 кВ от ближайшей опоры ВЛ-0,4 кВ ТП-763 ф.21 ПС 35/6 кВ Началово для электроснабжения жилого дома по ул. Проездная, д.6 А, п. Начало, Приволжский р-н, Астраханская обл.</t>
  </si>
  <si>
    <t xml:space="preserve">Строительство ВЛИ-0,38 кВ от ближайшей опоры ВЛИ-0,38 кВ, Л-2, ТП-703, ВЛ-7 РП-Растопуловка ф. 3,15 ПС 110/10 кВ Растопуловка для электроснабжения жилого дома по ул. Кадыргалия Азербаева, д. 2 в, с. Растопуловка, Приволжский р-н, Астраханская обл. </t>
  </si>
  <si>
    <t>Строительство ВЛ-10 кВ и установка КТП-10/0,4 кВ, ВЛ-68 РП-2 ф. 27 ПС 110/10 кВ Фунтово для электроснабжения Нежилого помещения по ул. Кизанская д. 8, с. Карагали, Приволжский р-н, Астраханская обл.</t>
  </si>
  <si>
    <t>Строительство ВЛИ-0,38 кВ от ближайшей опоры ВЛ-0,4 кВ Л-1 КТП-715 ф. 10 ПС 110/10 кВ Чаганская для электроснабжения ИЖС по ул. Кирова, д. 3Б, с.Иванчуг, Камызякский р-н, Астраханская обл.</t>
  </si>
  <si>
    <t>Строительство ВЛИ-0,38 кВ от опоры № 8, Л-1, ВЛИ-0,38 кВ ТП 1626 ф. 7 ПС 110/6 кВ Окрасочная для электроснабжения садовых домов, расположенных по адресу: СНТ "Полет", уч. 278 и пер.1-й Мечтателей, д. 1, Трусовский район, г. Астрахань</t>
  </si>
  <si>
    <t>Строительство ВЛИ-0,38 кВ от ближайшей опоры ВЛ-0,4 кВ ТП-40, ф. 9 ПС 110/10 кВ Фунтово для электроснабжения жилого дома по ул. Кутузова, д.17, п. Кирпичного Завода №1, Приволжский р-н, Астраханская обл.</t>
  </si>
  <si>
    <t>Строительство ВЛИ-0,4 кВ от ближайшей опоры ВЛ-0,4кВ, КТП-849кВА ф.26 ПС 220/110/10 кВ Харабали для электроснабжения жилого дома по ул.Спортивная, д.49, г.Харабали, Харабалинский р-н, Астраханская область</t>
  </si>
  <si>
    <t>Строительство ВЛИ-0,38 кВ от опоры №12 Б, Л-1, ВЛ-0,4кВ, КТП-38 ф.3 ПС 110/35/10 кВ Тамбовка для электроснабжения жилого дома, расположенного по ул.Горького, д.8 В, с.Тамбовка, Харабалинский р-н, Астраханская область</t>
  </si>
  <si>
    <t>Строительство ВЛИ-0,4 кВ от ближайшей опоры ВЛ-0,4кВ, КТП-38 ф.3 ПС 110/35/10 кВ Тамбовка для электроснабжения жилого дома по ул.Горького, д.8 Б, с.Тамбовка, Харабалинский р-н, Астраханская область</t>
  </si>
  <si>
    <t>Строительство ВЛИ-0,4 кВ от опоры №38, Л-1, ВЛ-0,4кВ, КТП-28/160 кВА, ф.14 ПС 35/10/6 кВ Присельская  для электроснабжения магазина по ул. Придорожная, д.1, п.Бугор,  Харабалинский р-н, Астраханская область</t>
  </si>
  <si>
    <t>Строительство ВЛИ-0,38 кВ от ближайшей опоры № 9 ВЛ-0,4 кВ  КТП-710, ф. 33 ПС 110</t>
  </si>
  <si>
    <t>Строительство ВЛИ-0,38 кВ от РУ-0,4 кВ ТП-710 ф. 33 ПС 110/6 кВ Окрасочная для электроснабжения жилого дома по ул. Вольная, д. 3, п. Мирный, Наримановский р-н, Астраханская обл.</t>
  </si>
  <si>
    <t>Строительство ВЛИ-0,38 кВ от РУ-0,4 кВ ТП 710 ф. 33  ПС 110/6 кВ Окрасочная для электроснабжения жилых домов, расположенных по адресу: ул. Вязниковская, д. 42, д. 44, п. Мирный, Наримановский район, Астраханская область</t>
  </si>
  <si>
    <t>Строительство ВЛИ-0,38 кВ от ближайшей опоры ВЛ-0,4 кВ КТП-488, ф. 33 ПС 110/6 кВ Окрасочная для электроснабжения жилого дома по ул. Астраханская, д. 19 «а», п. Мирный, Наримановский р-н, Астраханская обл.</t>
  </si>
  <si>
    <t xml:space="preserve"> Строительство ВЛИ-0,38 кВ от опоры №5 Л-2 ВЛИ-0,4кВ ф.33 ПС 110/6 кВ Окрасочная для электроснабжения жилого дома, расположенного по адресу: ул. Весенняя, д. 16, п. Мирный, Наримановский р-н, Астраханская обл.</t>
  </si>
  <si>
    <t>Строительство ВЛИ-0,38 кВ от опоры №9 Л-2 ВЛ-0,4 кВ ТП 199 ф. 52 ПС 110/6 кВ Судостроительная для электроснабжения жилого дома, расположенного по адресу: ул. Дорожная, д. 32 А, с. Карагали, Приволжский р-н, Астраханская обл.</t>
  </si>
  <si>
    <t>Строительство ВЛИ-0,4 кВ от РУ-0,4 кВ КТП-488, ф. 33 ПС 110/6 кВ Окрасочная для электроснабжения жилого дома по ул. Шоссейная, д. 3 «б», п. Мирный, Наримановский р-н, Астраханская обл.</t>
  </si>
  <si>
    <t>Строительство ВЛЗ-10 кВ, ВЛИ-0,38 кВ и установка ТП-10/0,4 кВ, ф. 12 ПС 110/10 кВ Фунтово для электроснабжения жилого дома по ул. Короткая д. 3, п. Кирпичного завода №1, Приволжский р-н, Астраханская обл.</t>
  </si>
  <si>
    <t>Строительство ВЛ-10 кВ и установка КТП-10/0,4 кВ, ф. 12 ПС 110/10 кВ Фунтово для электроснабжения садовых домов № 10, 21, 39, 41, 59, 79, 81, 99, 119, 121 на орошаемом участке "Фунтовский" 2-го северо-оборота, поле № 4, прилегает к восточной границе п. Кирпичного завода № 1, в 100 м восточнее бугра "Кызыл-Тобе" ДНТ "Царев", Приволжский р-н, Астраханская обл.</t>
  </si>
  <si>
    <t>Строительство ВЛИ-0,38 кВ от ближайшей опоры ВЛИ-0,38 кВ ТП 1505 ф. 52 ПС 110/6 кВ Судостроительная для электроснабжения жилого дома, расположенного по адресу: с/т «Портовик-2» Астраханского порта Волжского объединенного речного пароходства, дом 44, Советский р-н, г. Астрахань</t>
  </si>
  <si>
    <t>Строительство ВЛИ-0,38 кВ от ближайшей опоры ВЛИ-0,38 кВ ТП-428, ВЛ-68 РП-2 ф. 27 ПС 110/10 кВ Фунтово для электроснабжения садового дома в с/т «Нефтяник», уч. 28, Приволжский р-н, Астраханская обл.</t>
  </si>
  <si>
    <t>Строительство ВЛИ-0,38 кВ от ближайшей опоры ВЛИ-0,38 кВ ТП 108 ф. 37 ПС 110/6 кВ Судостроительная для электроснабжения садового дома, расположенного по адресу: ул. Ровной, уч-к 35, с/т «На страже» при УВД АО Советский район, г. Астрахань</t>
  </si>
  <si>
    <t>Строительство ВЛИ-0,38 кВ от ближайшей опоры ВЛ-0,4 кВ ТП 750 ф. 203 ПС 110/35/6 кВ Трикотажная для электроснабжения магазина, расположенного по адресу: ул. 3-я Зеленгинская, д. 13 «а», Кировский р-н, г. Астрахань</t>
  </si>
  <si>
    <t>Строительство ЛЭП-0,4 кВ от РУ-0,4 кВ ТП 1568 ф. 109, ф. 210 ПС 110/35/6 кВ Трикотажная для электроснабжения жилого дома, расположенного по адресу: ул. Балашовская, д. 48, Кировский район, г. Астрахань</t>
  </si>
  <si>
    <t>Строительство ВЛИ-0,38 кВ от опоры ВЛ-0,4 ТП-74 ф. 1 ПС 110/10 кВ Рождественка для электроснабжения подсобного помещения примерно в 2 км по направлению на юго-восток от ориентира с. Ново-Николаевка, с. Ново-Николаевка, Ахтубинский р-н, Астраханская обл.</t>
  </si>
  <si>
    <t>Строительство ВЛИ-0,38 кВ от ближайшей опоры ВЛИ-0,38 кВ КТП 1398 ф. 9 ПС 35/6 кВ Трусовская для электроснабжения садовых домов, расположенных по адресу: ул. Счастья, д. 13, д. 15, СНТ «Полет», Трусовский р-н, г. Астрахань</t>
  </si>
  <si>
    <t>Строительство ВЛИ-0,38 кВ от проектируемой опоры ВЛИ-0,38 кВ КТП 1626 ф. 7 ПС 110/6 кВ Окрасочная для электроснабжения садового дома, расположенного по адресу: ул. Розовая, уч. 10, СТ «Полет», Трусовский район, г. Астрахань</t>
  </si>
  <si>
    <t>Строительство ВЛИ-0,38 кВ от ближайшей опоры ВЛИ-0,38 кВ ТП 462 ф. 7 ПС 110/35/10 кВ Первомайская для электроснабжения жилого дома, расположенной по адресу: пер. 2-й Турбазовский, д. 27, Ленинский р-н, г. Астрахань</t>
  </si>
  <si>
    <t>Строительство ВЛИ-0,38 кВ от РУ-0,4 кВ ТП-156, ф. 611 ПС 110/10-6 кВ Городская для электроснабжения магазина по ул. Ленина д. 68Б, с. Три Протока, Приволжский р-н, Астраханская обл.</t>
  </si>
  <si>
    <t>Строительство ВЛИ-0,38 кВ от ближайшей опоры ВЛ-0,4 кВ ТП-841 ВЛ-82 РП-6 ф. 5, 10 ПС 110/10 кВ Николо-Комаровка для электроснабжения жилого дома по ул. Летняя, д. 2, п. Первое Мая, Приволжский р-н, Астраханская обл.</t>
  </si>
  <si>
    <t>Строительство ВЛИ-0,38 кВ от проектируемой опоры ВЛИ-0,38 кВ проектируемой КТП-10/0,4 кВ, ф. 18 ПС 110/35/10 кВ Первомайская для электроснабжения садового дома в с/т «Болдинское», расположенное за пос. Янго-Аул, уч. 40, Ленинский район, г. Астрахань, Астраханская обл.</t>
  </si>
  <si>
    <t>Строительство ВЛЗ-6 кВ, ВЛИ-0,38 кВ и установка СТП-6/0,4 кВ, ф. 6, 28 ПС 35/6 кВ Стекловолокно для электроснабжения гаража, расположенного по адресу: пер. Смоляной, д. 1а, Гаражный кооператив «Заря», блок I, бокс 15, Ленинский р-н, г. Астрахань</t>
  </si>
  <si>
    <t>Строительство ВЛ-10 кВ, ВЛИ-0,38 кВ и установка ТП-10/0,4 кВ ф. 16 ПС 110/35/10 кВ Володаровка для электроснабжения сельскохозяйственного производства, расположенного на участке «Полковничий» (к/н 30:02:000000:922) Володарский р-н, Астраханская обл.</t>
  </si>
  <si>
    <t>Строительство ВЛИ-0,38 кВ от РУ-0,4 кВ ТП 1425, ф. 37 ПС 110/6 кВ Судостроительная для электроснабжения садового дома, расположенного по ул. 1-я Затонская, д. 8, Советский район, г. Астрахань</t>
  </si>
  <si>
    <t>Строительство ЛЭП-0,4 кВ от РУ-0,4 кВ ТП 683 ф. 117 ПС 110/10/6 кВ Городская для электроснабжения жилого дома, расположенного по адресу: ул. Николая Островского, д. 162, корп. 1, Советский р-н, г. Астрахань</t>
  </si>
  <si>
    <t>Строительство ВЛИ-0,38 кВ от РУ-0,4 кВ ТП 233 ф. 612 ПС 110/10-6 кВ Северная для нежилого помещения, расположенного по адресу: ул. Бабушкина, д. 92/ Набережная 1 Мая, д. 135, Кировский район, г. Астрахань</t>
  </si>
  <si>
    <t>Строительство ЛЭП-0,4 кВ от РУ-0,4 кВ проектируемой КТП-6/0,4 кВ, ф. 18 ПС 35/6 кВ ЖБК для электроснабжения нежилого помещения, расположенного по адресу: ул. Рыбинская, д. 9, Ленинский р-н, г. Астрахань</t>
  </si>
  <si>
    <t xml:space="preserve">Строительство ВЛИ-0,38 кВ от опоры № 1/19, Л4, ВЛИ-0,38 КТП 1435 ф. 9 ПС 35/6 кВ Трусовская для электроснабжения земельного участка, расположенного по адресу: пер. Казанский, д. 4, п. Пригородный, Наримановский р-н, Астраханская обл. </t>
  </si>
  <si>
    <t>Строительство ВЛ-10 кВ, ВЛИ-0,38 кВ и установка КТП-10/0,4 кВ, ф. 18 ПС 110/10 кВ Красный Яр для электроснабжения жилых домов, расположенных по ул. Строительная д. 29, д. 30, с. Забузан, Красноярский р-н, Астраханская обл.</t>
  </si>
  <si>
    <t>Строительство ВЛЗ-6 кВ, КЛ-6 кВ, ВЛИ-0,38 кВ и установка КТП-6/0,4 кВ, ф. 9 ПС 35/6 кВ Трусовская для электроснабжения жилых домов, расположенных по адресу: ул. Пригородная, д. 8А, ул. 4-я Пригородная, д.6, с. Солянка, Наримановский р-н, Астраханская обл.</t>
  </si>
  <si>
    <t xml:space="preserve"> Строительство ВЛИ-0,38 кВ от ближайшей опоры ВЛИ-0,38 кВ ТП-779, ф. 21 ПС 35/6 кВ Началово для электроснабжения жилого дома в мкр. Садовый, д. 138, с. Началово, Приволжский р-н, Астраханская обл</t>
  </si>
  <si>
    <t>Строительство ВЛИ-0,38 кВ от ближайшей опоры ВЛ-0,4 кВ ТП-742, ф. 20 ПС 35/6 кВ Началово для электроснабжения жилых домов в С/Т «Обувщик-2» Астраханской обувной фабрики, уч.79,29 и ул. Дениса Давыдова д.39 с. Началово, Приволжский р-н, Астраханская обл.</t>
  </si>
  <si>
    <t>Строительство ВЛИ-0,38 кВ от ближайшей опоры ВЛ-0,4 кВ ТП-742, ф. 20 ПС 35/6 кВ Началово для электроснабжения садовых домов в с/т «Обувщик-2» Астраханской обувной фабрики, уч.66,94 с. Началово, Приволжский р-н, Астраханская обл.</t>
  </si>
  <si>
    <t>Строительство ВЛИ-0,38 кВ от ближайшей опоры ВЛ-0,4 кВ ТП-779, ф. 21 ПС 35/6 кВ Началово для электроснабжения жилого дома в мкр. Садовый, д. 98, с. Началово, Приволжский р-н, Астраханская обл.</t>
  </si>
  <si>
    <t xml:space="preserve"> Строительство ВЛИ-0,38 кВ от ближайшей опоры ВЛИ-0,38 кВ ТП-742, ф. 20 ПС 35/6 кВ Началово для электроснабжения жилого дома по ул. Бородинская, д. 2 А, с. Началово, Приволжский р-н, Астраханская обл.</t>
  </si>
  <si>
    <t>Строительство КЛ-6кВ, ВЛИ-0,38кВ и установка КТП-6/0,4кВ, ф.21, ПС 35/6кВ Трусовская для электроснабжения зданий, расположенных по адресу: ул.Дзержинского, д.80, литер 22; 27; 39; 39а; уч.б/н (к/н 30:12:040841:315) Трусовский р-н г.Астрахань</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</si>
  <si>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218, с/т Болдинское, расположенное в районе п. Янго-Аул, Ленинский р-н, г. Астрахань</t>
  </si>
  <si>
    <t>Строительство ВЛИ-0,38 кВ от проектируемой опоры ВЛИ-0,38 кВ проектируемой КТП-10/0,4 кВ, ф.18 ПС 110/35/10 кВ Первомайская для электроснабжения садового дома, расположенного по адресу:  уч. 207, с/т Болдинское, расположенное в районе п. Янго-Аул, Ленинский р-н, г.Астрахань</t>
  </si>
  <si>
    <t>Строительство ЛЭП-0,4 кВ от РУ-0,4 кВ КТП 124 ф. 29 ПС 110/35/10 кВ Первомайская для электроснабжения жилого дома, расположенного по адресу: ул. 1-я Болдинская, д. 8, Ленинский р-н, г. Астрахань</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</si>
  <si>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247, с/т Болдинское, расположенное в районе п. Янго-Аул, Ленинский р-н, г. Астрахань</t>
  </si>
  <si>
    <t>Строительство ВЛИ-0,38 кВ от проектируемой опоры ВЛИ-0,38 кВ КТП 462 ф. 7 ПС 110/35/10 кВ Первомайская для электроснабжения жилого дома, расположенного по адресу: пер. 1-й Турбазовский, д. 13, Ленинский р-н, г. Астрахань</t>
  </si>
  <si>
    <t>Строительство ВЛИ-0,38 кВ от ближайшей опоры ВЛИ-0,38 кВ ТП 1008, ф. 11 ПС 35/6 кВ Трусовская для телекоммуникационного оборудования, расположенного по адресу: ул. 5-я Керченская, д. 12, литер А, Трусовский район, г. Астрахань, Астраханская обл.</t>
  </si>
  <si>
    <t xml:space="preserve">Строительство ЛЭП-0,4 кВ от РУ-0,4 кВ ТП 828 ф. 413 ПС 110/35/6 Трикотажная для электроснабжения автомойки, расположенной по адресу: уч. б/н (к/н 30:12:020997:128), ул. Медиков, Ленинский р-н, г. Астрахань </t>
  </si>
  <si>
    <t>Строительство ВЛИ-0,38 кВ от ближайшей опоры ВЛ-0,4 кВ ТП-744 ВЛ-66 РП-2 ф. 27 ПС 110/10 кВ Фунтово для электроснабжения жилого дома по ул. Береговая, д. 1, с.Карагали, Приволжский р-н, Астраханская обл.</t>
  </si>
  <si>
    <t>Строительство ВЛИ-0,38 кВ от ближайшей опоры ВЛИ-0,38 кВ, ТП-8-1, ф. 12 ПС 110/10 кВ Заводская для электроснабжения жилого дома в г. Нариманов, пер. Мирный, 4</t>
  </si>
  <si>
    <t>Строительство ЛЭП-0,4 кВ от РУ-0,4 кВ ТП 868 ф. 413 ПС 110/35/6 кВ Трикотажная для электроснабжения нежилого здания, расположенного по адресу: ул. 11 Красной Армии/ул. Куликова, д. 75, Кировский район, г. Астрахань</t>
  </si>
  <si>
    <t>Строительство ВЛИ-0,38 кВ от ближайшей опоры ВЛ-0,4 кВ ТП 199 ф. 52 ПС 110/6 кВ Судостроительная для электроснабжения нежилого здания, расположенного по адресу: ул. Зеленая, с. Карагали, Приволжский р-н, г.Астрахань</t>
  </si>
  <si>
    <t>Строительство ВЛ-10 кВ, ВЛИ-0,38 кВ и установка СТП 10/0,4 кВ, ф.15, ПС 110/10 кВ Николо-Комаровка для электроснабжения жилого дома по ул.Сельская, д.40А, п.Волго-Каспийский, Камызякский р-н, Астраханская обл.</t>
  </si>
  <si>
    <t>Строительство ВЛ-10 кВ, ВЛИ-0,38 кВ и установка ТП-10/0,4 кВ, ф.6 ПС 35/10 кВ Травино для электроснабжения производственной базы ООО «Северо-Каспийская рыбная компания» (к/н 30:05:150204:330), расположенной в г.Камызяк, Камызякский район, Астраханская обл.</t>
  </si>
  <si>
    <t>Установка ТП-10/0,4 кВ и строительство ВЛИ-0,38 кВ для электроснабжения земельного участка сельскохозяйственного назначения, расположенного в границах колхоза им. Ленина, от реки Каныча на северо-западе между участком Широкий и границей выпасов МО «Образцово-Травинский сельсовет», Камызякский р-н, Астраханская обл.</t>
  </si>
  <si>
    <t>Строительство ВЛ-10 кВ, ВЛИ-0,38 кВ и установка ТП-10/0,4 кВ ф.6 ПС 110/10 кВ Черный Яр-2 для электроснабжения земельного участка по ул. Костякова, (к/н 30:11:130201:4877), с. Черный Яр, Черноярский р-н, Астраханская обл.</t>
  </si>
  <si>
    <t>Строительство ВЛЗ-6 кВ, ВЛИ-0,38 кВ и установка ТП-6/0,4 кВ ф. 29 ПС 110/10/6 кВ Промстройматериалы для электроснабжения жилых домов по ул. Пионерская, д. 2а/21, д. 2а/38, д. 2а/37 с. Солянка, Наримановский район, Астраханская обл.</t>
  </si>
  <si>
    <t>Строительство ВЛ-10 кВ, ВЛИ-0,38 кВ и установка CТП-10/0,4 кВ ф. 11 ПС 110/10 кВ Икряное для электроснабжения жилых домов, расположенных по ул. Некрасова, д. 68, д. 78, д. 100, с. Бахтемир, Икрянинский р-н, Астраханская обл. (ориентировочная протяженность – 0,756 км, ориентировочная  мощность – 0,045 МВА</t>
  </si>
  <si>
    <t>Строительство ВЛИ-0,38 кВ от РУ-0,4 кВ, ТП-761, ф. 14 ПС 110/10 кВ Фунтово для электроснабжения жилого дома по  ул. 40 лет ВЛКСМ, д. 144а, п. Кирпичного Завода № 1, Приволжский р-н, Астраханская об</t>
  </si>
  <si>
    <t>Строительство ВЛИ-0,38 кВ от ближайшей опоры ВЛИ-0,38 кВ ТП-18 ВЛ-13 РП-9, ф. 12, 35 ПС110/10 кВ Фунтово для электроснабжения садового дома в с/т Железнодорожник, расположенного в районе Татарского кладбища по Фунтовскому шоссе, уч. 5 Советский р-н,                      г. Астрахань</t>
  </si>
  <si>
    <t>Строительство ЛЭП-10 кВ и установка СТП 10/0,4 кВ ф. 7 ПС 35/10 кВ Мултаново для электроснабжения ЛПХ, расположенного на правом берегу р. Васильевка 5.0 км, 5.6 км и 6.1 км на юго-восток от с. Мултаново 7.0 км, 6.3 км и 5.5 км на запад от с. Блиново, Володарский р-н, Астраханская обл.</t>
  </si>
  <si>
    <t>Строительство ВЛИ-0,38 кВ от РУ-0,4 кВ и установка КТП-10/0,4 кВ, ф. 12 ПС 110/10 кВ Фунтово для электроснабжения жилого дома по ул. Кооперативная, д. 11, п. Кирпичного завода № 1, Приволжский район, Астраханская область</t>
  </si>
  <si>
    <t>Строительство ВЛИ-0,38 кВ от РУ-0,4 кВ КТП-5 ф.7 ПС 35/6 Началово для электроснабжения здания делового управления по ул. Астраханская, д.48а, с.Началово, Приволжский район, Астраханская обл.</t>
  </si>
  <si>
    <t>Строительство ВЛИ-0,38 кВ от ближайшей опоры ВЛ-0,4 кВ ТП 523 ф. 22 ПС 35/6 кВ Началово для электроснабжения жилого дома по ул. Садовая, уч. 8, с/т «Монолит СМТ №1 ТСО «Астраханстрой», Приволжский р-н, Астраханская обл.</t>
  </si>
  <si>
    <t>Строительство ВЛ-10 кВ, ВЛИ-0,38 кВ и установка ТП-10/0,4 кВ ф.11 ПС 110/10 кВ Фунтово для электроснабжения крестьянско-фермерского хозяйсства (к/н 30:09:120701:87), расположенного в МО "Евпраксинский сельсовет", примыкающий к южной границе с.Евпраксино, в 100м от правого берега р.Болда, с.Евпраксино, Приволжский район, Астраханская обл. (ориентировочная протяженость ВЛЗ- 0,01км, ВЛИ-0,01км, КТП)</t>
  </si>
  <si>
    <t>Строительство ВЛИ-0,38 кВ от РУ-0,4 кВ ТП 620, ф. 627 ПС 110/10-6 кВ Царевская для электроснабжения нежилого помещения по ул. Моздокская, д. 65, дол. соб. 1/2, Советский район, г. Астрахань (ориентировочная протяженность - 0,3 км).</t>
  </si>
  <si>
    <t>Строительство ВЛЗ-10 кВ, ВЛИ-0,38 кВ и установка ТП-10/0,4 кВ, ф. 21, ПС 35/10 кВ Бирюковка для электроснабжения КФХ, расположенных на участке Яр-Яманцуг в 2,5 км юго-восточнее с. Яманцуг, в 50 м от правого берега р. Бушма, Приволжский р-н, Астраханская область</t>
  </si>
  <si>
    <t>Строительство ВЛИ-0,38 кВ от ближайшей опоры ВЛИ-0,38 кВ ТП 294 ф. 16 ПС 35/6 кВ Трусовская для электроснабжения жилого дома, расположенного по адресу: ул. Клинская, д. 48, Трусовский р-н, г. Астрахань</t>
  </si>
  <si>
    <t>Строительство ВЛИ-0,38 кВ от проектируемой опоры  ВЛИ-0,38 кВ проектируемой КТП-6/0,4 кВ, ф. 9 ПС 35/6 кВ Трусовская для электроснабжения жилого здания, расположенного по адресу: ул. 4-я Пригородная, д. 12 «а», с. Солянка, Наримановский р-н, Астраханская обл.</t>
  </si>
  <si>
    <t>Строительство ВЛИ-0,38 кВ от ближайшей опоры ВЛИ-0,38 кВ ТП 1398 ф.9 ПС 35/6 кВ Трусовская для электроснабжения садового дома, расположенного по адресу: ул.Северная, уч.11, СОТ «Полет», Трусовский район, г.Астрахань</t>
  </si>
  <si>
    <t>Строительство ВЛИ-0,38 кВ от ближайшей опоры ВЛИ-0,38 кВ КТП-576, ф. 611 ПС 110/10-6 кВ Городская для электроснабжения жилого дома по ул. Садовая, д. 39, с. Три протока, Приволжский р-н, Астраханская обл. (ориентировочная протяженность – 0,15 км)</t>
  </si>
  <si>
    <t>Строительство ВЛИ-0,38 кВ от ближайшей опоры ВЛИ-0,38 кВ ТП-741 ф. 20 ПС 35/6 кВ Началово для электроснабжения жилого дома по ул. Невская, д. 11, с. Началово, Приволжский р-н, Астраханская обл.</t>
  </si>
  <si>
    <t>Строительство ВЛИ-0,38 кВ от ближайшей опоры ВЛИ-0,38 кВ ТП-520, ф. 20, ПС 35/6 кВ Началово для электроснабжения жилого дома по ул. Родниковая, д. 14, с. Началово, Приволжский р-н, Астраханская обл.</t>
  </si>
  <si>
    <t>Строительство ВЛИ-0,38 кВ от опоры № 6, Л4, ВЛ-0,4 кВ ТП 406 ф. 621 ПС 110/10-6 кВ Царевская для электроснабжения телекоммуникационного оборудования, расположенного по адресу: ул. Магаданская, д. 34, Советский р-н, г. Астрахань</t>
  </si>
  <si>
    <t>Строительство ВЛИ-0,38 кВ от ближайшей опоры ВЛ-0,4 кВ ТП-788, ВЛ-9 РП- Растопуловка ф. 3, 15 ПС 110/10 кВ Растопуловка для электроснабжения жилого дома по ул. Степная,  д.11, с. Растопуловка, Приволжский р-н, Астраханская обл</t>
  </si>
  <si>
    <t>Строительство ВЛИ-0,38 кВ от ближайшей опоры ВЛИ-0,38 кВ ТП-664 ф. 46 ПС 110/10 кВ Кири-Кили для электроснабжения жилого дома по ул. Новая, д. 9, п. Пойменный, Приволжский р-н, Астраханская обл.</t>
  </si>
  <si>
    <t>Строительство ВЛИ-0,38 кВ от ближайшей опоры ВЛ-0,4 кВ ТП-770, ф. 35 ПС 110/10 кВ Фунтово для электроснабжения жилого дома по ул. Баренцева, д.3, п. Кирпичного Завода №1, Приволжский р-н, Астраханская обл.</t>
  </si>
  <si>
    <t>Строительство ВЛИ-0,38 кВ от РУ-0,4 кВ ТП-355, ф.33 ПС 110/6 кВ Окрасочная для электроснабжения жилого дома по ул. Зеленая, д.14, п. Мирный, Наримановский р-н, Астраханская обл</t>
  </si>
  <si>
    <t xml:space="preserve"> Строительство ВЛИ-0,38 кВ от РУ-0,4 кВ ТП-710, ф. 33 ПС 110/6 кВ Окрасочная для электроснабжения жилого дома по ул. Полынная, д. 16, п. Мирный, Наримановский р-н, Астраханская обл.</t>
  </si>
  <si>
    <t xml:space="preserve">Строительство ЛЭП-0,4 кВ от РУ-0,4 кВ ТП 1152 ф. 51 ПС 110/10 кВ Кири-Кили для электроснабжения здания клуба, расположенного по адресу: ул. 1-я Железнодорожная, уч. № 6, Ленинский р-н, г. Астрахань </t>
  </si>
  <si>
    <t>Строительство КЛ-6 кВ, ЛЭП-0,4 кВ и установка ТП-6/0,4 кВ, ф. 41 ПС 110/6 кВ Судостроительная для электроснабжения предприятия общественного питания, расположенного по адресу: пер. 2-й Ровный, д. 5 «б», Советский р-н, г. Астрахань</t>
  </si>
  <si>
    <t>Строительство ВЛЗ-6 кВ, ВЛИ-0,38 кВ и установка ТП-6/0,4 кВ, ф. 33 ПС 110/6 кВ Окрасочная для электроснабжения «Храма Воскресения Христово» по ул. Весенняя д. 50 «в», п. Трусово, Наримановский р-н, Астраханская обл</t>
  </si>
  <si>
    <t>Строительство ВЛЗ-6 кВ, ЛЭП-0,4 кВ и установка ТП-6/0,4 кВ ф. 20 ПС 35/6 кВ Началово для электроснабжения Здания опытной сельскохозяйственной исследовательской станции, расположенного в мкр. Западный д. 100 «б», с. Началово, Приволжский р-н, Астраханская обл.</t>
  </si>
  <si>
    <t>Строительство ЛЭП-0,4 кВ от РУ-0,4 кВ ТП 859 ф. 19 ПС 110/6 кВ Восточная для электроснабжения объекта придорожного сервиса, расположенного по адресу: ул. Джона Рида, д. 37, Советский р-н, г. Астрахань.</t>
  </si>
  <si>
    <t xml:space="preserve">Строительство ВЛ-6 кВ, ЛЭП-0,4 кВ и установка МТП-6/0,4 кВ, ф. 10 ПС 110/6 кВ Судостроительная для электроснабжения садовых домов, расположенных по адресу: с/т «Металлист» Астраханского завода Металлоконструкций, уч. 39, уч. 40, уч. 41, Советский район, г. Астрахань
</t>
  </si>
  <si>
    <t>Строительство ВЛИ-0,38 кВ от РУ-0,4 кВ СТП 1616 ф. 9 ПС 35/6 кВ Трусовская для электроснабжения земельного участка, расположенного по адресу: ул. 1-я Пригородная, д. 3, Наримановский р-н, г. Астрахань, Астраханская об</t>
  </si>
  <si>
    <t>Строительство ВЛИ-0,22 кВ от ближайшей опоры ВЛ-0,4 кВ ТП 332 ф. 605 ПС 110/10/6 кВ Южная для электроснабжения гаража, расположенного по адресу: ул. 3-я Рыбацкая, д. 5 «а», блок 4, бокс 60, Советский р-н, г. Астрахань</t>
  </si>
  <si>
    <t>Строительство ВЛИ-0,38 кВ от ближайшей опоры ВЛИ-0,38 кВ ТП-563, ф. 611, ПС 110/10-6 кВ Городская для электроснабжения жилого дома по ул. Зеленая, д. 3, с. Три Протока, Приво</t>
  </si>
  <si>
    <t>Строительство ВЛ-6 кВ и установка КТП-6/0,4 кВ, ф. 18 ПС 35/6 кВ Началово для электроснабжения жилых домов в мкр. Южный, д. 22 и д,31, с. Началово, Приволжский р-н, Астраханская обл. (ориентировочная протяженность – 0,56 км, трансформаторная мощность - 0,1 МВА)</t>
  </si>
  <si>
    <t xml:space="preserve">Строительство ВЛИ-0,38 кВ от ближайшей опоры ВЛИ-0,38 кВ ТП 1505, ф. 52 ПС 110/6 кВ Судостроительная для электроснабжения жилого дома, расположенного по адресу: ул. 1-я Томатная, д. 22, Советский район, г. Астрахань </t>
  </si>
  <si>
    <t xml:space="preserve">Строительство ВЛИ-0,38 кВ от ближайшей опоры ВЛИ-0,38 кВ ТП 972 ф. 23 ПС 110/6 кВ Судостроительная для электроснабжения садового дома, расположенного по адресу: уч. 56, с/т Союз расположенное по ул. 9-я Литейная, Советский р-н, г. Астрахань </t>
  </si>
  <si>
    <t>Строительство ВЛ-6 кВ и установка КТП-6/0,4 кВ, ф. 3 ПС 35/6 кВ Началово для электроснабжения садового дома № 90, в с/т. Наладчик, Приволжский р-н, Астраханская обл.</t>
  </si>
  <si>
    <t xml:space="preserve">Строительство ВЛЗ-6 кВ, ВЛИ-0,38 кВ и установка КТП-6/0,4 кВ, ф. 23, ПС 35/6 кВ Октябрьская для электроснабжения жилых домов, расположенных по адресу: ул. Вольная, д. 98 и д. 99, с. Старокучергановка, Наримановский район, Астраханская область  </t>
  </si>
  <si>
    <t>Строительство ВЛИ-0,38 кВ от ближайшей опоры ВЛ-0,4 кВ Л-1 КТП-670 ф.18  ПС 110/10  кВ Джакуевка для электроснабжения жилого дома по ул. Солнечная, д. 54  с. Волжское, Наримановский р-н, Астраханская обл.</t>
  </si>
  <si>
    <t>Строительство ВЛЗ-6 кВ, ВЛИ-0,38 кВ и установка ТП-6/0,4 кВ, ф. 29 ПС 110/6 кВ Вододелитель для электроснабжения базовой станции телефонной связи уч. б/н. к/н: 30:08:010501, г. Нариманов, Наримановский р-н, Астраханская обл.</t>
  </si>
  <si>
    <t>Строительство ВЛИ-0,38 кВ от ближайшей опоры ВЛ-0,4 кВ, КТП-120, ф. 11 ПС 35/10 кВ Тумак для электроснабжения магазина по ул. Заречная, д. 88, с. Сахма, Володарский р-н, Астраханская обл.</t>
  </si>
  <si>
    <t>Строительство ВЛИ-0,38 кВ от РУ-0,4 кВ КТП-33, ф. 17, ПС 110 кВ Енотаевка для электроснабжения здания школы по ул. Мусаева, д. 30, с. Енотаевка, Енотаевский р-н, Астраханская обл.</t>
  </si>
  <si>
    <t>Строительство ВЛИ-0,38 кВ от ближайшей опоры ВЛ-0,4 кВ, ф. 17 ПС 35/6 кВ Началово для электроснабжения жилого дома в с/т «Электрик-2» Астраханских электрических сетей, д. 102, Приволжский р-н, Астраханская обл</t>
  </si>
  <si>
    <t>Строительство ВЛИ-0,38 кВ от опоры проектируемой ВЛИ-0,38 кВ, ТП-835, ф. 21 ПС 35/10 кВ Бирюковка для электроснабжения жилого дома по ул. Тепличная, д. 2, с. Бирюковка, Приволжский р-н, Астраханская обл.</t>
  </si>
  <si>
    <t>Строительство ВЛИ-0,38 кВ от ближайшей опоры ВЛИ-0,38 кВ ТП-447, ф. 18 ПС 35/6 кВ Началово для электроснабжения нестационарного торгового объекта и телекоммуникационного оборудования на ул.Килинчинское шоссе, д.20А и д.24, с.Началово, Приволжский р-н, Астраханская обл</t>
  </si>
  <si>
    <t>Строительство ВЛИ-0,38 кВ от ближайшей опоры ВЛ-0,4 кВ, ТП-115, ф. 611 ПС 110/10-6 кВ Городская для электроснабжения садового дома на участке № 41, в с/т. «Рыбовод» ЦНИОРХа, Приволжский р-н, Астраханская обл.</t>
  </si>
  <si>
    <t>Строительство ЛЭП-0,4 кВ от РУ-0,4 кВ проектируемой МТП-6/0,4 кВ, ф. 10 ПС 110/6 кВ Судостроительная для электроснабжения садовых домов, расположенных по адресу: уч. 5, уч. 10, с/т «Металлист» завода Металлоконструкций, Советский район, г. Астрахань (ориентировочная протяженность ЛЭП-0,4 кВ; КЛ-0,4 кВ - 0,09 км; ВЛИ-0,38 кВ - 0,135)</t>
  </si>
  <si>
    <t xml:space="preserve">Строительство ЛЭП-0,4кВ от РУ-0,4кВ ТП336 ф.10 ПС 110/6кВ ГРУ 6 кВ АГРЭС для электроснабжения нежилого помещения расположенного по адресу: ул. Яблочкова д.1а помещение 89а г. Астрахань Астраханская область Российская Федерация </t>
  </si>
  <si>
    <t xml:space="preserve">Строительство ЛЭП-0,4кВ от РУ-0,4кВ ТП742 ф.4 ПС110/35/10 кВ ЦРП для электроснабжения магазина, расположенного по адресу: мкр. Солнечный 3 В п. Новоначаловский,Приволжский р-н, Астраханская обл </t>
  </si>
  <si>
    <t>Строительство ВЛИ-0,38 кВ от ближайшей опоры ВЛИ-0,38 кВ КТП 1746 ф. 55 ПС 110/10 кВ Кири-Кили, для электроснабжения гаража, расположенного по адресу: ул. Автозаправочная, д. 14, блок Д, бокс 1а ГК «Идель», г. Астрахань</t>
  </si>
  <si>
    <t>Строительство ВЛИ-0,38 кВ от опоры № 12/3,Л-1,ВЛ-0,4 кВ ТП -141 ф.14 ПС 110/35/10 кВ Володаровка для электроснабжения жилого дома по ул. Степная, д.33, с. Разино, Володарский р-н, Астраханская обл.</t>
  </si>
  <si>
    <t>СтроительствоЛЭП-0,4 кВ от РУ-0,4 кВ ТП 613 ф. 605 ПС 110/10-6 кВ Северная дляэлектроснабжения нежилого помещения, расположенного по адресу: ул.Ахшарумова, д. 127, Советский р-н, г. Астрахань</t>
  </si>
  <si>
    <t>Установка СТП-10/0,22 кВ для электроснабжения Автоматизированной системы диспетчерского контроля и управления ПГБ по объекту:«Газопроводы межпоселковые ГРС Кочковатка-с.Кочковатка-с.Сасыколи-п.Бугор-с.Михайловка с отводом на Чапчачи»с.Сасыколи, Харабалинский р-н, Астраханская обл.</t>
  </si>
  <si>
    <t>Строительство ВЛИ-0,38 кВ от опоры ВЛ-0,4 кВ Л-2ТП-551 ф. 9 ПС 220/110/35/10 кВ Лиман для электроснабжения жилого дома по ул. Матросова, д. 6К, р.п. Лиман, Лиманский р-н, Астраханская обл. 70</t>
  </si>
  <si>
    <t>Строительство ВЛ-10 кВ, ВЛИ-0,38 кВ  и установка КТП-10/0,4 кВ, ф. 4 ПС 220/110/35/10 кВ Лиман для электроснабжения жилого дома, по ул. И. Приходько, рп. Лиман, Лиманский р-н, Астраханской обл.</t>
  </si>
  <si>
    <t>Строительство ВЛ-10 кВ, ВЛИ-0,38 кВ и установка ТП-10/0,4 кВ ф.9 ПС 110/10 кВ Черный Яр-2 для электроснабжения земельного участка (к/н 30:11:130201:4823), расположенного в 1 км на северо-запад, в районе машинного канала КАРОС, с.Черный Яр, Черноярский р-н, Астраханская обл.</t>
  </si>
  <si>
    <t>Строительство ЛЭП-0,4 кВ от РУ-0,4 кВ ТП 683 ф. 117 ПС 110/10/6 кВ Городская для электроснабжения рекламной конструкции-цифровой билборд формата 3х6 м, расположенного по адресу: ул. Николая Островского, д. 147 (поз. 1), Советский р-н, г. Астрахань</t>
  </si>
  <si>
    <t>Строительство ВЛ-10 кВ, ВЛИ-0,38 кВ и установка ТП-10/0,4 кВ, ВЛ-13 РП-6 Береговая, ф.5 ПС 110/10 кВ Николо-Комаровка для электроснабжения производства сельскохозяйственной продукции на орошаемом участке «Присельский», в 1,31 км юго-западнее с. Татарская Башмаковка и в 160 м. по левой стороне от автодороги Астрахань-Травино, Приволжский р-н, Астраханская обл.</t>
  </si>
  <si>
    <t>Строительство ВЛИ-0,38 кВ от ближайшей опоры ВЛИ-0,38кВ ТП 1452, ф.13 ПС 110/6 кВ Судостроительная для электроснабжения жилого дома, расположенного по адресу: ул.Каширская/ ул.6-я Котельная, Советский район, г.Астрахань, Астраханская обл.</t>
  </si>
  <si>
    <t>Строительство ВЛИ-0,38 кВ от ближайшей опоры ВЛИ-0,38 кВ ТП-307, ВЛ-14 РП-9 ф. 12 ПС 110/10 кВ Фунтово для электроснабжения жилого дома, по ул. Школьная д.86, с. Осыпной Бугор, Приволжский р-н, Астраханская обл.</t>
  </si>
  <si>
    <t>Строительство ВЛИ-0,38кВ от ближайшей опоры ВЛ-0,4 кВ ТП-841 ВЛ-82 РП-6 ф.5,10 ПС 110/10 кВ Николо-Комаровка для электроснабжения жилых домов расположенных в МО "Татаробашмаковский сельсовет", в 30м от правого берега р.Кизань, в 400м севернее с.Татарская Башмаковка, (к/н 30:09:160106:243), (к/н 30:09:160106:246), с.Татарская Башмаковка, Приволжский р-н, Астраханская обл</t>
  </si>
  <si>
    <t>Строительство ВЛИ-0,38 кВ от проектируемой опоры ВЛИ-0,38 кВ ТП-1505, ф. 52, ПС 110/6 кВ Судостроительная для электроснабжения жилого дома, расположенного по адресу: пер. 2-й Алтайский, д. 18, тер. СНТ "Портовик-2", Советский р-н, г. Астрахань</t>
  </si>
  <si>
    <t>Строительство ВЛИ-0,38 кВ от ближайшей опоры ВЛИ-0,38 кВ ТП 50 ф. 6 ПС 35/6 кВ Прогресс для электроснабжения телекоммуникационного оборудования, расположенного по адресу: ул. Савушкина, д. 34, Ленинский р-н, г. Астрахан</t>
  </si>
  <si>
    <t>Строительство ВЛИ-0,38 кВ от ближайшей опоры ВЛ-0,4 кВ ТП-832 ВЛ-82 РП-6 Береговая ф. 5, 10, ПС 110/10 кВ Николо-Комаровка для электроснабжения жилого дома по ул. Тенистая, д. 19, п. Ассадулаево, Приволжский р-н, Астраханская обл.</t>
  </si>
  <si>
    <t>Строительство ВЛИ-0,38 кВ от ближайшей опоры  ВЛИ-0,38 кВ ТП 332 ф. 605 ПС 110/10/6 кВ Южная для электроснабжения гаража, расположенного по адресу: ул. 3-я Рыбацкая, д. 5а, Гаражный кооператив № 90, блок 4, бокс 53, г. Астрахань</t>
  </si>
  <si>
    <t>Строительство ЛЭП-0,4 кВ от РУ-0,4 кВ ТП 193 ф. 55 ПС 110/10 Кири-Кили для электроснабжения магазина, расположенного по адресу:  ул. Бабаевского, д. 62, Ленинский р-н, г. Астрахань</t>
  </si>
  <si>
    <t>Строительство ЛЭП-0,4 кВ от РУ-0,4 кВ ТП 735 ф. 11 ПС 110/6 кВ Окрасочная для электроснабжения производственной базы, расположенной по адресу: ул. 5-я Керченская, д. 8 в, Трусовский р-н, г. Астрахан</t>
  </si>
  <si>
    <t>Строительство ВЛ-6 кВ, ЛЭП-0,4 кВ и установка КТП-6/0,4 кВ ф.2, ПС 35/6 кВ Кировская для электроснабжения жилых домов, расположенных по адресу: уч. б/н (к/н 30:12:010039:133), уч. б/н (к/н 30:12:010735:123), уч. б/н (к/н 30:12:010735:115) в районе ул. Началовское Шоссе, Кировский р-н., г. Астрахань</t>
  </si>
  <si>
    <t xml:space="preserve">Строительство ВЛИ-0,38 кВ от РУ-0,4 кВ ТП-442 ф. 5 ПС 35/6 кВ Началово для электроснабжения административного здания, расположенного в с. Началово, ул. Килинчинская, д. 18А, Приволжский р-н, Астраханская обл.      </t>
  </si>
  <si>
    <t xml:space="preserve">Строительство ВЛИ-0,38 кВ от ближайшей опоры ВЛИ-0,38 кВ ТП 1505 ф. 52 ПС 110/6 кВ Судостроительная для электроснабжения садового дома, расположенного по адресу:  с/т «Монолит» АО «Стромм», участок 38, Советский район, г. Астрахань </t>
  </si>
  <si>
    <t xml:space="preserve">Строительство КЛ-0,4 кВ от РУ-0,4 кВ КТП-76 ф. 29 ПС 110/10/6 кВ Промстройматериалы для электроснабжения административного здания по ул. Магистральная, д. 28,  с. Солянка, Наримановский р-н, Астраханская обл.  </t>
  </si>
  <si>
    <t xml:space="preserve">Строительство ВЛИ-0,38 кВ от РУ-0,4 кВ КТП-76 ф. 29 ПС 110/10/6 кВ Промстройматериалы для электроснабжения магазина по ул. Магистральная, д.26, с. Солянка, Наримановский р-н, Астраханская обл.  </t>
  </si>
  <si>
    <t>Строительство ВЛИ-0,38 кВ от ближайшей опоры ВЛ-0,4 кВ КТП-20 ф. 20 ПС 35/10 кВ Николаевка для электроснабжения рыбоводного участка Ильмень Передовой, расположенного по адресу: ильмень Передовой, с.Николаевка, Наримановский р-н, Астраханская обл.</t>
  </si>
  <si>
    <t>Строительство ВЛИ-0,38 кВ от ближайшей опоры ВЛИ-0,38 кВ ТП 1501 ф.41 ПС 110/6 кВ Судостроительная для элекктроснабжения садового дома, расположенного по адресу: проезд Аэропортовский, д.31, г. Астрахань</t>
  </si>
  <si>
    <t>Строительство 2ЛЭП-0,4 кВ от РУ-0,4 кВ, установка силовых трансформаторов в ТП 1125 ф. 9, ф. 6 ПС 35/6 кВ Прогресс для электроснабжения земельного участка (стройплощадки), расположенного по адресу: ул. Чехова, д. 96, г. Астрахань, Астраханская область, Российская Федерация</t>
  </si>
  <si>
    <t xml:space="preserve">Строительство ВЛИ-0,38 кВ от ближайшей опоры ВЛ-0,4 кВ, КТП- 23, ф. 5, ПС 35/6 кВ Октябрьская для электроснабжения жилого дома по ул. Комсомольская, д.62 «а», с. Старокучергановка, Наримановский р-н, Астраханская обл.  </t>
  </si>
  <si>
    <t>Строительство ВЛИ-0,38 кВ от ближайшей опоры ВЛИ -0,4 кВ  Л-1 от ТП-488/250 кВА ф. 33 ПС 110/6 кВ Окрасочная для электроснабжения жилого дома, расположенного по адресу: ул. Северная, д. 14 п. Мирный, Наримановский р-н, Астраханская обл. (ориентировочная протяженность - 0,150 км)</t>
  </si>
  <si>
    <t>Установка КТП-6/0,4 кВ и строительство ВЛИ-0,38 кВ от ближайшей опоры ВЛИ-0,38 кВ, ф. 16 ПС 35/6 кВ Началово для электроснабжения жилого дома по ул. Кутумная д. 20, с. Яманцуг, Приволжский район, Астраханская обл.</t>
  </si>
  <si>
    <t>Строительство ВЛИ-0,38 кВ от ближайшей опоры ВЛ-0,4 кВ ТП-758, ф. 27 ПС 110/10 кВ Фунтово для электроснабжения жилого дома по ул. Колхозная, д. 51 с. Яксатово, Приволжский  р-н, Астраханская область.</t>
  </si>
  <si>
    <t>Строительство ВЛИ-0,38 кВ от ближайшей опоры ВЛИ-0,38 кВ, ТП-353, ф. 35 ПС 110/10 кВ Фунтово для электроснабжения жилого дома по ул. Осенняя д.1А, п. Кирпичного Завода № 1, Приволжский р-н, Астраханская обл.</t>
  </si>
  <si>
    <t>Строительство ЛЭП-0,4 кВ от ближайшей опоры ВЛ-0,4 кВ ТП 792/40 кВА, ф. 7 ПС 110/6 кВ Водозабор для электроснабжения жилого дома, расположенного по адресу: ул. Ярославская, д. 9, с. Растопуловка, Приволжский р-н, Астраханская обл.</t>
  </si>
  <si>
    <t xml:space="preserve">Строительство ЛЭП-0,4 кВ от ближайшей опоры ВЛ-0,4 кВ ТП 104, ВЛ-14 РП-9, ф.12,35 ПС 110/10 кВ Фунтово для электроснабжения жилых домов, расположенных по адресу: ул. Тенистая, д. 20, д.24, с. Осыпной Бугор, Приволжский р-н, Астраханская обл.  </t>
  </si>
  <si>
    <t xml:space="preserve">Строительство ЛЭП-0,4 кВ от ближайшей опоры ВЛ-0,4 кВ ТП 792/40 кВА, ф.7 ПС 110/6 кВ   Водозабор для электроснабжения жилого дома, расположенного по Астраханская обл, Наримановский р-н, севернее земельного участка с кадастровым номером 30:08:130101:295, (к/н 30:08:130101:941)      </t>
  </si>
  <si>
    <t>Строительство ВЛИ-0,38 кВ от РУ-0,4 кВ ТП 105 ф. 21 ПС 35/6 кВ Трусовская для электроснабжения элемента благоустройства по ул. Дзержинского, Трусовский район, г. Астрахань</t>
  </si>
  <si>
    <t>Строительство ВЛИ-0,38 кВ от ближайшей опоры ВЛИ-0,38 кВ ТП 1626 ф. 7 ПС 110/6 кВ Окрасочная для электроснабжения жилого дома, расположенного по адресу: СНТ «Полет», пр-д Водопроводный, д.54, Трусовский район, г. Астрахань» (ориентировочная протяженность - 0,120 км)</t>
  </si>
  <si>
    <t>Строительство ВЛИ-0,38 кВ от РУ-0,4 кВ  КТП-477 ф.12 ПС 220/110/35/6 кВ Баррикадная для электроснабжения  Трехэтажный 24-кв. жилой дом по ул. Южная, д. 1б, рп. Красные Баррикады, Икрянинский р-н, Астраханская обл.</t>
  </si>
  <si>
    <t xml:space="preserve">Строительство ВЛИ-0,38 кВ от ближайшей опоры ВЛ-0,4 кВ ТП-537 ф. 16  ПС 110/10 кВ Икряное для электроснабжения жилого дома, расположенного по адресу: ул. Каспийская, д. 15, с. Икряное, Икрянинский р-н Астраханская обл. </t>
  </si>
  <si>
    <t xml:space="preserve">Строительство ВЛИ-0,38 кВ от ближайшей опоры ВЛ-0,4 кВ КТП 664 ф. 406 ПС 35/6 кВ Нефтебаза для электроснабжения жилого дома, расположенного по ул. Молодежная, д. 266, рп. Ильинка, Икрянинский р-н., Астраханская обл.  </t>
  </si>
  <si>
    <t>Строительство ВЛ-6 кВ, ВЛИ-0,38 кВ и установка ТП 6/0,4 кВ, ф.3 ПС35/6 Началово для электроснабжения садового дома в с/т.«Обувщик-2», Астраханской обувной фабрики, садовый участок №108 Приволжский район, Астраханская област</t>
  </si>
  <si>
    <t>Строительство ВЛИ-0,38 кВ от ближайшей опоры ВЛИ-0,38кВ ТП-703, ВЛ-7 РП-Растопуловка ф.3,15 ПС 110/10кВ Растопуловка для электроснабжения жилого дома по ул. Радужная, д.40а, с.Растопуловка, Приволжский р-н, Астраханская обл.</t>
  </si>
  <si>
    <t>Строительство ВЛЗ-10 кВ, ВЛИ-0,38 кВ и установка ТП-10/0,4 кВ, ф.21 ПС 35/10 кВ Бирюковка для  электроснабжения Сельскохозяйственного производства на орошаемый участок Безымянный, 1,7 км юго-восточной границы п.Ивановский, в 150м северо-западнее от правого берега р.Рычан, Приволжский район, Астраханская область</t>
  </si>
  <si>
    <t>Строительство ВЛЗ-6 кВ, ЛЭП-0,4 кВ и установка ТП 6/0,4 кВ ф.7 ПС 110/6 Окрасочная для электроснабжения садового дома, расположенного по адресу СНТ Газовик, ул.Райская, д.37, Трусовский район, г.Астрахань</t>
  </si>
  <si>
    <t xml:space="preserve">Строительство ВЛ-10 кВ, ВЛИ-0,38 кВ и установка ТП-10/0,4 кВ ф.13 ПС 110/10 кВ Черный Яр-2, для электроснабжения земельного участка под строительство и эксплуатацию ОКС, предназначенного для дошкольного образования (детские ясли) по переулку Садовый, д.2, с.Черный Яр, Черноярский р-н, Астраханская обл. </t>
  </si>
  <si>
    <t>Строительство ВЛ-6 кВ от ближайшей опоры ВЛ-6 кВ ф. 6 ПС 110/35/6 кВ Лесная для электроснабжения производственной базы, расположенной по адресу: ул. 6-й проезд Мостостроителей, д. 2А, Трусовский р-н, г. Астраха</t>
  </si>
  <si>
    <t xml:space="preserve">Строительство двух ЛЭП-6 кВ от ближайшей опоры ВЛ-6 кВ ф.611 ПС 110/10-6 кВ Городская, ф.17 ПС 35/6 кВ Началово, ЛЭП-0,4 кВ и установка 2КТП-6/0,4 кВ, для электроснабжения учреждения дошкольного, начального и среднего общего образования, расположенного по ул. Ленина, с. Три Протока, Приволжский р-н., Астраханская обл. </t>
  </si>
  <si>
    <t>Строительство ВЛИ-0,38 кВ от ближайшей опоры ВЛИ-0,38 кВ ТП 161 ф. 16 ПС 35/6 кВ Кировская, для электроснабжения жилого дома, расположенного по адресу: территория СНТ «Ломбард», ул. 2-я Камышовая, д. 16, г. Астрахань</t>
  </si>
  <si>
    <t>Строительство ВЛИ-0,38 кВ от ближайшей опоры ВЛ-0,4 кВ РП 4 ф. 614, 615 ПС 110/10-6 кВ Царевская для электроснабжения гаражей, расположенных по адресу: пер. 2-й Песчаный, д. 4, блок IV, бокс 35, бокс 52, Кировский р-н, г. Астрахань</t>
  </si>
  <si>
    <t>Строительство ВЛИ-0,38 кВ от  опоры №1, Л 1, ВЛИ-0,38 кВ КТП-1309,  ф. 18 ПС 110/10 кВ Промстройматериалы для электроснабжения жилого дома расположенного по адресу: ул. Магистральная,  д. 25 "б", п. Пригородный, Сельское поселение, Солянский совет, Наримановский муниципальный р-н, Астраханска</t>
  </si>
  <si>
    <t xml:space="preserve">«Строительство ВЛИ-0,38 кВ от ближайшей опоры ВЛИ-0,38 кВ КТП 1629 ф. 7 ПС 35/6 кВ Интернациональная для электроснабжения жилого дома, расположенного по адресу: проезд Павелецкий, д. 25, Трусовский р-н, г. Астрахань» </t>
  </si>
  <si>
    <t>Строительство ВЛИ-0,38 кВ от ближайшей опоры ВЛИ-0,38 кВ КТП 1357 ф. 6 ПС 110/35/6 кВ Лесная для электроснабжения жилых домов, расположенных по адресу: ул. Энергетическая, д. 6в и д. 6к, с. Солянка, Наримановский район, г. Астрахань</t>
  </si>
  <si>
    <t>Строительство ВЛИ-0,38 кВ от проектируемой опоры ВЛИ-0,38 кВ КТП 1626 ф. 7 ПС 110/6 кВ Окрасочная для электроснабжения садового дома, расположенного по адресу: ул. Сиреневая, д. 4, СТ «Полет», Трусовский район,  г. Астрахань</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</si>
  <si>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Астрахань</t>
  </si>
  <si>
    <t>Строительство ВЛИ-0,38 кВ от РУ-0,4 кВ ТП 26, ф. 25 ПС 110/35/10 кВ  Капустин Яр для электроснабжения телекоммуникационного оборудования по ул. Волгоградская, около д. № 1, г. Знаменск, Ахтубинский р-н, Астраханская обл.</t>
  </si>
  <si>
    <t>Строительство ВЛ-10 кВ и установка КТП-10/0,4 кВ, ф. 13 ПС 110/10 кВ Фунтово для электроснабжения садовых домов № 2 ,3, 4, 9, 10 в с/т. «Строитель» и жилого дома по ул. Строительная д. 9 с. Яксатово, Приволжский р-н, Астраханская обл. (ориентировочная протяженность - 
0,16 км, трансформаторная мощность - 0,16 мВА)</t>
  </si>
  <si>
    <t>Строительство ВЛЗ-6 кВ, ВЛИ-0,38 кВ и установка ТП-6/0,4 кВ, ф.46 ПС 110/10/6 кВ Кири-Кили для электроснабжения столовой в г. Астрахань, 90 м. в западном направлении от ерика Перкатный в районе реки Кривая Болда, Ленинский р-н, Астраханская область</t>
  </si>
  <si>
    <t>Строительство ВЛ-10 кВ и установка СТП-10/0,4 кВ, ВЛ-10 РП Растопуловка ф. 3, 15 ПС 110/10 кВ Растопуловка для электроснабжения жилого дома по ул. Сеитовская, д. 57, с. Растопуловка, Приволжский р-н, Астраханская обл.</t>
  </si>
  <si>
    <t>Строительство ВЛИ-0,38 кВ от ближайшей опоры ВЛ-0,4 кВ ТП-40 ф. 9 ПС 110/10 кВ Фунтово для электроснабжения жилого дома по ул. Космонавта Леонова, д. 14А, п.Кирпичного завода № 1, Приволжский р-н, Астраханская обл.</t>
  </si>
  <si>
    <t xml:space="preserve">Строительство ВЛИ-0,38 кВ от опоры проектируемой ВЛИ-0,38 кВ ТП-214, ВЛ-68 РП-2 ф. 27 ПС 110/10 кВ Фунтово для электроснабжения жилого дома,  по ул. Нижегородская, д. № 23 с. Карагали, Приволжский р-н, Астраханская обл.  </t>
  </si>
  <si>
    <t>Строительство ВЛ-10 кВ, ВЛИ-0,38 кВ и установка ТП-10/0,4 кВ, ф. 13 ПС 110/10 кВ Ленино для электроснабжения рыбной фермы, расположенной в 0,5 км западнее п. Промысловый, Енотаевский район, Астраханская область.</t>
  </si>
  <si>
    <t>Строительство ВЛИ-0,38 кВ от РУ-0,4 кВ проектируемой ТП-6/0,4 кВ ф.7 ПС 110/6 кВ Окрасочная для электроснабжения жилого дома, расположенного по адресу: СНТ "Газовик", ул. Ванильная, д. 38, Трусовский район, г.Астрахань</t>
  </si>
  <si>
    <t>Строительство ВЛИ-0,38 кВ от проектируемой опорф ВЛИ-0,38 кВ проектируемой ТП-6/0,4 кВ ф.7 ПС 110/6 кВ Окрасочная для электроснабжения жилых домов, расположенного по адресу: СНТ "Газовик", ул. Райская, д.18, уч-к 71, Трусовский район, г.Астрахань</t>
  </si>
  <si>
    <t>Строительство ВЛЗ-10 кВ, ВЛИ-0,38 кВ и установка КТП-10/0,4 кВ, ВЛ-7 РП-Растопуловка ф. 3,15 ПС 110/10 кВ Растопуловка для электроснабжения жилых домов по ул. В. Нурмухамедова д. 31 и д. 32 с. Растопуловка, Приволжский р-н, Астраханская обл.</t>
  </si>
  <si>
    <t>Строительство ВЛИ-0,38 кВ от проектируемой опоры ВЛИ-0,38 кВ проектируемой КТП-10/0,4 кВ, ВЛ-7 РП-Растопуловка ф. 3,15 ПС 110/10 кВ Растопуловка для электроснабжения жилого дома по ул. В. Нурмухамедова д. 10 с. Растопуловка, Приволжский р-н, Астраханская обл.</t>
  </si>
  <si>
    <t>Строительство ВЛИ-0,38 кВ от ближайшей опоры ВЛ-0,4 кВ, ТП-651 ф. 46 ПС 110/10/6 кВ Кири-Кили для электроснабжения жилого дома по ул. Цветочная, д. 20, п. Пойменный, Приволжский р-н, Астраханская обл</t>
  </si>
  <si>
    <t>Строительство ВЛИ-0,38 кВ от РУ-0,4 кВ проектируемой ТП-6/0,4 кВ ф.7 ПС 110/6 кВ Окрасочная для электроснабжения садового и жилого дома, расположенного по адресу: СНТ "Газовик", ул.Семейная, д.18, д.3, Трусовский район, г.Астрахань</t>
  </si>
  <si>
    <t>Строительство ВЛИ-0,38 кВ от ближайшей опоры ВЛ-0,4 кВ ТП 788 ВЛ-9 РП-Растопуловка ф. 3, 15 ПС 110/10 кВ Растопуловка для электроснабжения жилого дома по ул. Благодатная, 23, с.Растопуловка, Приволжский р-н, Астраханская обл</t>
  </si>
  <si>
    <t>Строительство ВЛЗ-6 кВ, ВЛИ-0,38 кВ и установка КТП-6/0,4 кВ, ф.16 ПС 35/6 кВ Кировская для электроснабжения жилого дома, расположенного по адресу: ул. 2-я Сурепская, д.12, Кировский р-н, г.Астрахань</t>
  </si>
  <si>
    <t>Строительство ВЛИ-0,38 кВ от ближайшей опоры проектируемой ВЛ-0,4 кВ проектируемой ТП-6/0,4 кВ, ф.3 ПС 35/6 кВ Началово для электроснабжения садовых домов в с/т "Обувщик-2" Астраханской обувной фабрики, садовые участки №16, 59 и 113, Приволжский р-н, Астраханская обл.</t>
  </si>
  <si>
    <t>Строительство ВЛИ-0,38кВ от проектируемой ТП-6/0,4кВ ф.3 ПС 35/6 кВ Началово для электроснабжения жилых домов расположенных вмкр.Радужный 27, 28А, 31, 32, 32А, 38, 40 ,42, 43, 44, в мкр.Придорожный д.22, с.Началово, с/т "Обувщик-2" Астраханской обувной фабрики д.92 и садовых участков з/у 72, 93, 101, 112, Приволжский р-н, Астраханская обл</t>
  </si>
  <si>
    <t>Строительство ВЛЗ-10 кВ, ВЛИ-0,38 кВ и установка ТП-10/0,4 кВ, ф. 33 ПС 110/10 кВ Фунтово для электроснабжения подсобного хозяйства, расположенного на орошаемом участке «Ирле», 1 поле, участок №5, Приволжский р-н, Астраханская область</t>
  </si>
  <si>
    <t>Строительство ВЛЗ-10 кВ, ВЛИ-0,38 кВ и установка ТП-10/0,4 кВ, ф. 7 ПС 110/10 кВ Фунтово для электроснабжения земельного участка для производства сельхозпродукции, расположенного на орошаемом участке «Ирле» на поле 1, дорожке 5, уч. № 1, Приволжский р-н, Астраханская обл.</t>
  </si>
  <si>
    <t xml:space="preserve"> Строительство ВЛ-10кВ, ВЛИ-0,38кВ и установка ТП-10/0,4кВ, ф.14 ПС 110/35/10 кВ ЦРП для электроснабжения нежилого помещения (склада), (к/н 30:09:090307:96), расположенного в МО "Трехпротокский сельсовет", в 230м восточнее восточной границы с.Кулаковка, в 90м южнее автомобильной дороги Астрахань-Три Протока -Началово, с.Три Протока, Приволжский р-н, Астраханская обл.</t>
  </si>
  <si>
    <t>2.3.1.4.3.1.</t>
  </si>
  <si>
    <t>Строительство 2КЛ-10 кВ, ВЛИ-0,38 кВ и установка КТП-10/0,4 кВ, ф.29 ПС 110/35/10 кВ Первомайская для электроснабжения здания бытового обслуживания, расположенного по адресу: ул. Новороссийская, д. 1 а, Ленинский р-н, г. Астрахань</t>
  </si>
  <si>
    <t>Строительство 2КЛ-6 кВ, ВЛИ-0,38 кВ и установка ТП-6/0,4 кВ, ф. 621 ПС 110/10-6 кВ Южная для электроснабжения садового дома, расположенного по адресу: пер. 1-й Конечный, д. 4, СНТ Железнодорожник, Советский р-н, г. Астрахань</t>
  </si>
  <si>
    <t>Строительство ЛЭП-0,4 кВ от РУ-0,4 кВ ТП 1439 ф.10 ПС 110/6 кВ Судостроительная для электроснабжения жилого дома, расположенного по адресу: ул. Набережная Реки Царева, д. 46, литер А, г. Астрахань</t>
  </si>
  <si>
    <t>Строительство ВЛИ-0,4 кВ, ВЛЗ-6 кВ и установка ТП 6/0,4 ф.23 ПС 35/6 Октябрьская для электроснабжения детского сада, расположенного в границах между ул. Морская и Комсомольская, уч б/н (к/н:30:08:000000:906), с. Старокучергановка, Наримановский р-н, Астраханская обл.</t>
  </si>
  <si>
    <t>Установка СТП-10/0,22 кВ для электроснабжения Автоматизиованной системы диспетчерского контроля и управления ПГБ по объекту "Газопроводы межпоселковые ГРС Ахтубинск 2- п. Джелга - р.п. Верхний Баскунчак - п. Средний Баскунчак - р.п. Нижний Баскунчак Ахтубинского района Астраханской области", п. Средний Баскунчак, Ахтубинский р-н, Астраханская обл.</t>
  </si>
  <si>
    <t>Строительство ВЛ-6 кВ и установка ТП-6/0,4 кВ ф.16  ПС 35/6 кВ Началово для электроснабжения малоэтажной многоквартирной застройки по ул. Кедровая, 26,28,30,32,34, ул. Еловая, 25,27,29,31,33, с. Началово, Приволжский р-н., Астраханская обл.</t>
  </si>
  <si>
    <t>Строительство ВЛ-10 кВ, ф. 7, ПС 110/10 кВ Старица-2 для электроснабжения ЭУ складского помещения, по адресу с. Старица, 0,5км на запад от с. Старица, Черноярский р-н, Астраханская обл.</t>
  </si>
  <si>
    <t>Строительство ВЛ-10 кВ, ВЛИ-0,38 кВ и установка ТП-10/0,4 кВ ф. 16 ПС 110/35/10 кВ Володаровка для электроснабжения сельскохозяйственного производства, расположенного на участке «Полковничий» (к/н 30:02:000000:922) Володарский р-н, Астраханская обл</t>
  </si>
  <si>
    <t>Строительство ВЛ-6 кВ, ВЛИ-0,22 кВ и установка ТП-6/0,4 кВ от ближайшей опоры ВЛ-6 кВ ф. 5 ПС 220/110/35/6 кВ Баррикадная для электроснабжения станции катодной защиты СКЗ № 108 по адресу: с. Бахтемир, Икрянинский р-н, Астраханская обл.</t>
  </si>
  <si>
    <t>Строительство ВЛ-10 кВ и установка СТП-10/0,4 кВ, ф. 35 ПС 220/110/10 кВ Харабали для электроснабжения дома животновода, расположенного по адресу г. Харабали, в 43 км на северо-восток от г. Харабали, в 2 км на запад от кош. Аджин в границах МО г. Харабали, Харабалинский р-н, Астраханская обл.</t>
  </si>
  <si>
    <t xml:space="preserve"> Строительство ВЛ-10 кВ и установка ТП 10/0,4 кВ, ф.5,10 ПС110/10 Николо-Комаровка для электроснабжения трех трехэтажных 36 квартирных жилых домов расположенных по ул. Солнечная д.6, п. Стеклозавода, Приволжский район, Астраханская область</t>
  </si>
  <si>
    <t xml:space="preserve"> Строительство ВЛ-10 кВ и установка СТП-10/0,4 кВ, ф. 20 ПС 35/10 кВ Николаевка для электроснабжения сельского хозяйства, расположенного в 4,2 км северо-восточнее с. Николаевка, в 11,2 км юго-западнее п. Мирный,  Наримановский р-н, Астраханская об</t>
  </si>
  <si>
    <t>Установка ТП-10/0,4 кВ и строительство ВЛИ-0,38 кВ для электроснабжения земельного участка сельскохозяйственного назначения, расположенного в границах колхоза им. Ленина, от реки Каныча на северо-западе между участком Широкий и границей выпасов МО «Образцово-Травинский сельсовет», Камызякский р-н, Астраханская обл</t>
  </si>
  <si>
    <t>Строительство ВЛ-10 кВ, ВЛИ-0,38 кВ, установка ТП-10/0,4 кВ ф. 15 ПС 110/10 кВ Рождественка для электроснабжения КФХ, расположенного 14-16 км северо-восточнее с. Болхуны, участок между т. Шириметова и т. Зайцева, (к/н 30:01:020301:301), с. Болхуны, Ахтубинский р-н, Астраханская обл.</t>
  </si>
  <si>
    <t>Строительство ВЛ-10 кВ, ВЛИ-0,38 кВ и установка ТП-10/0,4 кВ ф. 22 ПС 110/10 кВ Рождественка для электроснабжения подсобного помещения, расположенного 13,5 км северо-восточнее с. Болхуны, (к/н 30:01:020301:444), с. Болхуны, Ахтубинский р-н, Астраханская обл.</t>
  </si>
  <si>
    <t>Строительство ВЛИ-0,4 кВ от опоры № 21, Л-3, ВЛ-0,4 кВ, КТП-46/250 кВА, ф. 21 ПС 220/110/10 кВ Харабали для электроснабжения жилого дома по мкр. Тепличный, д. 128, г. Харабали, Харабалинский р-н, Астраханская обл.</t>
  </si>
  <si>
    <t>Строительство ВЛИ-0,38 кВ от ближайшей опоры ВЛИ-0,38 кВ, КТП-928/100 кВА, ф. 17 ПС 110/35/10 кВ Тамбовка для электроснабжения жилого дома расположенного по адресу: мкр. Новый, д. 47, с. Тамбовка, Харабалинский р-н, Астраханская обл.</t>
  </si>
  <si>
    <t xml:space="preserve"> Строительство ВЛ-6 кВ и установка КТП-6/0,4 кВ, ф. 33 ПС 110/6 кВ Окрасочная для электроснабжения жилого дома, расположенного по адресу: ул. Рассветская д. 71, Наримановский р-н, п. Мирный, Астраханская обл.</t>
  </si>
  <si>
    <t xml:space="preserve">Строительство ВЛЗ-6 кВ, ВЛИ-0,38 кВ и установка КТП-6/0,4 кВ, ф. 23, ПС 35/6 кВ Октябрьская для электроснабжения жилых домов, расположенных по адресу: ул. Вольная, д. 98 и д. 99, с. Старокучергановка, Наримановский район, Астраханская область </t>
  </si>
  <si>
    <t xml:space="preserve">Строительство ВЛ-10 кВ и установка ТП 10/0,4 кВ ф.6 ПС 35/10 кВ Травино для электроснабжения нежилого помещения по ул. Гагарина, д. 15 А, с. Полдневое, Камызякский р-н, Астраханская обл. </t>
  </si>
  <si>
    <t>Строительство ВЛ-10 кВ и установка СТП-10/0,4 кВ, ф. 21 ПС 110/10 кВ Фунтово для электроснабжения Производственной базы расположенного, на участке №1 чек № 3 в 300 м от с. Фунтово-2, в 50 м, левого берега р. Царев, Приволжский р-н, Астраханская обл.</t>
  </si>
  <si>
    <t>Строительство ВЛ-10 кВ от ближайшей опоры ВЛ-10 кВ и установка ТП-10/0,4 кВ, ф. 20 ПС 110/10 кВ Енотаевка для электроснабжения животноводческой точки МО «Федоровский сельсовет», с Михайловка, Енотаевский р-н, Астраханская обл.</t>
  </si>
  <si>
    <t>Строительство ВЛ-10 кВ, ВЛИ-0,38 кВ и установка ТП-10/0,4 кВ, ф.2 ПС 110/10 кВ Чаганская для электроснабжения жилого дома по ул. Дачная, д. 44 В, с. Чаган, Камызякский р-н., Астраханская обл.</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</si>
  <si>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t>
  </si>
  <si>
    <t>Строительство ВЛ-10 кВ, ВЛИ-0,38 кВ и установка ТП-10/0,4 кВ ф.20 ПС 220/110/35/10 кВ Лиман для электроснабжения нежилого помещения, расположенного в 2,3 км северо-западнее с. Промысловка, в 1,5 км юго-восточнее с. Яндыки, (к/н 30:07:000000:660), с. Промысловка, Лиманский р-н., Астраханская область.</t>
  </si>
  <si>
    <t>Строительство ВЛЗ-10 кВ и установка ТП-10/0,4 кВ, ф.8 ПС 110/10 кВ Рождественка для электроснабжения подсобного помещения примерно в 3 км по направлению на юго-восток от ориентира с. Болхуны, район точки «Теплицы», (уч. б/н. к/н: 30:01:020201:28), с. Болхуны, Ахтубинский р-н, Астраханская обл</t>
  </si>
  <si>
    <t>Строительство ВЛ-10 кВ, установка ТП-10/0,4 кВ от ближайшей опоры ВЛ-10 кВ, ф. 5 ПС 110/10 кВ Ленино для электроснабжения животноводческой фермы на 5,3 км северо-западнее села Табун-Арал, с. Табун-Арал, Енотаевский р-н, Астраханская обл</t>
  </si>
  <si>
    <t>Строительство ЛЭП-6 кВ, КЛ-0,4 кВ и установка 2ТП-6/0,4 кВ от ближайшей опоры ВЛ-6 кВ ф.11,24 ПС 110/6 кВ Вододелитель для электроснабжения медицинского центра на базе быстровозводимых конструкций по ул.Центральная, д.39, г.Нариманово, Наримановский р-н, Астраханская обл. (1 этап: протяженность ВЛ-6 кВ –  0,912 км, протяженность КЛ-6 кВ –  0,056 км)</t>
  </si>
  <si>
    <t>Строительство ЛЭП-10 кВ, КЛ-0,4 кВ и установка 2ТП-10/0,4 кВ,  от ЗРУ-10 кВ ПС 110/35/10 кВ Первомайская для электроснабжения медицинского центра на базе быстровозводимых конструкций по ул.Соликамская (к/н 30:12:020634:137), Ленинский р-н, г.Астрахань. (1 этап: протяженность ВЛ-10 кВ –  1,829 км, протяженность КЛ-10 кВ – 0,423 км)</t>
  </si>
  <si>
    <t>Строительство ВЛЗ-6 кВ ф. 4 ПС 110/6 кВ Покровка для электроснабжения АГКНС, расположенного по адресу:  Астраханская область, г. Ахтубинск, автодорога «Волгоград-Астрахань», 153 км.+400м  (ориентировочная протяженность – 6 км)</t>
  </si>
  <si>
    <t>Строительство ВЛЗ-6 кВ и установка ТП-6/0,4 кВ, ф. 416 ПС 110/35/6 кВ Лесная-Новая для электроснабжения здания промывной линии, расположенного по адресу: ул. Мосина, д. 1 «а», Трусовский р-н, г. Астрахань (ориентировочная протяженность ВЛЗ-6 кВ – 0,5 км, ориентировочная мощность – 0,25 МВА)</t>
  </si>
  <si>
    <t>Строительство ВЛЗ-10 кВ и установка ТП-10/0,4 кВ, ф. 7 ПС 110/35/10 кВ Первомайская для электроснабжения поливочной насосной станции, расположенной по адресу: уч. б/н (к/н 30:12:000000:346), Межболдинский участок, Ленинский р-н, г. Астрахань (ориентировочная протяженность ВЛЗ-10 кВ – 0,05 км, ориентировочная мощность – 0,063 МВА)</t>
  </si>
  <si>
    <t>Строительство ВЛЗ-10 кВ и установка КТП-10/0,4 кВ, ф. 54 ПС 110/10 кВ Кири-Кили для электроснабжения магазина, расположенного по адресу: ул. Краматорская, д. 2 "б", Ленинский р-н, г. Астрахань (ориентировочная протяженность ВЛЗ-10 кВ – 0,05 км, ориентировочная мощность = 0,25 МВА) («Строительство ВЛЗ-10 кВ и установка ТП-10/0,4 кВ, ф. 54 ПС 110/10 кВ Кири-Кили для электроснабжения магазина, расположенного по адресу: ул. Бабаевского, д. 51, Ленинский р-н, г. Астрахань» (ориентировочная протяженность ВЛЗ-10 кВ – 0,05 км, ориентировочная мощность – 0,25 МВА</t>
  </si>
  <si>
    <t>Строительство ВЛ-6 кВ и установка СТП-6/0,4 кВ, ф. 7 ПС 110/6 кВ Водозабор для электроснабжения жилого дома по пер. Лесной, д. 2 «в», п. Караагаш, Наримановский р-н, Астраханская обл. (проектная протяженнность 0.03 км, мощность 0.025 МВА)</t>
  </si>
  <si>
    <t>Строительство ВЛ-10 кВ, и установка СТП-10/0,4 кВ, ф. 13 ПС 110/10 кВ Ленино для электроснабжения наружного освещения посадочных остановок и пешеходных переходов, расположенных в районе с. Сероглазка, Автомобильная дорога общего пользования федерального значения Р-22 «Каспий» автомобильная дорога М-4 «Дон»-Тамбов-Волгоград-Астрахань, Енотаевский р-н, Астраханская обл. (ориентировочная протяженность ВЛ-10 кВ - 0,015 км, ориентировочная мощность - 0,025 МВА)</t>
  </si>
  <si>
    <t>Строительство ВЛЗ-10 кВ, ВЛИ-0,4 кВ и установка СТП-10/0,4 кВ, ф. 18 ПС 110/10 кВ Красный Яр для электроснабжения жилого дома, расположенного по адресу: ул. Лазурная д.48, с. Красный Яр, Красноярский р-н, Астраханская обл. (ориентировочная протяженность ВЛЗ-10 кВ – 0,4 км и ВЛИ-0,4 кВ – 0,03 км, ориентировочная мощность – 0,025 МВА)</t>
  </si>
  <si>
    <t>Строительство ВЛ-10 кВ ф. 20 ПС 110/10 кВ Стройиндустрия для электроснабжения объекта, расположенного по адресу к/н 30:08:110401:451 в 2,6 км юго-западнее п. Тинаки 2-ые, в 8,5 км севернее п. Мирный, Наримановский р-н, Астраханская обл. (ориентировочная протяженность – 0,048 км)</t>
  </si>
  <si>
    <t>Строительство ВЛЗ-6 кВ от оп. № 65, ф. 29, ПС 110/10 кВ Промстройматериалы для электроснабжения автостоянки, расположенной ул. Магистральная д. 27 «б», с. Солянка, Наримановский р-н, Астраханская обл. (ориентировочная протяженность – 0,138 км)</t>
  </si>
  <si>
    <t>Строительство ЛЭП-10 кВ от ближайшей опоры ВЛ-10 кВ, ф. 16, ПС 110/10 кВ Сеитовка  для электроснабжения электрооборудования АГНКС, расположенного по адресу: с. Сеитовка, Красноярский р-н, Астраханская обл. (ориентировочная протяженность - 0,288 км)</t>
  </si>
  <si>
    <t>Установка СТП 10/0,4 кВ для электроснабжения Дома оператора в с. Енотаевка по объекту Газопровод-отвод «с.Замьяны-ГСП Бугринское» Енотаевского района Астраханской области (проектная протяженнность 0.116 км, мощность 0.025 МВА)</t>
  </si>
  <si>
    <t>Установка СТП-10/0,4 кВА для электроснабжения Кранового узла на 40,9 км по объекту «Газопровод-отвод «c. Замьяны- ГСП Бугринское» Енотаевского района Астраханской области», с. Косика, Енотаевский р-н, Астраханская обл. (проектная протяженнность 0.336 км, мощность 0.010 МВА)</t>
  </si>
  <si>
    <t>Установка СТП-10/0,4 кВА для электроснабжения Кранового узла на 91,1 км по объекту «Газопровод-отвод «c. Замьяны- ГСП Бугринское» Енотаевского района Астраханской области», с. Копановка, Енотаевский р-н, Астраханская обл. (проектная протяженнность 1.922 км, мощность 0.016 МВА)</t>
  </si>
  <si>
    <t>Установка СТП-10/0,22 кВ для электроснабжения автоматизированной системы диспетчерского контроля и управления ПГБ-2 « Газопровод межпоселковый ГРС Харабали-г. Харабали-с. Тамбовка- п. Ашулук Харабалинский район Астраханская обл. (проектная протяженнность 0.076 км, мощность 0.004 МВА)</t>
  </si>
  <si>
    <t>Строительство ВЛ-10 кВ от опоры № 103 ВЛ-10 кВ, ф. 7, ПС 110/10 кВ Урусовка и установка КТП 10/0,4 кВ для электроснабжения Земельных участков по адресу: ул. Дорожная, п. Аллайский, Красноярский р-н, Астраханская обл. (ориентировочная протяженность – 0,45 км; ориентировочная мощность – 0,16 МВА)</t>
  </si>
  <si>
    <t>Строительство ВЛ-10 кВ и установка КТП 10/0,4 кВ от опоры № 86 ВЛ-10 кВ, ф. 18 ПС 110/10 кВ Красный Яр для электроснабжения магазина, расположенного по ул. Ворошилова, д. 3, с. Красный Яр, Красноярский р-н, Астраханская обл. (ориентировочная протяженность ВЛ-10 кВ-0,025 км, ориентировочная мощность-0,1 МВА)</t>
  </si>
  <si>
    <t>Строительство ВЛ-10 кВ и установка КТП-10/0,4 кВ ф. 12 ПС 110/10 кВ Мумра для электроснабжения Гостевого дома, расположенных по адресу: с. Зюзино, ул. Набережная, д. 11, Икрянинский р-н, Астраханская обл. (ориентировочная протяженность – 0,08 км, ориентировочная мощность – 0,1 МВА)</t>
  </si>
  <si>
    <t>Строительство ВЛЗ-10 кВ и установка КТП-10/0,4 кВ, ф. 17 ПС 35/10 кВ Бирюковка для электроснабжения Крестьянско-фермерского хозяйства на участке «Карачан», в 2-х км Юго-восточнее п. Бушма, Приволжский р-н, Астраханская обл. (ориентировочная протяженность ВЛЗ-10 кВ - 1,85 км, ориентировочная мощность - 0,16 МВА)</t>
  </si>
  <si>
    <t>Строительство ВЛЗ-10 кВ и установка ТП-10/0,4 кВ, ф.11 ПС 110/10 кВ Рождественка для электроснабжения водного объекта в рукаве р. Ахтуба 11.01.00.024, с. Ново-Николаевка, Ахтубинский р-н, Астраханская обл. (ориентировочная протяженность ВЛЗ-10 кВ – 0,13 км, ориентировочная мощность – 0,16 МВА)</t>
  </si>
  <si>
    <t>Строительство ВЛ-10кВ и установка СТП10/0,4 кВ, ф.13 ПС 110/10 кВ Черный Яр-2 для электроснабжения нежилого помещения по пл. Ленина д.20 пом. №1 с. Черный Яр Черноярского район, Астраханская обл.</t>
  </si>
  <si>
    <t>Строительство ВЛЗ-10 кВ и установка ТП-10/0,4 кВ, ф.10 ПС 110/10 кВ Рождественка для электроснабжения подсобного помещения примерно в 3 км по направлению на юго-восток от ориентира с. Батаевка, уч. б/н., с.Батаевка, Ахтубинский р-н, Астраханская обл. (ориентировочная протяженность ВЛЗ-10 кВ – 0,27 км, ориентировочная мощность – 0,16 МВА)</t>
  </si>
  <si>
    <t>Строительство ВЛЗ-6 кВ, ВЛИ-0,38 кВ и установка ТП-6/0,4 кВ, ф. 606 ПС 110/10-6 кВ Южная для электроснабжения мастерской и производственной базы, расположенных по адресу: ул. Рождественского, д. 21 «а/м», дол. собст. 29/50; д. 21 «а/г», Кулаковский промузел, Приволжский р-н, Астраханская обл. (ориентировочная протяженность ВЛЗ-6 кВ – 0,02 км и ВЛИ-0,38 кВ – 0,27 км, ориентировочная мощность – 0,4 МВА)</t>
  </si>
  <si>
    <t>Строительство ВЛЗ-6 кВ и установка ТП-6/0,4 кВ, ф. 606 ПС 110/10-6 кВ Южная для электроснабжения производственной базы, расположенной по адресу: уч. б/н (к/н 30:09:090307:31), МО «Трехпротокский сельсовет», в 1,6 км южнее с. Кулаковка, в 50 м севернее ерика Малый Царев, Приволжский р-н, Астраханская обл. (ориентировочная протяженность ВЛЗ-6 кВ – 0,02 км, ориентировочная мощность – 0,1 МВА)</t>
  </si>
  <si>
    <t>Установка КТП-10/0,4 кВ, ф. 7 ПС 110/10 кВ Красный Яр для электроснабжения физкультурно-оздоровительного комплекса, расположенного по ул. Волжская, д. 22, с. Маячное, Красноярский р-н, Астраханская обл. (ориентировочная протяженность ВЛ-10 кВ – 0,14 км, ориентировочная мощность – 0,16 МВА)</t>
  </si>
  <si>
    <t>Строительство ВЛ-10 кВ, установка ТП 10/0,4 кВ, ф. 10, ПС 110/10 кВ Камызяк и для электроснабжения нежилого помещения по ул. Ульянова, южнее земельного участка с кадастровым номером 30:05:040136:1466, Камызякский р-н, Астраханская обл. (ориентировочная протяженность – 0,047 км, ориентировочная мощность трансформатора – 0,16 МВА)</t>
  </si>
  <si>
    <t>Строительство ВЛ-10 кВ, установка ТП 10/0,4 кВ, ф. 16, ПС 110/10 кВ Николо-Комаровка для электроснабжения производственной базы на участке «Глухой-1», юго-западнее с. Никольское, западнее реки Старая Волга, колхоз «Дружба», Камызякский р-н, Астраханская обл. (ориентировочная протяженность – 0,051 км, ориентировочная мощность трансформатора – 0,16 МВА)</t>
  </si>
  <si>
    <t>Строительство КЛ-6 кВ и установка КТП-6/0,4 кВ, ф. 606 ПС 110/10-6 кВ Южная для электроснабжения производственной базы, расположенной по адресу: ул. Рождественского, д. 29 «а», Кулаковский промузел, Приволжский р-н, Астраханская обл. (протяженность - 0,093 км; мощность - 0,25 МВа)</t>
  </si>
  <si>
    <t>Строительство 2ВЛЗ-10 кВ и установка 2ТП-10/0,4кВ, ф.20, ф.15 ПС 110/10 кВ Стройиндустрия для электроснабжения детского сада, расположенного северо-восточнее земельного участка с к/н: 30:08:100104:420, п. МЖС «Наримановский», Наримановский р-н, Астраханск</t>
  </si>
  <si>
    <t>Строительство ВЛ-6 кВ и установка ТП-6/0,4 кВ, ф. 29, ПС 110/10/6 кВ Промстройматериалы для электроснабжения нежилого здания и земельного участка по ул. Николаевское шоссе, д. 2 «в», д.2 «ж», с. Солянка, Наримановский р-н, Астраханская обл. (ориентировочная протяженность – 0,02 км; ориентировочная мощность – 0,4 МВА)</t>
  </si>
  <si>
    <t>Строительство ВЛЗ-10 кВ и установка ТП-10/0,4 кВ, ф.15 ПС 110/10 кВ Новинская для электроснабжения дома культуры по ул. Молодежная, д.32, с. Караульное, Камызякский р-н, Астраханская обл. (ориентировочная протяженность ВЛЗ-10 кВ – 0,01 км, ориентировочная мощность – 0,25 МВА)</t>
  </si>
  <si>
    <t>Строительство ВЛЗ-10 кВ, ВЛИ-0,38 кВ и установка КТП-10/0,4 кВ, ф. 20 ПС 110/10 кВ Стройиндустрия для электроснабжения жилого дома, расположенного по ул. Полевая, д. 23 «а», МЖС «Наримановская», Наримановский р-н, Астраханская обл. (ориентировочная протяженность ВЛЗ-10 кВ - 0,16 км и ВЛИ-0,38 кВ - 0,13 км, ориентировочная мощность - 0,1 МВА)</t>
  </si>
  <si>
    <t>Строительство ВЛ-10 кВ и установка КТП-10/0,4 кВ ф. 14 ПС 110/10 кВ Труд-Фронт для электроснабжения Консервного цеха, расположенного по адресу: с. Чулпан, ул. Школьная, д. 38, Икрянинский р-н, Астраханская обл.</t>
  </si>
  <si>
    <t>Строительство ВЛ-10 кВ и установка ТП 10/0,4 кВ, ф 2, ПС 110/10 кВ Чаганская для электроснабжения нежилого помещения по ул. Дачная, д. 26 Г, с. Чаган, Камызякский р-н, Астраханская обл.</t>
  </si>
  <si>
    <t>Строительство ВЛ-6 кВ и установка ТП-6/0,4кВ, ф.29 ПС 110/6 Вододелитель для электроснабжения узла связи по ул. Заводская, д.50 «а», с. Волжское, Наримановский р-н, Астраханская область</t>
  </si>
  <si>
    <t>Строительство ВЛ-10 кВ от опоры № 20 ВЛ-10 кВ, ф. 15 РП Школа, ф. 17, 20 ПС 110/10 кВ Красный Яр и установка КТП 10/0,4 кВ для электроснабжения Магазина по адресу: ул. Ворошилова д. 3 «з», с. Красный яр, Красноярский р-н, Астраханская обл.</t>
  </si>
  <si>
    <t>Строительство ВЛЗ-6 кВ и установка КТП-6/0,4 кВ, ф. 16 ПС 35/6 кВ Кировская для электроснабжения садоводческого товарищества «Садовод-опытник», расположенного южнее п. Инициативный, Кировский р-н, г.</t>
  </si>
  <si>
    <t>Строительство ВЛЗ-6 кВ и установка КТП-6/0,4 кВ, ф. 33 ПС 110/6 кВ Окрасочная для электроснабжения жилого дома, расположенного по адресу: Астраханская обл., Наримановский район, п. Мирный ул. Спортивная д. 12 (ориентировочная протяженность ВЛЗ-6 кВ – 0,867 км; ориентировочная мощность – 0,1 МВА)</t>
  </si>
  <si>
    <t>Строительство ВЛ-6 кВ и установка КТП-6/0,4 кВ, ф. 33 ПС 110/6 кВ Окрасочная для электроснабжения жилого дома, расположенного по адресу: ул. Школьная, д. 39, п. Трусово, Наримановский р-н, Астраханская обл</t>
  </si>
  <si>
    <t>Строительство КЛ-6 кВ от опоры  № 15 до опоры № 16 ВЛ-6 кВ ф. 621 ПС 110/10/6 кВ Южная для электроснабжения здания автоцентра, расположенной по адресу: ул. Фунтовское шоссе, д. 9 б, Советский р-н, г. Астрахань</t>
  </si>
  <si>
    <t>Строительство ВЛ-10 кВ и установка ТП-10/0,4 кВ, ф. 18 ПС 35/10 кВ Тумак для электроснабжения сельскохозяйственного производства, расположенного на орошаемом участке «Прифермерский» в 800 м. на юго-восток от с. Алтынжар, Володарский р-н, Астраханская обл.</t>
  </si>
  <si>
    <t>Строительство ВЛЗ-10 кВ и установка ТП-10/0,4 кВ, ф. 21 ПС 110/35/10 кВ Володаровка для электроснабжения сельскохозяйственного производства, расположенного по адресу: Астраханская обл., Володарский р-он, расположен в 700 метрах на запад от п. Диановка.</t>
  </si>
  <si>
    <t>Строительство ВЛ-10 кВ от опоры №58, ф.13 ПС 110/10 кВ Бузанская для электроснабжения земельного участка по адресу: участок Бершик в 3,8 км южнее с. Новоурусовка, п. Бузан, Красноярский р-н, Астраханская обл.</t>
  </si>
  <si>
    <t>Строительство ВЛИ-0,38 кВ от опоры № 1 Л-1 ТП 65 ф. 15 ПС 36/6 кВ Кировская для электроснабжения жилого дома, расположенной по адресу: ул. Гжатская, д.16, Ленинский р-н, г. Астрахань</t>
  </si>
  <si>
    <t>Строительство ВЛИ-0,4 кВ от опоры №16, Л2 ВЛИ-0,4 кВ ТП 1758 ф. 10 ПС 110/6 кВ Судостроительная, для электроснабжения жилого дома, расположенного по адресу: пер. Царевский, д. 21, стр. 10, Советский р-н, г. Астрахань</t>
  </si>
  <si>
    <t>Строительство ВЛИ-0,38 кВ от ближайшей опоры  ВЛИ-0,38 кВ ТП 1717 ф. 5 ПС 110/10/6 кВ Кировская для электроснабжения жилого дома, расположенного по адресу: пер. 1-й Головина, д. 4, Ленинский р-н, г. Астрахань</t>
  </si>
  <si>
    <t>Строительство ВЛИ-0,38 кВ от ближайшей опоры ВЛ-0,4 кВ СТП-747 ВЛ-2 РП-ЯКЗ ф.33 ПС Фунтово для электроснабжения Гаража по ш.Камызякское, д.7, строение 105 с.Яксатово, Приволжский р-н, Астраханская область</t>
  </si>
  <si>
    <t>Строительство ВЛИ-0,38 кВ от проектируемой опоры ВЛИ-0,38 кВ проектируемой СТП-6/0,4 кВ, ф. 606 ПС 110/10-6 кВ Южная для электроснабжения объекта для размещения иных объектов автомобильного транспорта и дорожного хозяйства, расположенного по адресу: ул. Рождественского, д. 18 «о», Советский район, г. Астрахань.</t>
  </si>
  <si>
    <t>Строительство ЛЭП-0,4 кВ от РУ-0,4 кВ проектируемой ТП-6/0,4 кВ ф. 606 ПС 110/10/6 кВ Южная для электроснабжения нежилого помещения, расположенного по адресу: ул. Рождественского, д. 21, корп. а, Кулаковский промузел, Приволжский р-н, г. Астрахань</t>
  </si>
  <si>
    <t>Строительство ВЛИ-0,38 кВ от РУ-0,4 кВ ЗТП-13-Р ф. 28 ПС 220/110/35/6 кВ Владимировка для электроснабжения многоквартирного жилого дома (стройплощадка) по ул. Сталинградская, г. Ахтубинск, Ахтубинский р-н, Астраханская обл. кад. ном.: 30:01:150101:3449</t>
  </si>
  <si>
    <t>Строительство ВЛЗ-6 кВ, ВЛИ-0,38 кВ и установка ТП-6/0,4 кВ, ф. 33 ПС 110/6 кВ Окрасочная для электроснабжения «Храма Воскресения Христово» по ул. Весенняя д. 50 «в», п. Трусово, Наримановский р-н, Астраханская обл.</t>
  </si>
  <si>
    <t>Строительство ВЛЗ-6 кВ и установка КТП-6/0,4 кВ, ф. 415 ПС 110/35/6 кВ Лесная-Новая для электроснабжения производственной базы, расположенной по адресу: ул. Щепкина, д. 1/ ул. Парижской Комунны, д. 6, Трусовский р-н, г. Астрахань</t>
  </si>
  <si>
    <t>Строительство ВЛЗ-10 кВ и установка ТП-10/0,4 кВ ф. 55 ПС 110/10 кВ Кири-Кили РЩ для подключения комплекса ФВФ, расположенного по адресу: ул. Автозаправочная перекресток ул. Энергетическая, Ленинский р-н, г. Астрахань</t>
  </si>
  <si>
    <t>Строительство ВЛ-10 кВ и установка КТП -10/0,4 кВ, ф. 8 ПС 110/35/10 кВ Горбаневка-2 для электроснабжения подсобного помещения, расположенного в районе с. Покровка, Ахтубинский р-н, Астраханская обл.</t>
  </si>
  <si>
    <t>Строительство ЛЭП-0,4 кВ от РУ-0,4 кВ ТП 716 А ф. 10 ПС 110/6 Судостроительная, для электроснабжения жилого дома, расположенного по адресу: С/Т «Иерсения», уч. 21, Советский район, г. Астрахань</t>
  </si>
  <si>
    <t>Строительство КЛ-6 кВ и установка СТП-6/0,4 кВ, ф. 606  ПС 110/10/6 кВ Южная для электроснабжения нежилого здания, расположенного по адресу: ул. Рождественского, Советский район, г.Астрахань</t>
  </si>
  <si>
    <t>Строительство ВЛЗ-10 кВ, ВЛИ-0,38 кВ и установка КТП-10/0,4 кВ, ф. 4 ПС 110/35/10 кВ Горбаневка-2 для электроснабжения насосной станции, с. Пологое Займище, примерно в 2,5 км по направлению на юго-восток от ориентира с. Пологое Займище, Ахтубинский р-н, Астраханская обл</t>
  </si>
  <si>
    <t>Строительство ВЛ-6 кВ от ближайшей опоры ВЛ-6 кВ ф. 16 ПС 35/6 кВ Кировская, строительство ВЛ-6 кВ от ближайшей опоры ВЛ-6 кВ ф. 17 ПС 35/6 кВ Началово для электроснабжения повысительной насосной станции, расположенной по адресу: уч. б/н (к/н 30:09:050301:439) п. Новоначаловский, Приволжский р-н, Астраханская обл.</t>
  </si>
  <si>
    <t>Строительство ЛЭП-10 кВ и установка КТП 10/0,4кВ ф. 7 ПС 35/10 кВ Мултаново для электроснабжения базы для рекреационной деятельности по адресу: Росийская Федерация, Астраханская обл., р-н Володарский, Восточнодельтовое лесничество в границах Володарского административного района, квартал 307, выдел 54, кадастровый номер земельного участка 30:02:0:0007</t>
  </si>
  <si>
    <t>Строительство ВЛ-6 кВ, ВЛИ-0,38 кВ и установка ТП 6/0,4 кВ, ф.3 ПС35/6 Началово для электроснабжения садового дома в с/т.«Обувщик-2», Астраханской обувной фабрики, садовый участок №108 Приволжский район, Астраханская область</t>
  </si>
  <si>
    <t>Строительство ВЛЗ-6 кВ и установка КТП-6/0,4 кВ ф. 606 ПС 110/10/6 кВ Южная для электроснабжения производственной базы, расположенного по адресу: проезд 1-й Рождественского, Советский р-н, г. Астрахани.</t>
  </si>
  <si>
    <t>Строительство ВЛ-10 кВ и установка ТП-10/0,4 кВ, ф. 5 ПС 110/10 кВ Ленино для электроснабжения животноводческой точки на уч. б/н, (к/н: 30:03:000000:93), с Табун-Арал, Енотаевский р-н, Астраханская обл.</t>
  </si>
  <si>
    <t>«Строительство ВЛ-6 кВ, ВЛИ-0,38 кВ и установка ТП-6/0,4 кВ, ф. 611 ПС 110/10/6 кВ Городская для электроснабжения земельного участка по ул. Ленина д. № 70 «Б», с. Три Протока, Приволжский р-н, Астраханская обл.»</t>
  </si>
  <si>
    <t>Строительство ЛЭП-10 кВ и установка ТП-10/0,4кВ ф. 20 ПС 110/10-6 кВ Резиновая, ЛЭП-6 кВ и установка ТП-6/0,4кВ ф. 22 ф.33 ПС 110/6 кВ Окрасочная для электроснабжения школы по ул. 70 Лет Октября, д. 19, п. Мирный, Наримановский р-н, Астраханская обл.</t>
  </si>
  <si>
    <t>2.3.2.3.1.1.</t>
  </si>
  <si>
    <t xml:space="preserve">Строительство ВЛ-10 кВ от опоры ВЛ-10 кВ ф. 20 РП Азовский ПС 110/10 кВ Табола и установка ТП 10/0,4 кВ для электроснабжения подсобного хозяйства СТОО «Мелиоратор», с юга-запада р. Табола, с северо-востока участок граничит с участком, выделенным Кравцовой М., с севера Бэровский бугор, Камызякский р-н, Астраханская обл. </t>
  </si>
  <si>
    <t>Строительство ВЛ-10 кВ и установка ТП-10/0,4 кВ от ближайшей опоры ВЛ-10 кВ, ф. 15, ПС 110/10 кВ Вольное для электроснабжения вагона бытовки (к/н 30:10:050401:72), расположенного вдоль, а/д Астрахань-Волгоград, в границах МО Селитренский сельсовет, с. Селитренное, Харабалинский р-н, Астраханская обл.</t>
  </si>
  <si>
    <t>Строительство ВЛ-10 кВ от ближайшей опоры ВЛ-10 кВ, ф. 15 ПС 110/35/10 кВ Тамбовка, для электроснабжения земельного участка в 8,4 км на юго-восток, в 8,7 км на юго-восток, в 9,5 км на юго-восток от с. Тамбовка, в 50 м от а/д А-В, в 2 км на восток от левого берега р. Ашулук, (к/н 30:10:000000:545) с. Тамбовка, Харабалинский р-н, Астраханская обл.</t>
  </si>
  <si>
    <t>Строительство ВЛ-10 кВ и установка ТП-10/0,4 кВ, ф. 23 ПС 110/10 кВ Косика для электроснабжения животноводческой точки в 12 км северо-восточнее с. Восток, Енотаевский р-н, Астраханская обл.</t>
  </si>
  <si>
    <t>Строительство ВЛ-6 кВ и установка СТП-6/0,4 кВ ф. 14 ПС 35/10/6 кВ ХВТ для электроснабжения жилого дома, расположенного по адресу: в 12 км на запад от г. Харабали, в 225 м от правобережья рукава р. Ахтуба, Харабалинский р-н, Астраханская обл.</t>
  </si>
  <si>
    <t>Строительство ВЛ -10 кВ от опоры № 139 и установка СТП-10/0,4 кВ, ф. 7 ПС 110/10 кВ Вязовка, для электроснабжения ГРПШ п. Раздольный по объекту: «Газопроводы межпоселковые с .Черный Яр, п. Раздольный, Черноярский р-н, Астраханская обл.</t>
  </si>
  <si>
    <t>Строительство ВЛ-10 кВ от опоры № 220 и установка СТП-10/0,4 кВ, ф. 13 ПС 110/10 кВ Черный Яр-2, для электроснабжения ГРПШ с. Барановка по объекту: "Газопроводы межпоселковые с. Черный Яр, с. Барановка, Черноярский р-н, Астраханская обл.</t>
  </si>
  <si>
    <t>Строительство ВЛ-6 кВ и установка ТП-6/0,4 кВ ф. 16 ПС 220/110/35/6 кВ Баррикадная для электроснабжения СНТ «Судостроитель-3» рп. Красные Баррикады, Икрянинский р-н, Астраханская обл.</t>
  </si>
  <si>
    <t>Строительство ВЛ-10 кВ, ВЛИ-0,38 кВ, и установка ТП-10/0,4 кВ ф. 10 ПС 110/35/10 кВ Зензели для электроснабжения участка производственно-технического обеспечения и комплектации оборудовании (УТПО и КО), расположенного с западной стороны железной дороги «Астрахань-Кизляр» в 0,9 км южнее ст. Зензели (к/н 30:07:220602:16), Лиманский р-н., Астраханская область</t>
  </si>
  <si>
    <t>Установка СТП-10/0,22 кВ для электроснабжения Автоматизированной системы диспетчерского контроля и управления ГРПШ по объекту: «Газопроводы межпоселковые ГРС Кочковатка – с. Кочковатка – с. Сасыколи – п. Бугор – с. Михайловка с отводом на п. Чапчали» п. Бугор Харабалинский р-н. Астраханская обл.</t>
  </si>
  <si>
    <t>Строительство ВЛ-10 кВ, ВЛИ-0,38 кВ и установка ТП-10/0,4 кВ ф.9 ПС 110/10 кВ Черный Яр-2 для электроснабжения земельного участка (к/н 30:11:130201:4823), расположенного в 1 км на северо-запад, в районе машинного канала КАРОС, с.Черный Яр, Черноярский р-н, Астраханская обл</t>
  </si>
  <si>
    <t>2.3.2.3.2.1.</t>
  </si>
  <si>
    <t>Строительство ВЛ-10 кВ от ячейки №9 ПС 35/10 кВ Мултаново для электроснабжения сельскохозяйственного производства, расположенного в границах землепользования колхоза «Память Ильича», примерно в 250 м на восток от южной части с.Мултаново (к/н 30:02:000000:1013), Володарский р-н, Астраханская обл. (ориентировочная протяженность ВЛ-10 кВ – 0,78 км)</t>
  </si>
  <si>
    <t>Строительство ВЛ-10 кВ от РУ-10 кВ ПС 110/10 кВ Красный Яр  для электроснабжения 300 земельных участков для ИЖС (к/н 30:06:100936), расположенных по адресу: Российская Федерация, Астраханская обл., Красноярский район, с. Маячное (ориентировочная протяженность 2,951 км)</t>
  </si>
  <si>
    <t>Строительство ЛЭП-10 кВ от ближайшей опоры ВЛ-10 кВ, ф. 35 ПС 110/10 кВ Фунтово для электроснабжения рыбоперерабатывающего предприятия, расположенного по ул. Аэродромная, 1, с. Осыпной бугор, Приволжский р-н, Астраханская обл. (ориентировочная протяженность ЛЭП-10 кВ – 0,110 км)</t>
  </si>
  <si>
    <t>Строительство ВЛ-10 кВ от ближайшей опоры ВЛ-10 кВ ф.13 ПС 35/10 кВ Заволжская для электроснабжения гостиничного дома по ул. Гагарина, д.27, доля соб. 1/2, с. Заволжское, Харабалинский р-н, Астраханская обл. (ориентировочная протяженность ВЛ-10 кВ – 0,03 км)</t>
  </si>
  <si>
    <t>Строительство ЛЭП-10 кВ от ближайшей опоры № 72/65/52/52 ВЛ-10 кВ, ф. 16 ПС 110/35/10 кВ Володаровка для электроснабжения производственной базы по адресу: Астраханская обл., Володарский р-н, с. Тулугановка, в границах землепользования СПК «Тулугановский», примерно 2,2 км на юго-восток от с. Тулугановка (проектная протяженность – 0,26 км)</t>
  </si>
  <si>
    <t>Строительство ВЛ-10 кВ от ближайшей опоры ВЛ-10 кВ, ф.7, ПС 35/10 кВ Травино для электроснабжения радиотелевизионной станции, расположенной в с. Травино, с запада автодорога Астрахань – Полдневое, с севера – АЗС, с юга орошаемый участок «Сельский», Камызякский р-н, Астраханская обл. (ориентировочная протяженность – 0,06 км)</t>
  </si>
  <si>
    <t>Строительство ВЛ-6 кВ и установка СТП-6/0,4 кВ ф. 7 ПС 220/110/35/6 кВ Баррикадная для электроснабжения Прудового хозяйства, расположенных по адресу: с. Бахтемир, МО «Бахтемирский сельсовет», севернее села Бахтемир, северная граница от дороги Астрахань-Лиман, на запад вдоль прудов ФГУ «Бертюльский осетровый рыбоводный завод» до дамбы, на восток до летней фермы и далее до исходной точки, Икрянинский р-н, Астраханская обл. (ориентировочная протяженность – 0,034 км, ориентировочная мощность – 0,025 МВА)</t>
  </si>
  <si>
    <t>Строительство ВЛ-10 кВ и установка КТП-10/0,4 кВ , ф. 10 ПС 110/10 кВ Мумра для Личного подсобного хозяйства, расположенного по адресу: с. Мумра, ул. Гоголя, д. 8, Икрянинский р-н, Астраханская обл.» (ориентировочная протяженность – 0,080 км.)</t>
  </si>
  <si>
    <t>Установка СТП-10/0,22 кВ для электроснабжения узла врезки км. 0 по объекту: «Газопровод-отвод «Макат - Северный Кавказ – Хошеутово – Вольное -Харабали» с. Харабали Харабалинский р-н, Астраханская обл.</t>
  </si>
  <si>
    <t>Строительство ВЛ-6 кВ и установка КТП-6/0,4 кВ, ф. 5 ПС 220/110/35/6 кВ Баррикадная для КФХ, расположенного по адресу: рп. Кр.Баррикады, МО «Восточный сельсовет», на бугре Кисимский в 9 км северо-западнее р.п. Красные Баррикады, Икрянинский р-н, Астраханская обл.» (проектная протяженность – 1,591 км.)</t>
  </si>
  <si>
    <t>Строительство ВЛ-10 кВ и установка КТП-10/0,4 кВ, ф. 13 ПС 110/35/10 кВ Камышово для электроснабжения прудового хозяйства, расположенного примерно в 5 км от с. Кряжевое по направлению на юго-запад, Лиманский р-н Астраханской обл. (ориентировочная протяженность ВЛ-10 кВ – 1,8 км, ориентировочная мощность – 0,25 МВА)</t>
  </si>
  <si>
    <t>Строительство ВЛ-6 кВ и установка КТП-6/0,4 кВ, ф. 3 ПС 35/6 кВ Началово для электроснабжения КФХ расположенного, с. Три Протока, МО «Трехпротокский сельсовет», в 3 км южнее с. Три протока, в 1,4 км западнее пр. Кутум, Приволжский р-н, Астраханская обл. (ориентировочная протяженность – 1,5 км, трансформаторная мощность – 0,1 МВА)</t>
  </si>
  <si>
    <t>Строительство ВЛЗ-10 кВ и установка ТП-10/0,4 кВ, ф. 8 ПС 110/10 кВ Рождественка для электроснабжения подсобного помещения, расположенного в 7 км южнее с. Болхуны, земельный участок к/н.: 30:01:020101:178, с. Болхуны, Ахтубинский р-н, Астраханская обл.</t>
  </si>
  <si>
    <t>Строительство ВЛЗ-10 кВ и установка СТП-10/0,4 кВ, ф. 15 ПС 110/10 кВ Рождественка для электроснабжения подсобного помещения, расположенного 5 км восточнее с. Ново-Николаевка, Ахтубинский р-н, Астраханская обл. (ориентировочная протяженность – 0,03 км, ориентировочная мощность – 0,025 МВА)</t>
  </si>
  <si>
    <t>Строительство ВЛ-10 кВ и установка ТП-10/0,4 кВ ф.13 ПС 35/10 кВ Бударино для электроснабжения нежилого помещения в 6,1 км. юго западнее с. Бирючья коса, в 2.2 км. севернее с. Рынок, с. Бирючья Коса, Лиманский р-н, Астраханская обл. (ориентировочная мощность – 0,025 МВА, ориентировочная протяженность- 0,291 км)</t>
  </si>
  <si>
    <t>Строительство ВЛ-10 кВ и установка ТП-10/0,4 кВ ф.9 ПС 110/10 кВ Оля для электроснабжения «Осетровой фермы» в 3,4 км. юго-восточнее с. Оля, в 3.1 км. северо-восточнее с. Забурунное, Лиманский р-н, Астраханская обл. (ориентировочная мощность – 0,04 МВА, ориентировочная протяженность- 0,01 км)</t>
  </si>
  <si>
    <t>Строительство ВЛ-6 кВ и установка КТП-6/0,4 кВ, ф. 5, ПС 35/6 кВ Октябрьская для электроснабжения приюта безнадзорных животных на 300 мест, расположенного по адресу: с. Биштюбинка, Наримановский р-н, Астраханская обл. (ориентировочная протяженность ВЛ-6 кВ - 1,2 км,ориентировочная мощность - 0,1 МВА)</t>
  </si>
  <si>
    <t>Строительство ВЛ-10 кВ, установка ТП-10/0,4 кВ от ближайшей опоры ВЛ-10 кВ, ф. 3 ПС 110/10 кВ Енотаевка для электроснабжения насосной станции в 1,5 км западнее с. Николаевка, Енотаевский р-н, Астраханская обл. (ориентировочная протяженность – 0,4 км, ориентировочная мощность - 0,25 МВА)</t>
  </si>
  <si>
    <t>Строительство ВЛ-10 кВ и установка ТП 10/0,4 кВ ф.17, ПС 35/10 Травино для электроснабжения подсобного хозяйства - участок «Чересполосный» №3, в 14 км ниже с. Иванчуг, от границы колхоза «Родина» вниз по течению р. Иванчуг, Камызякский р-н, Астраханская обл. (ориентировочная протяженность – 0,058 км, ориентировочная мощность – 0,04 МВА)</t>
  </si>
  <si>
    <t>Строительство ВЛ-10 кВ и установка ТП-10/0,4 кВ, ф.7 ПС 35/10 кВ Мултаново для электроснабжения крестьянско-фермерского хозяйства уч. б/н к/н: 30:02:131101:115 в границах землепользования колхоза «Память Ильича» примерно в 200 м на восток от северной части с. Нововасильево, Володарский р-н, Астраханская обл. (ориентировочная протяженность ВЛ-10 кВ-0,254 км, ориентировочная мощность – 0,16 МВА)</t>
  </si>
  <si>
    <t>Строительство ВЛ-10 кВ от ближайшей опоры ВЛ-10 кВ, ф. 4, ПС 110/35/10 кВ Раздор и установка КТП 10/0,4 кВ для электроснабжения подсобного хозяйства, расположенного на берегу протоки Тузуклейка, Камызякский р-н, Астраханская обл. (ориентировочная протяженность - 0,915 км, ориентировочная мощность трансформатора - 0,25 МВА)</t>
  </si>
  <si>
    <t xml:space="preserve">Установка ТП-10/0,4 кВ, строительство ЛЭП-10 кВ от ближайшей опоры ВЛ-10 кВ, ф. 5 отп. от ЛР-3 ПС 35/10 кВ Марфино для электроснабжения комплекса сооружений, расположенного 4,5 км восточнее с. Новокрасное, в междуречье пр. Тимофеевская и ер. Ларкин, Володарский р-н Астраханская обл. </t>
  </si>
  <si>
    <t>Строительство ВЛЗ-10 кВ, ВЛИ-0,38 кВ и установка КТП-10/0,4 кВ, ф. 14 ПС 110/35/10 кВ ЦРП для электроснабжения автомойки, расположенной с. Три протока, Приволжский р-н, промузел на ТЭЦ-2, в 30 м севернее автодороги Астрахань-Три протока-Началово, Приволжский р-н, Астраханская обл. (ориентировочная протяженность ВЛЗ-10 кВ-0,1 км, ВЛИ-0,38 кВ-0,01 км, ориентировочная мощность-0,16 МВА)</t>
  </si>
  <si>
    <t>Строительство ВЛ-10кВ и установка ТП-10/0,4 кВ ф. 10 ПС 110/10 кВ Озерная для электроснабжения КФХ по адресу: с. Озерное, МО «Озерновский сельсовет», восточнее с. Сергино, правый берег р. Хурдун на востоке от моста через р. Хурдун по автодороге Икряное-Озерное, Икрянинский р-н, Астраханская обл. (ориентировочная протяженность ВЛ-10 кВ – 0,05 км, ориентировочная мощность трансформатора – 0,063 МВА)</t>
  </si>
  <si>
    <t>Строительство ВЛ-10 кВ и установка КТП-10/0,4 кВ, ф. 5 ПС 35/10 кВ Михайловка для электроснабжения крестьянского фермерского хозяйства, расположенного в 6 км севернее с. Проточное, Лиманский р-н, Астраханская обл. (ориентировочная мощность-0,16 МВА, ориентировочная протяженность-3,4 км)</t>
  </si>
  <si>
    <t>Строительство ВЛ-10 кВ от ближайшей опоры ВЛ-10 кВ и установка ТП-10/0,4 кВ, ф. 21 ПС 110/10 кВ Енотаевка для электроснабжения животноводческой точки в 5 км западнее с.Владимировка, Енотаевский р-н, Астраханская обл. (ориентировочная протяженность – 4,7 км, ориентировочная мощность 0,04 МВА)</t>
  </si>
  <si>
    <t xml:space="preserve">Строительство ВЛ-10 кВ и установка ТП-10/0,4 кВ ф. 15 ПС 110/35/10 кВ Тамбовка для электроснабжения дома животновода, расположенного в 7,5 км на юго-восток от с. Тамбовка, между автодорогой Астрахань-Волгоград и железной дорогой, в границах МО «Тамбовский сельсовет», с. Тамбовка, Харабалинский р-н, Астраханская обл. </t>
  </si>
  <si>
    <t>Строительство ВЛ-10 кВ и установка ТП-10/0,4 кВ, ф.5 ПС 35/10 кВ Марфино для электроснабжения крестьянского (фермерского) хозяйства, в р.п. Володарский, д. 0, Володарский р-н, Астраханская обл.</t>
  </si>
  <si>
    <t xml:space="preserve"> Строительство ВЛЗ-6 кВ от ближайшей опоры ВЛ-6 кВ ф. 7 ПС 35/6 кВ Интернациональная для электроснабжения производственной базы, расположенной по адресу: пл. Нефтяников, д. 26 «а», Трусовский р-н, г. Астрахань</t>
  </si>
  <si>
    <t>1 кабель в траншее</t>
  </si>
  <si>
    <t>Строительство КЛ-0,4 кВ от ближайшей опоры ВЛ-0,4 кВ ТП 220 ф.609 ПС 110/10-6 кВ Царевская для электроснабжения веревочного парка на искусственных опорах, расположенного по адресу: ул. Адмиралтейская, д. 1/8, парк «Дружба», Кировский район, г. Астрахань</t>
  </si>
  <si>
    <t>3.1.2.1.2.1.</t>
  </si>
  <si>
    <t>3.1.2.1.3.1.</t>
  </si>
  <si>
    <t>Строительство КЛ-0,4 кВ от РУ-0,4 кВ РП 28, ф. 8 ПС 110/35/10 кВ Первомайская для электроснабжения котельной № 16 по ул. 2-я Соликамская, д. 8 «а», литер строения А, Ленинский район, г. Астрахань (ориентировочная протяженность – 0,144 км)</t>
  </si>
  <si>
    <t>Строительство ЛЭП-0,4 кВ от РУ-0,4 кВ ТП 683 ф. 117 ПС 110/10/6 кВ Городская для электроснабжения жилого дома, расположенного по адресу: ул. Николая Островского, д. 162, корп. 1, Советский р-н, г. Астраха</t>
  </si>
  <si>
    <t>Строительство ВЛИ-0,38 кВ от РУ-0,4 кВ СТП 1616 ф. 9 ПС 35/6 кВ Трусовская для электроснабжения земельного участка, расположенного по адресу: ул. 1-я Пригородная, д. 3, Наримановский р-н, г. Астрахань, Астраханская обл.</t>
  </si>
  <si>
    <t xml:space="preserve">Строительство КЛ-6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 </t>
  </si>
  <si>
    <t>2 кабеля в траншее</t>
  </si>
  <si>
    <t>3.1.2.1.4.2.</t>
  </si>
  <si>
    <t>Строительство 4КЛ-0,4 кВ от РУ-0,4 кВ РП 51 ф. 114, ф.121 ПС 110/10-6 кВ Городская для электроснабжения крытой учебно-тренировочной арены с искусственным льдом, расположенной по адресу: уч. б/н (к/н 30:12:030616:238), ул. Магнитогорская/ ул. Н. Островского, Советский р-н, г. Астрахань</t>
  </si>
  <si>
    <t>Строительство 3КЛ-6 кВ и установка 2ТП-6/0,4 кВ, ф. 38, 21 ПС 110/6 кВ Восточная для электроснабжения реконструируемого здания ФГКУ «Специализированная пожарно-спасательная часть ФПС по Астраханской области», расположенного по адресу: ул. Николая Островского, д. 136 «а», Советский р-н, г. Астрахань</t>
  </si>
  <si>
    <t>Строительство ЛЭП-6 кВ и установка 2ТП 6/0,4 кВ ф. 624 ПС 110/10-6 кВ Городская, ф. 19 ПС 110/6 кВ Восточная для электроснабжения жилого дома по: ул. Грозненская/ул. Туркестанская, д. 24/ д. 17, Кировский район, г. Астрахань</t>
  </si>
  <si>
    <t>Строительство КЛ-6 кВ, КЛ-0,4 кВ и установка ТП-6/0,4 кВ ф. 18 ПС 35/6 кВ ЖБК для электроснабжения нежилого здания, расположенного по адресу: ул. Славянская/ ул. Рыбинская, д. 1/12, дол. собст. 1/2, Ленинский р-н, г. Астрахань</t>
  </si>
  <si>
    <t>Строительство КЛ-0,4кВ от РУ-0,4кВ ТП 415 ф.609 ПС 110/10-6 кВ Царевская для электроснабжения многоквартирного жилого дома, расположенного по адресу: ул. М.Горького, д. 46-50, пер. Бульварный, д. 5-7, ул. Ан.Сергеева, д. 45-43, Кировский р-н, г. Астрахань, Астраханская обл.</t>
  </si>
  <si>
    <t>Строительство ЛЭП-0,4 кВ от РУ-0,4 кВ ТП 735 ф. 11 ПС 110/6 кВ Окрасочная для электроснабжения производственной базы, расположенной по адресу: ул. 5-я Керченская, д. 8 в, Трусовский р-н, г. Астрахань</t>
  </si>
  <si>
    <t>3.6.1.1.1.1.</t>
  </si>
  <si>
    <t>3.1.1.1.2.2.</t>
  </si>
  <si>
    <t>Строительство 2КЛ-6 кВ и установка 2КТП-6/0,4 кВ, ф. 19, ф.6 ПС 110/6 кВ Восточная для электроснабжения торгово-развлекательного комплекса, расположенного по ул. Николая Островского/ ул. Джона Рида, д. 119/д.8, Советский район, г. Астрахань</t>
  </si>
  <si>
    <t>3.1.1.1.3.1.</t>
  </si>
  <si>
    <t>Строительство ЛЭП-6 кВ от ближайшей опоры ВЛ-6 кВ ф. 19 ПС 35/6 кВ Кировская и от РУ-6 кВ ТП 503 ф. 2 ПС 35/6 кВ Кировская для электроснабжения отделения ПЭТ/КТ диагностики, расположенного по адресу: ул. Еричная, д. 2, лит «Е», Кировский р-н, г. Астрахань (ориентировочная протяженность - 0,708 км)</t>
  </si>
  <si>
    <t>Строительство КЛ-6 кВ, ф. 50 ПС 110/6 кВ Судостроительная для электроснабжения котельной по адресу: ул. Безжонова, д. 103, Советский район, г. Астрахань (ориентировочная протяженность КЛ-6 кВ – 1,32 км)</t>
  </si>
  <si>
    <t>Строительство КЛ-10 кВ и установка КТП-10/0,4 кВ ф. 21, ПС 220/110/10 кВ Харабали для электроснабжения МБОДО «Детско-юношеской спортивной школы», расположенной по ул. Октябрьская, д. 82, г. Харабали, Харабалинский р-н, Астраханская обл.</t>
  </si>
  <si>
    <t>Строительство КЛ-10 кВ и установка КТП-6/0,4 кВ, ф. 12, ф. 26  ПС 110/6 кВ Судостроительная для электроснабжения спортивного комплекса по адресу: ул. Набережная Золотого Затона, д. 2г, Советский район, г. Астрахань (ориентировочная протяженность КЛ-10 кВ - 0,09 км, ориентировочная мощность - 0,25 МВА)</t>
  </si>
  <si>
    <t>Строительство 2КЛ-10 кВ и установка 2ТП-10/0,4 кВ, ф. 12, 35 ПС 110/10 кВ Фунтово для электроснабжения Детского сада по ул. Есенина д. 1 А, с. Осыпной Бугор, Приволжский р-н, Астраханская обл.</t>
  </si>
  <si>
    <t>Строительство 2КЛ-10 кВ и установка 2ТП-10/0,4 кВ ф.32, ф. 35 ПС 110/10 Кири-Кили для электроснабжения многоквартирного жилого дома, расположенного по адресу: б/н (к/н 30:12:000000:7330), ул. Бульварная, Ленинский р-н, г. Астрахань</t>
  </si>
  <si>
    <t>3.1.1.1.4.1.</t>
  </si>
  <si>
    <t>Строительство КЛ-10 кВ и установка СТП-10/0,4 кВ, ф. 54 ПС 110/10 кВ Кири-Кили для электроснабжения учреждения по ул. Аксакова, д. 3, Ленинский район, г. Астрахань (проектная протяженность КЛ-10 кВ – 0,15 км, проектная мощность – 0,063 МВА)</t>
  </si>
  <si>
    <t>Строительство КЛ-6 кВ и установка КТП-6/0,4 кВ, ф. 17 ПС 35/6 кВ Кировская для электроснабжения нежилого помещения и сооружения, расположенных по адресу: уч. б/н (к/н 30:12:021014:318), ул. Рыбинская, ул. Славянская, 1ж, строение 23, Ленинский район, г. Астрахань (ориентировочная протяженность КЛ-6 кВ – 0,35 км, ориентировочная мощность – 0,4 МВА)</t>
  </si>
  <si>
    <t xml:space="preserve"> Строительство КЛ-6кВ, ВЛИ-0,38кВ и установка КТП-6/0,4кВ, ф.21, ПС 35/6кВ Трусовская для электроснабжения зданий, расположенных по адресу: ул.Дзержинского, д.80, литер 22; 27; 39; 39а; уч.б/н (к/н 30:12:040841:315) Трусовский р-н г.Астрахань</t>
  </si>
  <si>
    <t>Строительство ЛЭП-10 кВ и установка ТП-10/0,4 кВ ф. 20 ПС 110/10-6 кВ Резиновая, ЛЭП-6 кВ и установка ТП-6/0,4 кВ ф. 22 ф. 33 ПС 110/6 кВ Окрасочная для электроснабжения школы по ул. 70 Лет Октября, д. 19, п. Мирный, Наримановский р-н, Астраханская обл.» (1-й пусковой комплекс)</t>
  </si>
  <si>
    <t>Строительство КЛ-6 кВ и установка ТП-6/0,4 кВ, ф. 52 ПС 110/6 кВ Судостроительная для электроснабжения производственной базы, расположенного по адресу: ул. Адмирала Нахимова, д. 100, Советский р-н, г. Астрахань</t>
  </si>
  <si>
    <t>Строительство КЛ-6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t>
  </si>
  <si>
    <t>3.1.1.1.4.2.</t>
  </si>
  <si>
    <t>Строительство 2КЛ-10 кВ и установка КТП-10/0,4 кВ, ф. 120 ПС 110/10/6 кВ Царевская для электроснабжения магазина, расположенного по адресу: ул. Бакинская, д. 23, Кировский район, г. Астрахань (проектная протяженность 2КЛ-10 кВ – 2х0,05 км, проектная мощность – 0,25 МВА)</t>
  </si>
  <si>
    <t>Строительство 2КЛ-6 кВ и установка 2ТП-6/0,4 кВ ф. 4, ф.9 ПС 110/6 кВ Окрасочная для электроснабжения детского сада на 330 мест, расположенного по адресу: уч. б/н (к/н 30:12:040783:5, 30:12:000000:8698), мкр. «Западный-2», Трусовский р-н, г. Астрахань (ориентировочная протяженность – 2х0,35 км, ориентировочная мощность – 2х0,4 МВА)</t>
  </si>
  <si>
    <t>Строительство 2КЛ-6 кВ и установка ТП-6/0,4 кВ, ф. 609 ПС 110/10/6 кВ Городская для электроснабжения нежилого помещения, расположенного по адресу: ул. Софьи Перовской, д. 98 ж, Кировский р-н, г. Астрахань</t>
  </si>
  <si>
    <t>Строительство 4КЛ-6 кВ и установка 2ТП-6/0,4 кВ, ф. 17 А, 10 ПС 35/6 кВ Прогресс для электроснабжения объектов, характерных для населенных пунктов, расположенных по адресу: б/н (к/н 30:12:020360:743), пл. Вокзальная, Ленинский р-н, г. Астрахань</t>
  </si>
  <si>
    <t>Строительство КЛ-10 кВ и установка ТП-10/0,4 кВ ф.5 ПС 110/10 кВ Николо-Комаровка для электроснабжения жилых домов по ул.Набережная, д.40, 41, п.Первое Мая, Приволжский р-н, Астраханская область.» (ориентировочная протяженность КЛ-10 кВ - 0,035 км, ориентировочная мощность - 0,4 МВА)</t>
  </si>
  <si>
    <t>Строительство 2КЛ-6 кВ и установка 2ТП-6/0,4 кВ ф.10, ф.20Б ПС110/6 ГРУ-6 кВ АГРЭС для электроснабжения детского сада на 330 мест, расположенного по адресу: б/н (к/н 30:12:020510:25), ул. Сун-Ят-Сена/ул. Маркина/ул. Социалистическая/ул. Даргомыжского, Ленинский р-н, г. Астрахань</t>
  </si>
  <si>
    <t>3.1.2.1.3.2.</t>
  </si>
  <si>
    <t>Строительство 2КЛ-6 кВ от ближайших опор, ф. 3 и ф. 18 ПС 35/6 кВ Началово для электроснабжения общеобразовательной школы по ул. Придорожная, д. 1, с. Началово, Приволжский р-н, Астраханская обл. (проектная протяженность – 0,158 км)</t>
  </si>
  <si>
    <t>3.1.2.2.4.2.</t>
  </si>
  <si>
    <t>Строительство 3КЛ-6 кВ и установка 2КТП-6/0,4 кВ, ф. 339, 442 ПС 110/10-10 кВ Юбилейная для электроснабжения реконструируемого здания ФГКУ «Специализированная пожарно-спасательная часть ФПС по Астраханской области», расположенного по адресу: ул. Николая Островского, д. 136 «а», Советский р-н, г. Астрахань. (ориентировочная протяженность КЛ-10 кВ – 0,73 км, ориентировочная мощность – 2х0,25 МВА)</t>
  </si>
  <si>
    <t>Строительство КЛ-6 кВ и установка 2ТП-6/0,4 кВ ф. 13, 50 ПС 110/6 кВ Судостроительная для электроснабжения Котельной №12, расположенной по адресу: ул. Безжонова, д. 2 «в», литер строения «Ж», Советский р-он, г. Астрахань (1 этап: протяженность КЛ-6 кВ – 0,147 км; мощность – 2х0,63 МВА)</t>
  </si>
  <si>
    <t>1 труба в скважине</t>
  </si>
  <si>
    <t>3.6.1.1.3.1.</t>
  </si>
  <si>
    <t>Строительство КЛ-6 кВ и установка 2КТП-6/0,4 кВ, ф. 606, ф. 621 ПС 110/10/6 кВ Южная для электроснабжения котельной №21 (резерв) по ул. Рождественского д.15а, литер строения В, Советский район, г. Астрахань (ориентировочная протяженность КЛ-6 кВ - 3,05 км, ориентировочная мощность - 2х0,063 МВА)</t>
  </si>
  <si>
    <t>Строительство 2КЛ-10 кВ от РУ-10 кВ РП 61 ф. 337, ф. 442 ПС 110/10-10 Юбилейная для электроснабжения нежилого помещения, расположенной по адресу: ул. Набережная 1 Мая, ул. Шаумяна, 75/48, Кировский- район, г. Астрахань</t>
  </si>
  <si>
    <t>2 трубы в скважине</t>
  </si>
  <si>
    <t>3.6.1.1.4.2.</t>
  </si>
  <si>
    <t>Строительство 2КЛ-10 кВ от РУ-10 кВ РП 52 ф. 104, 107 ПС 110/10-6 кВ Царевская для электроснабжения жилого комплекса, расположенного по адресу: ул. Бехтерева (к/н 30:12:000000:388), Кировский р-н, г. Астрахань</t>
  </si>
  <si>
    <t>3.6.2.1.3.1.</t>
  </si>
  <si>
    <t>Строительство КЛ-6 кВ и установка 2ТП-6/0,4 кВ ф. 13 ф. 50ПС 110/6 кВ Судостроительная для электроснабжения Котельной №12,расположенной но адресу, ул. Безжонова, д. 2 «в», литер строения «Ж»,Советский р-н, г. Астрахань» (ориентировочная протяженностьКЛ-6 кВ - 2,12 км; ориентировочная мощность - 2x0,63 МВА)</t>
  </si>
  <si>
    <t>столбового типа</t>
  </si>
  <si>
    <t>стобового типа</t>
  </si>
  <si>
    <t>Строительство ВЛ-6 кВ и установка КТП-6/0,4 кВ, ф. 33 ПС 110/6 кВ Окрасочная для электроснабжения жилого дома, расположенного по адресу: ул. Школьная, д. 39, п. Трусово, Наримановский р-н, Астраханская обл.</t>
  </si>
  <si>
    <t>5.1.1.1.</t>
  </si>
  <si>
    <t>Строительство ВЛ-10 кВ, ВЛИ-0,38 кВ и установка ТП-10/0,4 кВ, ф.7 ПС 110/10 кВ Озерная для электроснабжения Нежилое помещение, расположенной ул. Бэра д. 56, с. Озерное, Икрянинский р-н, Астраханская обл</t>
  </si>
  <si>
    <t>Установка СТП-10/0,4 кВ для электроснабжения узла врезки км. 0 по объекту: «Газопровод-отвод «с. Замьяны – ГСП Бугринское», с. Замьяны, Енотаевский р-н, Астраханская обл</t>
  </si>
  <si>
    <t xml:space="preserve"> Строительство ВЛ-10 кВ и установка СТП-10/0,4 кВ, ф. 20 ПС 35/10 кВ Николаевка для электроснабжения сельского хозяйства, расположенного в 4,2 км северо-восточнее с. Николаевка, в 11,2 км юго-западнее п. Мирный,  Наримановский р-н, Астраханская обл.</t>
  </si>
  <si>
    <t>мачтового</t>
  </si>
  <si>
    <t>Строительство ВЛ-6 кВ, ЛЭП-0,4 кВ и установка МТП-6/0,4 кВ, ф. 10 ПС 110/6 кВ Судостроительная для электроснабжения садовых домов, расположенных по адресу: с/т «Металлист» Астраханского завода Металлоконструкций, уч. 39, уч. 40, уч. 41, Советский район, г. Астрахань (проектная протяженность ВЛ-6 кВ – 0,025 км, ЛЭП-0,4 кВ: КЛ-0,4 кВ - 0,025 км, ВЛИ-0,38 кВ - 0,035 км, проектная мощность - 0,16 МВА)</t>
  </si>
  <si>
    <t>5.1.2.1.</t>
  </si>
  <si>
    <t xml:space="preserve">Строительство ВЛ-10 кВ от ближайшей опоры ВЛ-10 кВ и установка ТП-10/0,4 кВ, ф. 20 ПС 110/10 кВ Енотаевка для электроснабжения животноводческой точки МО «Федоровский сельсовет», с Михайловка, Енотаевский р-н, Астраханская обл.  </t>
  </si>
  <si>
    <t xml:space="preserve">Строительство ВЛ-10 кВ, ВЛИ-0,38 кВ и установка ТП-10/0,4 кВ ф. 22 ПС 110/10 кВ Рождественка для электроснабжения подсобного помещения, расположенного 13,5 км северо-восточнее с. Болхуны, (к/н 30:01:020301:444), с. Болхуны, Ахтубинский р-н, Астраханская обл. </t>
  </si>
  <si>
    <t>5.1.2.2.</t>
  </si>
  <si>
    <t>киоскового типа</t>
  </si>
  <si>
    <t>Строительство КЛ-6 кВ и установка КТП-6/0,4 кВ, ф. 16 ПС 35/6 кВ Трусовская для электроснабжения магазина по ул. Молдавская, 9а, литер А, Трусовский район, г. Астрахань (фактическая протяженность – 0,216 км, фактическая мощность – 0,1 МВА)</t>
  </si>
  <si>
    <t>5.1.3.2.</t>
  </si>
  <si>
    <t>Строительство ВЛЗ-6 кВ и установка КТП-6/0,4 кВ, ф. 415 ПС 110/35/6 кВ Лесная-Новая для электроснабжения производственной базы, расположенной по адресу: ул. Щепкина, д. 1/ ул. Парижской Комунны, д. 6, Трусовский р-н, г. Астрахан</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</si>
  <si>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Астрахань</t>
  </si>
  <si>
    <t>Строительство ВЛЗ-6 кВ, ЛЭП-0,4 кВ и установка ТП-6/0,4 кВ ф. 20 ПС 35/6 кВ Началово для электроснабжения Здания опытной сельскохозяйственной исследовательской станции, расположенного в мкр. Западный д. 100 «б», с. Началово, Приволжский р-н, Астраханская об</t>
  </si>
  <si>
    <t>Строительство ВЛ-10 кВ и установка КТП-10/0,4 кВ, ВЛ-68 РП-2 ф. 27 ПС 110/10 кВ Фунтово для электроснабжения Нежилого помещения по ул. Кизанская д. 8, с. Карагали, Приволжский р-н, Астраханская обл</t>
  </si>
  <si>
    <t>Строительство ВЛЗ-6 кВ и установка КТП-6/0,4 кВ, ф. 16 ПС 35/6 кВ Кировская для электроснабжения садоводческого товарищества «Садовод-опытник», расположенного южнее п. Инициативный, Кировский р-н, г. Астрахань</t>
  </si>
  <si>
    <t>5.1.4.2.</t>
  </si>
  <si>
    <t>5.1.5.2.</t>
  </si>
  <si>
    <t>2х63</t>
  </si>
  <si>
    <t>2х100</t>
  </si>
  <si>
    <t>2х250</t>
  </si>
  <si>
    <t>5.2.2.2.</t>
  </si>
  <si>
    <t>5.2.3.2.</t>
  </si>
  <si>
    <t>5.2.4.2.</t>
  </si>
  <si>
    <t>5.2.5.2.</t>
  </si>
  <si>
    <t>2х630</t>
  </si>
  <si>
    <t xml:space="preserve"> 1000-1250 кВА</t>
  </si>
  <si>
    <t>блочного типа</t>
  </si>
  <si>
    <t>2х1250</t>
  </si>
  <si>
    <t>Строительство ЛЭП-10 кВ, установка 2ТП-10/0,4 кВ  от ЗРУ-10 кВ ПС 110/35/10 кВ Первомайская для электроснабжения медицинского центра на базе быстровозводимых конструкций по ул. Соликамская (к/н 30:12:020634:137), Ленинский р-н, г. Астрахань. (II пусковой комплекс)</t>
  </si>
  <si>
    <t>2х400</t>
  </si>
  <si>
    <t>2х1000</t>
  </si>
  <si>
    <t>Строительство двух КЛ-6 кВ и установка 2БКТП-6/0,4 кВ, ф. 105, 414 ПС 110/35/6 кВ Трикотажная для электроснабжения строительства школы на 1000 учащихся по ул. 3-я Зеленгинская, Кировский район, г. Астрахань (ориентировочная протяженность - 0,8 км, трансформаторная мощность - 2.00 Мва)</t>
  </si>
  <si>
    <t>Строительство ВЛ-6 кВ и установка 2ТП-6/0,4 кВ от ближайшей опоры ВЛ-6 кВ ф.11,24 ПС 110/6 кВ Вододелитель для электроснабжения Медицинского центра на базе быстровозводимых конструкций, расположенного по ул. Центральная, 39,  Наримановский р-н, г. Нариманово, Астраханская обл. (II пусковой комплекс)</t>
  </si>
  <si>
    <t>5.2.3.3.</t>
  </si>
  <si>
    <t>400-630 кВА</t>
  </si>
  <si>
    <t>630-1000 кВА</t>
  </si>
  <si>
    <t>5.1.6.2.</t>
  </si>
  <si>
    <t>Строительство ВЛИ-0,38 кВ от проектируемой ТП-6/0,4 кВ ф.3 ПС 35/6 кВ Началово для электроснабжения жилых домов, расположенных в мкр.Радужный д.27, 28А, 31,32,32А,38,40,42,43,44, в мкр.Придорожный д.22, с.Началово, с/т «Обувщик-2» Астраханской обувной фабрики д.92 и садовых участков з/у 72,93,101,112, Приволжский р-н, Астраханская обл. (ориентировочная протяженность – 1,62 км)</t>
  </si>
  <si>
    <t>Установка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150 кВт включительно в Приволжском РЭС (количество точек учета - 21)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</si>
  <si>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Енотаевском РЭС (количество точек учета - 1) (Приказ ХС №703-ДХ от 22.09.2021) 82261011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</si>
  <si>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Ахтубинском РЭС (количество точек учета - 2) (Приказ ХС №703-ДХ от 22.09.2021) 82260537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</si>
  <si>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Приволжском РЭС (количество точек учета - 59) (Приказ ХС №703-ДХ от 22.09.2021) 82261247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</si>
  <si>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Центральном РЭС (количество точек учета - 9) (Приказ ХС №703-ДХ от 22.09.2021) 82268833</t>
  </si>
  <si>
    <t>ВЛИ-0,22кВ от ближайшей опоры ВЛ-0,4кВ ТП 332ф.605 ПС 110/10/6кВ Южная для элснабж гаража по адресу: ул.3-я Рыбацкая д.5а блок4 бокс 60 Советский р-н (Строительство ВЛИ-0,22 кВ от ближайшей опоры ВЛ-0,4 кВ ТП 332 ф. 605 ПС 110/10/6 кВ Южная для электроснабжения гаража, расположенного по адресу: ул. 3-я Рыбацкая, д. 5 «а», блок 4, бокс 60, Советский р-н, г. Астрахань» (ориентировочная протяженность - 0,05 км)</t>
  </si>
  <si>
    <t>Установка однофазных прибор учета ээнергии ФЗ РФ от 27.12.2018г. №522-ФЗ  дог. на ТП потреб. максим мощн. до 15 кВт вкл в Ахтубинском РЭС (кол т. уч-4) ([81670961]Установка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Ахтубинском РЭС (количество точек учета - 4)</t>
  </si>
  <si>
    <t>Установка однофазных прибор учета ээнергии с ФЗ РФ от 27 .12.2018 г. №522-ФЗ по дог на ТП потреб макс мощн до 15кВт вкл-но в Володарском РЭС (кол т.у.-6) ([81675883]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Володарском РЭС (количество точек учета - 6)</t>
  </si>
  <si>
    <t>Установка однофазных прибор учета ээнергии  с ФЗ РФ от 27.12.2018 г. №522-ФЗ по дог на ТП потреб макс мощн до15кВт вкл-но в Икрянинском РЭС (к.т.у-6)([81684937]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Икрянинском РЭС (количество точек учета - 6)</t>
  </si>
  <si>
    <t>Установка однофазных прибор учета ээнергии  ФЗ РФ от 27.12.2018 г. №522-ФЗ по дог-м на ТП потреб максим мощн до 15кВт вкл-но в Камызякском РЭС (10т.у.) ([81686269]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Камызякском РЭС (количество точек учета - 10)</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</si>
  <si>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Енотаевском РЭС (количество точек учета - 7) (Приказ ХС №704-ДХ от 22.09.2021) 82386077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</si>
  <si>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- 104) (Приказ ХС №704-ДХ от 22.09.2021) 82394515</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</si>
  <si>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Черноярском РЭС (количество точек учета - 4) (Приказ ХС №704-ДХ от 22.09.2021) 82379279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</si>
  <si>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Правобережном РЭС (количество точек учета - 6) (Приказ ХС №704-ДХ от 22.09.2021) 82380759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</si>
  <si>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Харабалинском РЭС (количество точек учета - 3) (Приказ ХС №704-ДХ от 22.09.2021) 82378949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</si>
  <si>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Володарском РЭС (количество точек учета - 14) (Приказ ХС №704-ДХ от 22.09.2021) 82373889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</si>
  <si>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Икрянинском РЭС (количество точек учета - 22) (Приказ ХС №704-ДХ от 22.09.2021) 82386769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</si>
  <si>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- 84) 81692659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</si>
  <si>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Центральном РЭС (количество точек учета - 67) 81698031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</si>
  <si>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Наримановском РЭС (количество точек учета - 5) 81686943</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</si>
  <si>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Заболдинском РЭС (количество точек учета - 32) 81678095</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</si>
  <si>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Красноярском РЭС (количество точек учета - 10) 81686533</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</si>
  <si>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Лиманском РЭС (количество точек учета - 3) 81686769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</si>
  <si>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Харабалинском РЭС (количество точек учета - 1) 81697915</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</si>
  <si>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Трусовском РЭС (количество точек учета - 4) 81697887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</si>
  <si>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Правобережном РЭС (количество точек учета - 1) 81692533</t>
  </si>
  <si>
    <t>Установка однофазных приборов учета ээнергии в ФЗ РФ от 27.12.2018 г. №522-ФЗ по дог-м на ТП потреб максим мощн до 15кВт вкл в Черноярском РЭС (т.у-1)([81700787]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Черноярском РЭС (количество точек учета - 1)</t>
  </si>
  <si>
    <t>Установка однофазных приборов учета ээнергии ФЗ РФ от 27.12.2018 г. №522-ФЗ по дог-м на ТП потребит максим мощн до 15кВт вкл в Северном РЭС (2 т.у.)([81697833]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Северном РЭС (количество точек учета - 2)</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</si>
  <si>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Ахтубинском РЭС (количество точек учета - 4) (Приказ ХС №704-ДХ от 22.09.2021) 82373821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</si>
  <si>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Центральном РЭС (количество точек учета - 24) (Приказ ХС №704-ДХ от 22.09.2021) 82390641</t>
  </si>
  <si>
    <t>Установка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- 40)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</si>
  <si>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</si>
  <si>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</si>
  <si>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</si>
  <si>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</si>
  <si>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</si>
  <si>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</si>
  <si>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</si>
  <si>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</si>
  <si>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</si>
  <si>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</si>
  <si>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</si>
  <si>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</si>
  <si>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</si>
  <si>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</si>
  <si>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</si>
  <si>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</si>
  <si>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</si>
  <si>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</si>
  <si>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</si>
  <si>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</si>
  <si>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</si>
  <si>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</si>
  <si>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</si>
  <si>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</si>
  <si>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</si>
  <si>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</si>
  <si>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</si>
  <si>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</si>
  <si>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</si>
  <si>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</si>
  <si>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</si>
  <si>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</si>
  <si>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</si>
  <si>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</si>
  <si>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</si>
  <si>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</si>
  <si>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</si>
  <si>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</si>
  <si>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</si>
  <si>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</si>
  <si>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</si>
  <si>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</si>
  <si>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</si>
  <si>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</si>
  <si>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</si>
  <si>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</si>
  <si>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</si>
  <si>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</si>
  <si>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</si>
  <si>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</si>
  <si>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</si>
  <si>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</si>
  <si>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</si>
  <si>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</si>
  <si>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</si>
  <si>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</si>
  <si>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</si>
  <si>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</si>
  <si>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</si>
  <si>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</si>
  <si>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</si>
  <si>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</si>
  <si>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</si>
  <si>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</si>
  <si>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</si>
  <si>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</si>
  <si>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</si>
  <si>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</si>
  <si>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</si>
  <si>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</si>
  <si>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</si>
  <si>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</si>
  <si>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</si>
  <si>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</si>
  <si>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Центральном РЭС (количество точек учета - 5) (Приказ ХС №706-ДХ от 22.09.2021) 82462203</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</si>
  <si>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Ахтубинском РЭС (количество точек учета - 2) (Приказ ХС №709-ДХ от 22.09.2021) 82488013</t>
  </si>
  <si>
    <t>Строительство ВЛИ-0,38 кВ от КТП 502 ф.24 ПС 110/6 кВ Вододелитель для электроснабжения канализационной насосной станции, расположенной по адресу Российская Федерация, Астраханская обл., р-н. Наримановский, г. Нариманов (в 10 метрах северо-западнее западной границы земельного участка с кадастровым номером 30:08:010801:247), кадастровый номер земельного участка. (ориентировочная протяженность – 0,3 км)</t>
  </si>
  <si>
    <t>Строительство ВЛИ-0,38 кВ от РУ-0,4 кВ ЗТП-32 ф. 41 ПС 220/110/35/6 кВ Владимировка для электроснабжения торгового павильона (стройплощадка) по ул. Жуковского, район дома №18, г. Ахтубинск, Ахтубинский р-н, Астраханская обл. (ориентировочная протяженность ВЛИ-0,38 кВ – 0,13 км)</t>
  </si>
  <si>
    <t>Строительство ВЛИ-0,38 кВ от ближайшей опоры ВЛ-0,4 кВ КТП-20 ф.20 ПС 35/10 кВ Николаевка для электроснабжения рыбоводного участка Ильмень Передовой, расположенного по адресу: ильмень Передовой, с.Николаевка, Наримановский р-н, Астраханская обл. (ориентировочная протяженность - 0,4 км)</t>
  </si>
  <si>
    <t>Строительство ВЛИ-0,38 кВ от опоры №33, КТП-60, ф.14 ПС 110/10 кВ Сеитовка для электроснабжения объекта ЖКХ (насосная станция) по адресу пос. Белячий, Красноярский р-он, Астраханская обл.</t>
  </si>
  <si>
    <t>Строительство ЛЭП-0,4 кВ от РУ-0,4 кВ ТП 742 ф. 4 ПС 110/35/10 кВ ЦРП для электроснабжения магазина, расположенного по адресу: мкр. Солнечный, 3 В, п. Новоначаловский, Приволжский р-н, Астраханская обл. (ориентировочная протяженность ЛЭП - 0,4 кВ - 0,260 км: КЛ-0,4 кВ – 0,030 км; ВЛИ-0,38 кВ - 0,230 км)</t>
  </si>
  <si>
    <t>Строительство ВЛИ-0,38 кВ от ближайшей опоры ВЛ-0,4 кВ Л-3 КТП-555 ф.9 ПС 110/10 кВ Красный яр для электроснабжения Объекта пограничного управления в 350 м юго-восточнее с. Караозек Ватаженский сельсовет, с. Ватажное, Красноярский р-н, Астраханская обл. (ориентировочная протяженность ЛЭП-0,4 кВ – 0,27 км)</t>
  </si>
  <si>
    <t>Строительство ЛЭП-0,4 кВ от РУ-0,4 кВ ТП 2 ф. 128 ПС 110/10/6 кВ Северная для электроснабжения Детской художественной школы, расположенной по адресу: ул. Адмиралтейская/пер. Щепной/ул. Никольская, д 25/15/13, Кировский р-н, г. Астрахань. (ориентировочная протяженность ЛЭП – 0,2 км: КЛ-0,4 кВ – 0,03 км; ВЛИ-0,38 кВ – 0,17 км)</t>
  </si>
  <si>
    <t>Строительство ВЛИ-0,38 кВ от ближайшей опоры ВЛИ-0,38 кВ ТП 50 ф. 6 ПС 35/6 кВ Прогресс для электроснабжения телекоммуникационного оборудования, расположенного по адресу: ул. Савушкина, д. 34, Ленинский р-н, г. Астрахань (ориентировочная протяженность - 0,16 км)</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</si>
  <si>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Черноярском РЭС (количество точек учета - 7) (Приказ ХС №706-ДХ от 22.09.2021)[Кпк 82466469]</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</si>
  <si>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Приволжском РЭС (количество точек учета - 2) (Приказ ХС №706-ДХ от 22.09.2021) [Кпк 82457247]</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</si>
  <si>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Правобережном РЭС (количество точек учета - 2) (Приказ ХС №706-ДХ от 22.09.2021) 824562</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</si>
  <si>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Наримановском РЭС (количество точек учета - 1) (Приказ ХС №709-ДХ от 22.09.2021) 82308989</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</si>
  <si>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Черноярском РЭС (количество точек учета - 1) (Приказ ХС №709-ДХ от 22.09.2021) 82301441</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</si>
  <si>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Правобережном РЭС (количество точек учета -5) (Приказ ХС №709-ДХ от 22.09.2021) 82307109</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</si>
  <si>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Приволжском РЭС (количество точек учета - 10) (Приказ ХС №709-ДХ от 22.09.2021) 82332121</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</si>
  <si>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Центральном РЭС (количество точек учета - 2) (Приказ ХС №709-ДХ от 22.09.2021) 82379815</t>
  </si>
  <si>
    <t>Строительство ВЛИ-0,38 кВ от РУ-0,4 кВ КТП-196 ф.21 ПС 110/10 кВ Косика для электроснабжения нежилой застройки по ул.Придорожная, д.10, с.Восток, Енотаевский р-н, Астраханская обл. (ориентировочная протяженность - 0,37 км)</t>
  </si>
  <si>
    <t>Строительство ВЛИ-0,38 кВ от ближайшей опоры ВЛ-0,4 кВ Л-2 КТП-282 ф.20 ПС 110/10 кВ Табола для электроснабжения земельного участка для амбулаторно-поликлинического обслуживания по ул.Степная, д.25Г, с.Застенка, Камызякский р-н, Астраханская обл. (ориентировочная протяженность – 0,07 км)</t>
  </si>
  <si>
    <t>Строительство ВЛИ-0,38 кВ от ближайшей опоры ВЛ-0,4 кВ КТП-500 ф.17 ПС 110/10 кВ Новинская для электроснабжения земельного участка, расположенного 245 м. северо-западнее земельного участка с к/н 30:05:190105:74, п. Новинский, Камызякский р-н, Астраханская обл. (ориентировочная протяженность - 0,24 км)</t>
  </si>
  <si>
    <t>Строительство ЛЭП-0,4 кВ от РУ-0,4 кВ РП 23 ф.6, №11 ПС 110/6 кВ Судостроительная для электроснабжения павильона, расположенного по адресу: ул. Адмирала Нахимова, 267 «е», г. Астрахань (ориентировочная протяженность ЛЭП-0,4 кВ - 0,1 км: КЛ-0,4 кВ – 0,03 км, ВЛИ-0,4 кВ – 0,07км)</t>
  </si>
  <si>
    <t>Строительство ЛЭП-0,4 кВ от РУ-0,4 кВ ТП 1413 ф.7 ПС 110/35/10 кВ Первомайская для электроснабжения магазина, расположенного по адресу: ул. Березовая, д. 21а, г. Астрахань (ориентировочная протяженность ЛЭП-0,4 кВ - 0,29 км: КЛ-0,4 кВ – 0,03 км, ВЛИ-0,4 кВ – 0,26 км)</t>
  </si>
  <si>
    <t>Строительство ЛЭП-0,4 кВ от РУ-0,4 кВ ТП 1439 ф.10 ПС 110/6 кВ Судостроительная для электроснабжения жилого дома, расположенного по адресу: ул. Набережная Реки Царева, д. 46, литер А, г. Астрахань (ориентировочная протяженность ЛЭП-0,4 кВ - 0,78 км: КЛ-0,4 кВ – 0,03 км, ВЛИ-0,4 кВ – 0,75 км)</t>
  </si>
  <si>
    <t>Строительство ВЛ-10 кВ, ВЛИ-0,38 кВ, установка ТП-10/0,4 кВ ф.15 ПС 110/10 кВ Рождественка для электроснабжения КФХ, расположенного 14-16 км северо-восточнее с.Болхуны, участок между т.Шириметова и т.Зайцева, (к/н 30:01:020301:301), с.Болхуны, Ахтубинский р-н, Астраханская обл. (ориентировочная протяженность ВЛ-10 кВ – 0,015 км, ориентировочная протяженность ВЛИ-0,38 кВ – 0,015 км, ориентировочная мощность – 0,025 МВА)</t>
  </si>
  <si>
    <t>Строительство ВЛ-10 кВ, ВЛИ-0,38 кВ, и установка ТП-10/0,4 кВ ф.10 ПС 110/35/10 кВ Зензели для электроснабжения участка производственно-технического обеспечения и комплектации оборудовании (УТПО и КО), расположенного с западной стороны железной дороги «Астрахань-Кизляр» в 0,9 км южнее ст.Зензели (к/н 30:07:220602:16), Лиманский р-н., Астраханская обл. (ориентировочная протяженность ВЛ-10 кВ - 0,015 км, ориентировочная протяженность ВЛИ-0,38 кВ – 0,01 км, ориентировочная мощность – 0,063 МВА)</t>
  </si>
  <si>
    <t>Строительство ВЛ-10 кВ, ВЛИ-0,38 кВ и установка ТП-10/0,4 кВ ф.22 ПС 110/10 кВ Рождественка для электроснабжения подсобного помещения, расположенного 13,5 км северо-восточнее с.Болхуны, (к/н 30:01:020301:444), с.Болхуны, Ахтубинский р-н, Астраханская обл. (ориентировочная протяженность ВЛ-10 кВ – 0,015 км,ориентировочная протяженность ВЛИ-0,38 кВ – 0,015 км,ориентировочная мощность – 0,04 МВА)</t>
  </si>
  <si>
    <t>ЛЭП-6кВ ЛЭП-0,4кВ уст КТП-6/0,4кВ ф.2 ПС35/6кВ Кировская эс жил д уч.б/н к/н 30:12:010039:133 уч.б/н к/н ч.б/н к/н 30:12:010735:115 в (Строительство ВЛЗ-10, ВЛИ-0,38 кВ и установка СТП-10/0,4 кВ, ф.4 ПС 110/35/10 кВ ЦРП для электроснабжения жилого дома, расположенного по адресу: уч. б/н (к/н 3061260100396133) в районе ул. Началовское Шоссе, Кировский р-н, г. Астрахань (ориентировочная протяженность ВЛЗ-10 кВ - 0,12 км и ВЛИ-0,38 кВ - 0,06 км, ориентировочная мощность - 0,025 МВА) (Строительство ВЛ-6 кВ, ЛЭП-0,4 кВ и установка КТП-6/0,4 кВ, ф. 2 ПС 35/6 кВ Кировская, для электроснабжения жилых домов, расположенных по адресу: уч. б/н (к/н 30:12:010039:133), уч. б/н (к/н 30:12:010735:123), уч. б/н (к/н 30:12:010735:115), в районе ул. Началовское Шоссе, Кировский р-н, г. Астрахань» (ориентировочная протяженность ВЛ-6 кВ – 0,28 км и ЛЭП – 0,4 кВ - (ориентировочная протяженность - 0,87 км) КЛ-0,4 кВ – 0,03 км; ВЛИ-0,4 кВ – 0,84 км, ориентировочная мощность – 0,160 МВА)</t>
  </si>
  <si>
    <t>Строительство ВЛ-10 кВ, ВЛИ-0,38 кВ и установка ТП-10/0,4 кВ ф.20 ПС 220/110/35/10 кВ Лиман для электроснабжения нежилого помещения, расположенного в 2,3 км северо-западнее с.Промысловка, в 1,5 км юго-восточнее с.Яндыки, (к/н 30:07:000000:660), с.Промысловка, Лиманский р-н., Астраханская обл. (ориентировочная протяженность ВЛ-10 кВ - 0,01 км, ориентировочная протяженность ВЛИ-0,38 кВ – 0,01 км, ориентировочная мощность – 0,040 МВА.)</t>
  </si>
  <si>
    <t>Строительство ВЛИ-0,38 кВ от проектируемой опоры ВЛИ-0,38 кВ проектируемой ТП 6/0,4 кВ ф. 606 ПС 110/10/6 кВ Южная для электроснабжения осветительных и отопительных приборов, расположенного по адресу: ул. Рождественского, д. 20, г. Астрахань (ориентировочная протяженность - 0,300 км)</t>
  </si>
  <si>
    <t>Строительство ВЛИ-0,38 кВ от ближайшей опоры №23 Л-2 ВЛИ-0,38 кВ ТП 66 ф. 13 ПС 110/6 кВ Судостроительная для электроснабжения жилого дома, (к/н з/у. 30:12:030139:481), расположенного по адресу: пер. Тепличный, Советский р-н, г. Астрахань (ориентировочная протяженность - 0,055 км)</t>
  </si>
  <si>
    <t>Строительство ВЛИ-0,38 кВ от РУ-0,4 кВ ТП 298 ф. 4 ПС 110/6 Судостроительная для электроснабжения жилого дома, расположенного по адресу: пер. 9-й Ульяновский, д. 19, Советский район, г. Астрахань (ориентировочная протяженность - 0,040 км)</t>
  </si>
  <si>
    <t>Строительство ВЛИ-0,38 кВ от ближайшей опоры ВЛ-0,4 кВ Л-1 КТП-686 ф.29 ПС 110/6 кВ Вододелитель для электроснабжения жилого дома по ул.Плеханова, д.80 с.Волжское, Наримановский р-н, Астраханская обл. (ориентировочная протяженность - 0,036 км)</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</si>
  <si>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276, с/т Болдинское, расположенное в районе п. Янго-Аул, Ленинский р-н, г. Астрахань (ориентировочная протяженность - 0,14 км)</t>
  </si>
  <si>
    <t xml:space="preserve"> ВЛИ-0,38 кВ от проект опоры ВЛИ-0,38 кВКТП 1626 ф. 7 ПС 110/6 кВ Окрасочная элснаб сад дома ул.Сиреневая д. 4, СТ Полет», Трус. (Строительство ВЛИ-0,38 кВ от проектируемой опоры ВЛИ-0,38 кВ КТП 1626 ф. 7 ПС 110/6 кВ Окрасочная для электроснабжения садового дома, расположенного по адресу: ул. Сиреневая, д. 4, СТ «Полет», Трусовский район, г. Астрахань» (ориентировочная протяженность - 0,065 км)</t>
  </si>
  <si>
    <t>Строительство ВЛИ-0,38 кВ от проектируемой опоры ВЛИ-0,38 кВ КТП 1626 ф. 7 ПС 110/6 кВ Окрасочная для электроснабжения садового дома, расположенного по адресу: ул. Розовая, уч. 10, СТ «Полет», Трусовский р-н, г. Астрахань (ориентировочная протяженность - 0,085 км</t>
  </si>
  <si>
    <t xml:space="preserve"> ВЛИ-0,38 кВ от бл опоры ВЛИ-0,38кВ ТП332 ф.605ПС110/10/6кВ Южная для элснабж гаража,по адресу: ул.3-я Рыбацкая д.5а Гаражный кооператив№90 блок 4б (Строительство ВЛИ-0,38 кВ от ближайшей опоры ВЛИ-0,38 кВ ТП 332 ф. 605 ПС 110/10/6 кВ Южная для электроснабжения гаража, расположенного по адресу: ул. 3-я Рыбацкая, д. 5а, Гаражный кооператив №90, блок 4, бокс 53, г. Астрахань (ориентировочная протяженность - 0,070 км)</t>
  </si>
  <si>
    <t>Строительство ЛЭП-0,4 кВ от РУ-0,4 кВ ТП 735 ф. 11 ПС 110/6 кВ Окрасочная для электроснабжения производственной базы, расположенного по адресу: ул. 5-я Керченская, д. 8 в, Трусовский р-н, г. Астрахань (ориентировочная протяженность ЛЭП - 0,4 кВ: КЛ-0,4 кВ – 0,030 км; ВЛИ-0,38 кВ - 0,160 км)</t>
  </si>
  <si>
    <t>Строительство ВЛИ-0,38 кВ от ближайшей опоры ВЛ-0,4 кВ ТП-832 ВЛ-82 РП-6 Береговая ф.5,10, ПС 110/10 кВ Николо-Комаровка для электроснабжения жилого дома по ул.Тенистая, д.19, п.Ассадулаево, Приволжский р-н, Астраханская обл. (ориентировочная протяженность - 0,05 км)</t>
  </si>
  <si>
    <t>Строительство ВЛИ-0,38 кВ от ближайшей опоры ВЛ-0,4 кВ Л-2 КТП-275, ф.11 ПС 110/35/10 кВ Ахтубинская для электроснабжения жилого дома по ул.Строительная, д.1«б», п.Комсомольский, Красноярский р-н, Астраханская обл. (ориентировочная протяженность – 0,110 км)</t>
  </si>
  <si>
    <t>Строительство ВЛИ-0,38 кВ от ближайшей опоры ВЛ-0,4 кВ Л-3 КТП-446 ф.20 ПС 110/10 кВ Стройиндустрия для электроснабжения жилого дома по ул.Титова, д.19, п.МЖС «Наримановская», Наримановский р-н, Астраханская обл. (ориентировочная протяженность - 0,03 км)</t>
  </si>
  <si>
    <t>Строительство ВЛИ-0,38 кВ от ближайшей опоры ВЛ-0,4 кВ Л-10 КТП-559 ф.315 ПС 35/6 кВ Нефтебаза для электроснабжения земельного участка (стройплощадка) по ул.Кирова, д.37, рп.Ильинка, Икрянинский р-н, Астраханская обл. (ориентировочная протяженность - 0,12 км)</t>
  </si>
  <si>
    <t>Строительство ЛЭП-0,4 кВ от ближайшей опоры ВЛ-0,4 кВ ТП 792/40 кВА, ф.7 ПС 110/6 кВ Водозабор для электроснабжения жилого дома, расположенного по адресу: ул. Ярославская, д.9, с. Растопуловка, Приволжский р-н, Астраханская обл. (ориентировочная протяженность ЛЭП-0,4 кВ - 0,045 км)</t>
  </si>
  <si>
    <t>Строительство ВЛИ-0,38 кВ от ближайшей опоры ВЛ-0,4 кВ Л-1 КТП-38 ф. 7 ПС 110/6 кВ Ахтуба для электроснабжения жилого дома (стройплощадка) по ул. Кочубея, в районе 15 дома (к/н 30:01:150103:2564), г. Ахтубинск, Ахтубинский р-н, Астраханская обл. (ориентировочная протяженность ВЛИ-0,38 кВ – 0,140 км)</t>
  </si>
  <si>
    <t>Строительство ВЛИ-0,38 кВ от ближайшей опоры ВЛИ-0,38 кВ КТП 1357 ф.6 ПС 110/35/6 кВ Лесная, для электроснабжения жилых домов, расположенных по адресу: ул. Энергетическая, д. 6в и д. 6к, с. Солянка, Наримановский район, г. Астрахань (ориентировочная протяженность - 0,115 км)</t>
  </si>
  <si>
    <t>Строительство ВЛИ-0,38 кВ от ближайшей опоры ВЛ-0,4 кВ, КТП- 23, ф. 5, ПС 35/6 кВ Октябрьская для электроснабжения жилого дома по ул. Комсомольская, д.62 «а», с. Старокучергановка, Наримановский р-н, Астраханская обл. (ориентировочная протяженность -0,035 км)</t>
  </si>
  <si>
    <t>Строительство ВЛИ-0,38 кВ от ближайшей опоры ВЛ-0,4 кВ Л-3, КТП-405 ф.12, ПС 35/10/6 кВ Присельская для электроснабжения жилого дома по ул.Советская, д.1В, с.Михайловка, Харабалинский р-н, Астраханская обл. (ориентировочная протяженность – 0,06 км)</t>
  </si>
  <si>
    <t>Строительство ЛЭП-0,4 кВ от ближайшей опоры ВЛ-0,4 кВ ТП 104, ВЛ-14 РП-9, ф.12,35 ПС 110/10 кВ Фунтово для электроснабжения жилых домов, расположенных по адресу: ул. Тенистая, д. 20, д.24, с. Осыпной Бугор, Приволжский р-н, Астраханская обл. (ориентировочная протяженность ЛЭП-0,4 кВ - 0,17 км)</t>
  </si>
  <si>
    <t>Строительство ЛЭП-0,4 кВ от ближайшей опоры ВЛ-0,4 кВ ТП 792/40 кВА, ф.7 ПС 110/6 кВ Водозабор для электроснабжения жилого дома, расположенного по Астраханская обл, Наримановский р-н, севернее земельного участка с кадастровым номером 30:08:130101:295, (к/н 30:08:130101:941) (ориентировочная протяженность ЛЭП-0,4 кВ - 0,16 км)</t>
  </si>
  <si>
    <t>Строительство ВЛИ-0,38 кВ от ближайшей опоры ВЛ-0,4 кВ Л-2 КТП-49 ф.5 ПС 110/10 кВ Табола для электроснабжения земельного участка по ул.Мира, д.1 В, г.Камызяк, Камызякский р-н, Астраханская обл. (ориентировочная протяженность – 0,025 км)</t>
  </si>
  <si>
    <t>Строительство ВЛИ-0,38 кВ от ближайшей опоры ВЛ-0,4 кВ Л-1 КТП-109, ф.17,20 РП Школа ф.18 ПС 110/10 кВ Красный Яр для электроснабжения жилого дома по ул.Чубо, д.49, с.Красный Яр, Красноярский р-н, Астраханская обл. (ориентировочная протяженность – 0,07 км)</t>
  </si>
  <si>
    <t>Строительство ВЛИ-0,38 кВ от ближайшей опоры ВЛИ-0,38 кВ ТП 1492 ф. 4 ПС 110/35/10 ЦРП для электроснабжения жилого дома, расположенного по адресу: пер. 2-й Началовский, д. 21, г. Астрахань (ориентировочная протяженность - 0,030 км)</t>
  </si>
  <si>
    <t>Строительство ВЛИ-0,38 кВ от проектируемой опоры ВЛИ-0,38 кВ ТП 1505 ф. 52 ПС 110/6 кВ Судостроительная для электроснабжения жилого дома, расположенного по адресу: пер. 2-й Алтайский, д. 18, тер. СНТ «Портовик-2», Советский р-н, г.Астрахань (ориентировочная протяженность - 0,030 км)</t>
  </si>
  <si>
    <t>Строительство ВЛИ-0,38 кВ от РУ-0,4 кВТП 26, ф.25 ПС 110/35/10 кВ Капустин Яр для электроснабжения телекоммуникационного оборудования по ул.Волгоградская, около д.№1, г.Знаменск, Ахтубинский р-н, Астраханская обл. (ориентировочная протяженность - 0,362 км)</t>
  </si>
  <si>
    <t>Строительство ВЛИ-0,38 кВ от опоры № 12/3,Л-1,ВЛ-0,4 кВ ТП -141 ф.14 ПС 110/35/10 кВ Володаровка для электроснабжения жилого дома по ул. Степная, д.33, с. Разино, Володарский р-н, Астраханская обл. (ориентировочная протяженность - 0,084 км)</t>
  </si>
  <si>
    <t>Строительство ВЛИ-0,38 кВ от ближайшей опоры ВЛИ-0,38 кВ ТП 1505 ф. 52 ПС 110/6 кВ Судостроительная для электроснабжения садового дома, расположенного по адресу: с/т «Монолит» АО «Стромм», участок 38, Советский р-н, г. Астрахань (ориентировочная протяженность - 0,070 км)</t>
  </si>
  <si>
    <t>Строительство ВЛИ-0,38 кВ от ВЛ-0,4 кВ КТП-55 ф. 3 ПС 110/6 кВ Джелга для электроснабжения жилого дома (стройплощадка), расположенного по ул. Затонская, г. Ахтубинск, Ахтубинский р-н, Астраханская обл. (ориентировочная протяженность ВЛИ-0,38 кВ – 0,066 км)</t>
  </si>
  <si>
    <t>ВЛИ-0,38кВотРУ-0,4к ВКТП-693ф. 24 ПС 110/10 кВ Икряное эс земельного участка под устройство автостоянки по ул.1 Мая,д.19Д с.Икряное,Икрянинский р-н,АО 
(Строительство ВЛИ-0,38 кВ от РУ-0,4 кВ КТП-693 ф.24 ПС 110/10 кВ Икряное для электроснабжения земельного участка под устройство автостоянки по ул.1 Мая, д.19Д, с.Икряное, Икрянинский р-н, Астраханская обл.» (ориентировочная протяженность - 0,13 км)</t>
  </si>
  <si>
    <t xml:space="preserve"> ВЛИ-0,38кВ от проект ВЛИ-0,38кВ КТП462 ф.7 ПС110/35/10кВ Первомайская эсн садового дома СНТ Веснянка проезд Арбатский д.6 Ленинскийр-н г.Астрахань (Строительство ВЛИ-0,38 кВ от проектируемой ВЛИ-0,38 кВ КТП 462 ф. 7 ПС 110/35/10 кВ Первомайская для электроснабжения садового дома, расположенного по адресу: СНТ «Веснянка», проезд Арбатский, д. 6, Ленинский р-н, г. Астрахань. (ориентировочная протяженность - 0,12 км)</t>
  </si>
  <si>
    <t>Строительство ВЛИ-0,38 кВ от ближайшей опоры ВЛИ-0,38 кВ ТП 161 ф. 16 ПС 35/6 кВ Кировская, для электроснабжения жилого дома, расположенного по адресу: территория СНТ «Ломбард», ул. 2-я Камышовая, д. 16, г. Астрахань (ориентировочная протяженность - 0,130 км)</t>
  </si>
  <si>
    <t xml:space="preserve"> ВЛИ-0,38кВ от бл оп ВЛ-0,4кВ КТП-796 ф.5 ПС 110/10 кВ Камызяк эсн жилого дома по ул.Майская д.37А г.Камызяк Камызякскийр-н АО (Строительство ВЛИ-0,38 кВ от ближайшей опоры ВЛ-0,4 кВ КТП-796 ф.5 ПС 110/10 кВ Камызяк для электроснабжения жилого дома по ул. Майская, д.37 А, г. Камызяк, Камызякский р-н, Астраханская обл.)</t>
  </si>
  <si>
    <t>Строительство ВЛИ-0,4 кВ от ближайшей опоры ВЛ-0,4 кВ ТП 565 ф.17 ПС 35/6 кВ Кировская для электроснабжения жилого дома, расположенного по адресу: ул. Очаковская, д. 3 б, г. Астрахань (ориентировочная протяженность - 0,08 км)</t>
  </si>
  <si>
    <t>Строительство ВЛИ-0,38 кВ от бл оп ВЛИ-0,38 кВ КТП 1629 ф. 7 ПС 35/6 кВ Интернациональнаяэсн жилого дома проезд Павелецкий д.25 Трусовский р-н (Строительство ВЛИ-0,38 кВ от ближайшей опоры ВЛИ-0,38 кВ КТП 1629 ф. 7 ПС 35/6 кВ Интернациональная для электроснабжения жилого дома, расположенного по адресу: проезд Павелецкий, д. 25, Трусовский р-н, г. Астрахань» (ориентировочная протяженность - 0,032 км)</t>
  </si>
  <si>
    <t>Строительство ВЛЗ-6 кВ, ВЛИ-0,38 кВ и установка ТП-6/0,4 кВ ф.29 ПС 110/10/6 кВ Промстройматериалы для электроснабжения жилых домов по ул.Пионерская, д.2а/21, д.2а/38, д.2а/37 с.Солянка, Наримановский р-н, Астраханская обл. (ориентировочная протяженность ВЛЗ-6 кВ – 0,05 км, ориентировочная протяженность ВЛИ-0,38 кВ – 0,6 км, ориентировочная мощность – 0,25 МВА)</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</si>
  <si>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Ахтубинском РЭС (количество точек учета - 5) (Приказ ХС №706-ДХ от 22.09.2021) 82452541</t>
  </si>
  <si>
    <t>Строительство ВЛ-10 кВ, ВЛИ-0,38 кВ, установка ТП 10/0,4 кВ ф. 17 ПС 110/10 кВ Пироговка для электроснабжения подсобного помещения, расположенного в с. Пироговка, участок «Ближняя степь», к.н. земельного участка 30:01:100301:161, Ахтубинский р-н, Астраханская обл. (ориентировочная протяженность ВЛ-10 кВ – 0,015 км, ориентировочная протяженность ВЛИ-0,38 кВ – 0,015 км, ориентировочная мощность – 0,025 МВА)</t>
  </si>
  <si>
    <t>Расходы на обеспечение средствами коммерческого учета электрической энергии (мощности), руб.</t>
  </si>
  <si>
    <t>Строительство ВЛИ-0,38 кВ от РУ-0,4 кВ КТП-76 ф.29 ПС 110/10/6 кВ Промстройматериалы для электроснабжения магазина по ул.Магистральная, д.26, с.Солянка, Наримановский р-н, Астраханская обл. (ориентировочная протяженность - 0,01 км)</t>
  </si>
  <si>
    <t>Строительство ВЛИ-0,38 кВ от РУ-0,4 кВ ТП-16 ф.26 ПС 110/35/10 кВ Капустин Яр, для электроснабжения фитнес-центра по ул.Янгеля, д.8 Г, г.Знаменск, Ахтубинский р-н, Астраханская обл. (ориентировочная протяженность - 0,259 км)</t>
  </si>
  <si>
    <t>Строительство ЛЭП-0,4 кВ от РУ-0,4 кВ ТП 193 ф. 55 ПС 110/10 Кири-Кили для электроснабжения магазина, расположенного по адресу: ул. Бабаевского, д. 62, Ленинский р-н, г. Астрахань. (ориентировочная протяженность ЛЭП-0,4 кВ – 0,28 км: КЛ-0,4 кВ – 0,03 км; ВЛИ-0,38 кВ – 0,25 км)</t>
  </si>
  <si>
    <t>Строительство ВЛИ-0,38 кВ от РУ-0,4 кВ ЗТП-9 ф.1 ПС 220/110/35/6 кВ Владимировка для электроснабжения нежилого помещения по ул.Волгоградская, д.143, г.Ахтубинск, Ахтубинский р-н, Астраханская обл. (ориентировочная протяженность - 0,153 км)</t>
  </si>
  <si>
    <t>Строительство ВЛИ-0,38 кВ от РУ-0,4 кВ КТП-477 ф.12 ПС 220/110/35/6 кВ Баррикадная для электроснабжения Трехэтажный 24-кв. жилой дом по ул. Южная, д. 1б, рп. Красные Баррикады, Икрянинский р-н, Астраханская обл. (ориентировочная протяженность - 0,290 км)</t>
  </si>
  <si>
    <t>ЛЭП-0,4кВ от РУ-0,4кВ ТП336 ф.10 ПС 110/6кВ ГРУ 6 кВ АГРЭС элснабж нежилого помещения ул.Яблочкова д.1а помещение 89а г. Астрахань АО РФ (Строительство ЛЭП-0,4 кВ от РУ-0,4 кВ ТП 336 ф. 10 ПС 110/6 кВ ГРУ 6 кВ АГРЭС для электроснабжения нежилого помещения, расположенного по адресу: ул. Яблочкова, д. 1 а, помещение 89а, г. Астрахань, Астраханская область, Российская Федерация (ориентировочная протяженность ЛЭП - 0,4 кВ - 0,180 км КЛ-0,4 кВ – 0,030 км; ВЛИ-0,38 кВ - 0,150 км)</t>
  </si>
  <si>
    <t>Строительство ВЛИ-0,38кВ от РУ-0,4 кВ ТП-442 ф. 5 ПС 35/6 кВ Началово для электроснабжения административного здания, расположенного в с.Началово, ул.Килинчинская, д.18А Приволжский р-н, Астраханская обл. (ориентировочная протяженность -0,480 км)</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</si>
  <si>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Енотаевском РЭС (количество точек учета - 1) (Приказ ХС №706-ДХ от 22.09.2021) 82453991</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</si>
  <si>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Икрянинском РЭС (количество точек учета - 3) (Приказ ХС №706-ДХ от 22.09.2021) 82455257</t>
  </si>
  <si>
    <t>Строительство ВЛИ-0,38 кВ от РУ-0,4 кВ КТП-100 ф.4 ПС 35/10 кВ Травино для электроснабжения ангара по ул. Степана Разина, д.85 А, с.Самосделка, Камызякский р-н, Астраханская обл. (ориентировочная протяженность - 0,02 км)</t>
  </si>
  <si>
    <t>Строительство КЛ-0,4 кВ от РУ-0,4 кВ РП 63 ф. 117, 216 ПС 110/10-10 кВ Юбилейная для электроснабжения нежилого помещения, расположенной по адресу: ул. Ахшарумова, д. 127, Советский р-н, г. Астрахань (ориентировочная общая протяженность КЛ-0,4 кВ – 0,02 км)</t>
  </si>
  <si>
    <t>Строительство КЛ-0,4 кВ от РУ-0,4 кВ КТП-76 ф.29 ПС 110/10/6 кВ Промстройматериалы для электроснабжения административного здания по ул.Магистральная, д.28, с.Солянка, Наримановский р-н, Астраханская обл. (ориентировочная протяженность - 0,1 км)</t>
  </si>
  <si>
    <t>Строительство ВЛ-10 кВ, ВЛИ-0,38 кВ и установка ТП-10/0,4 кВ ф.13 ПС 35/10 кВ Бударино для электроснабжения земельного участка сельскохозяйственного назначения, расположенного в 3,8 км южнее с.Бирючья коса, в 3,5 км севернее с.Рынок (к/н 30:07:251801:533), с.Бирючья коса, Лиманский р-н, Астраханская обл. (ориентировочная протяженность ВЛ-10 кВ – 0,115 км, ориентировочная протяженность ВЛИ-0,38 кВ – 0,01 км, ориентировочная мощность – 0,1 МВА)</t>
  </si>
  <si>
    <t>Строительство ВЛЗ-6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 (Строительство ВЛЗ-6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область(ориентировочная протяженность ВЛЗ-6 кВ – 0,050 км, КЛ-0,4 кВ – 0,015 км ориентировочная мощность –0,25 МВА)«Строительство КЛ-6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 (ориентировочная протяженность КЛ-6 кВ – 0,050 км, КЛ-0,4 кВ – 0,015 км ориентировочная мощность –0,25 МВА)лжский район, Астраханская обл. (ориентировочная протяженность ВЛЗ-6 кВ – 0,050 км, КЛ-0,4 кВ – 0,015 км ориентировочная мощность – 0,25 МВА)</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</si>
  <si>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Астрахань (ориентировочная протяженность ВЛЗ-6 кВ – 0,36 км; КЛ-0,4 кВ – 0,015 км; ориентировочная мощность – 0,25 МВА)</t>
  </si>
  <si>
    <t>1 труба в скажине</t>
  </si>
  <si>
    <t>5.2.7.3.</t>
  </si>
  <si>
    <t>N п/п</t>
  </si>
  <si>
    <t>1.1.</t>
  </si>
  <si>
    <t>1.2.</t>
  </si>
  <si>
    <t>5.1.5.2</t>
  </si>
  <si>
    <t>3.1.2.1.4.1.</t>
  </si>
  <si>
    <t>Идентификатор инвестиционного проекта</t>
  </si>
  <si>
    <t>Реконструкция ТП 488 ф.612, 623 ПС 110/10/6 кВ Северная для электроснабжения дома генерал-губернатора, XVIII-XIX в.в. арх. Дигби А.П. (общеобразовательная организация), расположенной по адресу: ул. Советская/ ул. Кирова, д.5/21, литер А, г. Астрахань (ориентировочная мощность – 2х0,4 МВА)</t>
  </si>
  <si>
    <t>Установка прибора учета для электроснабжения дома генерал-губернатора, XVIII-XIX в.в. арх. Дигби А.П. (общ орг), ул.Советская/Кировад. 5/21 Литер Аг.А</t>
  </si>
  <si>
    <t>M_1020207744</t>
  </si>
  <si>
    <t>ставочник свыше 150</t>
  </si>
  <si>
    <t>Строительство КЛ-10 кВ от ЗРУ-10 кВ ПС 110/10-10 Юбилейная для электроснабжения нового корпуса №2 областного перинатального центра, расположенной по адресу: ул. Татищева, д. 2, г. Астрахань (протяженность 2 КЛ-10 кВ – 3,642 км)</t>
  </si>
  <si>
    <t>L_1020205683</t>
  </si>
  <si>
    <t>Строительство КЛ-6 кВ от ЗРУ-6 кВ (яч. № 40) ПС 110/6 кВ Восточная для электроснабжения производственного корпуса, расположенного по адресу: ул. Космонавтов, д. 18, литер Б, Советский район, г. Астрахань (ориентировочная протяженность КЛ-6 кВ – 0,144 км)</t>
  </si>
  <si>
    <t>L_1020206033</t>
  </si>
  <si>
    <t>Строительство 2КЛ-6 кВ от ЗРУ-6 кВ ф. 211, ф. 415 ПС 110/35/6 Трикотажная для электроснабжения нового 7-и этажного хирургического корпуса на 290 коек для ГБУЗ АО «ОДКБ им. Н.Н. Силищевой», расположенной по адресу: ул. Медиков, д. 6, Ленинский р-н, г. Астрахань. (протяженность КЛ-6 кВ - 2х1,734 км)</t>
  </si>
  <si>
    <t>L_1020205688</t>
  </si>
  <si>
    <t>Строительство ВЛ-6 кВ от ЗРУ-6 кВ ПС 110/6 кВ Чапаевская для электроснабжения насосной станции, расположенной по адресу: межхозсети системы «Коммунар», на берегу р.Б.Черная, (к/н 30:05:0:0014), Камызякский р-н, Астраханская обл. (ориентировочная протяженность ВЛ-6 кВ – 0,207 км)</t>
  </si>
  <si>
    <t>L_1020205685</t>
  </si>
  <si>
    <t>Строительство ВЛ-10 кВ от ближайшей опоры ВЛ-10 кВ ф.9 ПС 110/10 кВ Камызяк – 1-й ввод; ВЛ-10 кВ от ближайшей опоры ВЛ-10 кВ ф.10 ПС 110/10 кВ Камызяк – 2-й ввод, для электроснабжения нежилого помещения по ул. Ульянова, д. 26, г. Камызяк, Камызякский р-н, Астраханская обл. (ориентировочная протяженность – 0,103 км)</t>
  </si>
  <si>
    <t>L_1020205920</t>
  </si>
  <si>
    <t>Строительство ЛЭП-6 кВ от опоры ВЛ-6 кВ ф. №39 ПС 110/6 кВ Судостроительная для электроснабжения многоэтажной жилой застройки, расположенной по адресу: ул. 1-я Воскресенская, д. 2, г. Астрахань», (ориентировочная протяженность ЛЭП-6 кВ – 0,5 км: КЛ-6 кВ – 0,05 км, ВЛ-6 кВ – 0,45 км)</t>
  </si>
  <si>
    <t>M_1020207064</t>
  </si>
  <si>
    <t>Строительство 2КЛ-6 кВ от РУ-6 кВ ТП 745 ф.623, ПС 110/10/6 кВ Северная, ф. 2 ПС 35/6 кВ Временная для электроснабжения многоквартирного жилого дома, расположенного по адресу: ул. Калинина / ул. Пестеля, Кировский район, г. Астрахань (ориентировочная протяженность - 2х0,18 км)</t>
  </si>
  <si>
    <t>M_1020206865</t>
  </si>
  <si>
    <t>Строительство ВЛ-10 кВ от ближайшей опоры ВЛ-10 кВ ф.8 ПС 110/6 кВ Чапаевская для электроснабжения школы по ул.Центральная, д.38 А, с.Каралат, Камызякский р-н, Астраханская обл. (ориентировочная протяженность ВЛ-10 кВ – 0,215 км)</t>
  </si>
  <si>
    <t>M_1020205701</t>
  </si>
  <si>
    <t>Строительство двух ЛЭП-6 кВ от ближайших опор ВЛ-6 кВ ф. 18 ПС 35/6 кВ Началово; ф.3 ПС 35/6 кВ Началово, для электроснабжения малоэтажной многоквартирной жилой застройки, расположенной по ул. Придорожная, з/у 1, с. Началово, Приволжский р-н., Астраханская обл. (общая ориентировочная протяженность ЛЭП-6 кВ – 0,52 км)</t>
  </si>
  <si>
    <t>M_1020206945</t>
  </si>
  <si>
    <t>Строительство КЛ-6 кВ от опоры ВЛ-6 кВ ф. №13 ПС 110/6 кВ Судостроительная для электроснабжения учебного корпуса, расположенного по адресу: ул. 1-я Набережная Золотого Затона, 42, г. Астрахань», (ориентировочная протяженность КЛ-6 кВ – 0,03 км)</t>
  </si>
  <si>
    <t>M_1020207063</t>
  </si>
  <si>
    <t>Строительство ВЛ-10 кВ ф.13 ПС 110/10 кВ Бузанская для электроснабжения земель сельскохозяйственного назначения, расположенных (который будет располагаться) земли ГП «Бузанское», земли ГП «Бузанское», с. Новоурусовка (к/н 30:06:040304:148), Красноярский р-н, Астраханская обл. (ориентировочная протяженность - 0,045 км)</t>
  </si>
  <si>
    <t>M_1020206034</t>
  </si>
  <si>
    <t>Строительство ЛЭП-0,4 кВ от РУ-0,4 кВ ТП 896 ф. 15 ПС 35/6 кВ Трусовская для электроснабжения нежилого помещения, расположенного по адресу: пл. Заводская, д. 97, пом. 2, Трусовский р-н, г. Астрахань. (ориентировочная протяженность ЛЭП-0,4 кВ – 0,06 км:КЛ-0,4 кВ – 0,03 км; ВЛИ-0,38 кВ – 0,03 км)</t>
  </si>
  <si>
    <t>L_1020205619</t>
  </si>
  <si>
    <t>ставочник до 150</t>
  </si>
  <si>
    <t>Строительство ВЛИ-0,38 кВ от РУ-0,4 кВ КТП-476 ф.27 ПС 110/10 кВ Фунтово для электроснабжения магазина по ул.Камызякская, (к/н 30:09:130314:314), с.Началово, Приволжский р-н, Астраханская обл. (ориентировочная протяженность - 0,14 км)</t>
  </si>
  <si>
    <t>L_1020205954</t>
  </si>
  <si>
    <t>ВЛИ-0,38кВ отРУ -0,4кВ ТП-109ф.10,ПС110/10кВ Фунтово эс личн подс х(к/н30:09:120902:141)в Евпраксинский с/с в 90м с-з сВеселая Грива 450м пр б рБолда. (Строительство ВЛИ-0,38кВ от РУ-0,4 кВ ТП-109 ф. 10, ПС 110/10 кВ Фунтово для электроснабжения личного подсобного хозяйства (к/н 30:09:120902:141), расположенного в Евпраксинский сельсовет, в 90 м. северо-западне села Веселая Грива, в 450 м от правого берега р. Болда, Приволжский р-н, Астраханская обл.» (ориентировочная протяженность -0,460 км)</t>
  </si>
  <si>
    <t>L_1020206049</t>
  </si>
  <si>
    <t>Строительство ЛЭП-0,4 кВ от РУ-0,4 кВ ТП 1008 ф. 11 ПС 35/6 Трусовская для электроснабжения торгового центра, расположенного по адресу: ул. 5-я Керченская, д. 16, Трусовский р-н, г. Астрахань (ориентировочная протяженность ЛЭП - 0,4 кВ: КЛ-0,4 кВ – 0,03 км; ВЛИ-0,38 кВ - 0,270 км)</t>
  </si>
  <si>
    <t>L_1020205755</t>
  </si>
  <si>
    <t>ВЛ-10 кВ бл оп ВЛ-10 кВ ф.5 ПС 35/10 кВ Травино–1-й ввод ВЛ-10 кВ бл оп ВЛ-10кВ ф.4 ПС35/10кВ Травино–2-йввод 2х ВЛИ-0,38кВ  уст 2ТП-10/0,4кВ эс дошко (Строительство ВЛ-10 кВ от ближайшей опоры ВЛ-10 кВ ф.5 ПС 35/10 кВ Травино – 1-й ввод; ВЛ-10 кВ от ближайшей опоры ВЛ-10 кВ ф.4 ПС 35/10 кВ Травино – 2-й ввод, двух ВЛИ-0,38 кВ и установка 2ТП-10/0,4 кВ для электроснабжения учреждения дошкольного, начального и среднего общего образования, расположенного по ул. Юбилейная, з/у 3 «А», с. Образцово-Травино, Камызякский р-н, Астраханская обл.(ориентировочная протяженность ВЛ-10 кВ 1-й ввод – 0,04 км., ориентировочная протяженность ВЛ-10 кВ 2-й ввод – 0,24 км,ориентировочная протяженность ВЛ-0,38 кВ – 2х0,01 км, ориентировочная мощность – 2х0,1 МВА)</t>
  </si>
  <si>
    <t>L_1020206182</t>
  </si>
  <si>
    <t>Строительство КЛ-0,4 кВ от РУ-0,4 кВ ТП 815 ф. 627 ПС 110/10-6 Северная для электроснабжения нежилого здания, расположенного по адресу: ул. Фиолетова, д. 8, Кировский р-н, г.Астрахань. (ориентировочная протяженность КЛ-0,4 кВ – 0,06 км; ориентировочная мощность –0,63 МВА). Установка отключающей аппаратуры РПС-250 в РУ-0,4 кВ ТП 815 ф. 627 ПС 110/10-6 Северная для электроснабжения нежилого здания, расположенного по адресу: ул. Фиолетова, д. 8, Кировский р-н, г. Астрахань</t>
  </si>
  <si>
    <t>L_1020205615</t>
  </si>
  <si>
    <t>Строительство ЛЭП-0,4 кВ от РУ-0,4 кВ ТП 276 ф.605 ПС 110/10/6 кВ Южная для электроснабжения объекта дорожного сервиса, расположенного по адресу: ул.Фунтовское шоссе, Советский р-н, г. Астрахань (ориентировочная протяженность ЛЭП-0,4 кВ - 0,16 км: КЛ-0,4 кВ – 0,03 км, ВЛИ-0,4 кВ – 0,13 км)</t>
  </si>
  <si>
    <t>L_1020306368</t>
  </si>
  <si>
    <t>Стр КЛ-6 кВ и уст КТП 6/0,4 кВ ф. 609 ПС 110/10-6 кВ Северная эсн здания ул.Комсомольская Набережная Ленинский район г. Астрахань. (Строительство КЛ-6 кВ, КЛ-0,4 кВ и установка КТП-6/0,4 кВ, ф. 6 ПС 35/6 кВ Прогресс для электроснабжения здания, расположенного по ул. Комсомольская Набережная, Ленинский район, г. Астрахань (ориентировочная протяженность КЛ-6 кВ – 2х0,145 км и КЛ-0,4 кВ –0,05 км, ориентировочная мощность – 0,4 МВА)</t>
  </si>
  <si>
    <t>J_1020003662</t>
  </si>
  <si>
    <t>Строительство КЛ-6 кВ и установка КТП-6/0,4 кВ, ф. 20Б ПС 110/6 кВ ГРУ 6 кВ АГРЭС для электроснабжения нежилого помещения, расположенного по адресу: пер. Линейный, д. 8, Ленинский р-н, г. Астрахань (ориентировочная протяженность КЛ-6 кВ – 0,05 км, ориентировочная мощность – 0,16 МВА)</t>
  </si>
  <si>
    <t>J_1020204288</t>
  </si>
  <si>
    <t>Строительство ВЛ-6 кВ, ВЛИ-0,38 кВ и установка ТП-6/0,4 кВ, ф.21 ПС 35/6 кВ Началово для электроснабжения складских помещений в мкр. Шеншакова д. 84В, с. Началово, Приволжский р-н, Астраханская обл. (ориентировочная протяженность ВЛ-6 кВ – 0,08 км, ВЛИ-0,38 кВ – 0,03 км, ориентировочная мощность – 0,25 МВА)</t>
  </si>
  <si>
    <t>L_1020205064</t>
  </si>
  <si>
    <t>Строительство ВЛИ-0,38 кВ и установка КТП-10/0,4 кВ, ф. 13 ПС 110/10 кВ Бузанская для электроснабжения Дома культуры, расположенного по адресу: ул. Мира, п. Верхний Бузан, Красноярский р-н, Астраханская обл. (ориентировочная протяженность ВЛИ-0,38 кВ-0,03 км, ориентировочная мощность-0,25 МВА)</t>
  </si>
  <si>
    <t>L_1020304626</t>
  </si>
  <si>
    <t>Строительство ЛЭП-10 кВ и установка ТП-10/0,4 кВ ф. 17, ПС 110/35/10 кВ Сасыколи для электроснабжения МБОУ «Средняя общеобразовательная школа с. Сасыколи им. Г.Коноплева», расположенной по ул. 50 лет Победы, д.2а, с. Сасыколи Харабалинский р-н, Астраханская обл.</t>
  </si>
  <si>
    <t>L_1020204966</t>
  </si>
  <si>
    <t>Строительство ВЛ-10 кВ, ВЛИ-0,38 кВ и установка ТП-10/0,4 кВ, ф. 10 ПС 110/10 кВ Озерная для электроснабжения детского сада, расположенного по ул. Садовая, д. 26а, с. Восточное, Икрянинский р-н, Астраханская обл. (ориентировочная протяженность ВЛ-10 кВ – 0,015 км, ВЛИ-0,38 кВ – 0,045 км, ориентировочная мощность – 0,25 МВА)</t>
  </si>
  <si>
    <t>L_1020205188</t>
  </si>
  <si>
    <t>Строительство ВЛ-10 кВ, ВЛИ-0,38 кВ и установка ТП-10/0,4 кВ ф.17 ПС 110/35/10 кВ Сасыколи для электроснабжения ясли-сада по ул.Кооперативная, д.2е, с.Кочковатка, Харабалинский р-н., Астраханская обл. (ориентировочная протяженность ВЛ-10 кВ – 0,3 км, ориентировочная протяженность ВЛИ-0,38 кВ – 0,015 км, ориентировочная мощность – 0,25 МВА)</t>
  </si>
  <si>
    <t>L_1020205713</t>
  </si>
  <si>
    <t>Строительство ВЛ-6 кВ и установка КТП-6/0,4 кВ от опоры № 29 ф. 33 ПС 110/6 кВ Окрасочная для электроснабжения склада, расположенного по ул. Школьная, д. 19 «г», п. Трусово, Наримановский р-н, Астраханская обл. (ориентировочная протяженность-3,62 км, ориентировочная мощность-0,16 МВА)</t>
  </si>
  <si>
    <t>L_1020304669</t>
  </si>
  <si>
    <t>Строительство ВЛ-10 кВ и установка КТП-10/0,4 кВ ф. 17 ПС 110/10 кВ Икряное для электроснабжения базы отдыха, расположенной по адресу: с. Сергиевка, МО «Сергиевский сельсовет», правый берег р. Бахтемир, в 2-х км южнее с. Сергиевка, Икрянинский р-н, Астраханская обл. (ориентировочная протяженность – 0,990 км, ориентировочная мощность – 0,16 МВА)</t>
  </si>
  <si>
    <t>L_1020003769</t>
  </si>
  <si>
    <t>Строительство ВЛ-10 кВ, ВЛИ-0,38 кВ и установка ТП-10/0,4 кВ ф.17 ПС 110/10 кВ Новинская для электроснабжения земельного участка под личное подсобное хозяйство по ул.Рыбацкая, д.25, п.Станья, Камызякский р-н., Астраханская обл. (ориентировочная протяженность ВЛ-10 кВ – 0,06 км, ориентировочная протяженность ВЛИ-0,38 кВ – 0,008 км, ориентировочная мощность – 0,16 МВА)</t>
  </si>
  <si>
    <t>L_1020205712</t>
  </si>
  <si>
    <t>Строительство ВЛ -10 кВ, установка ТП 10/0,4 кВ, ф. 33 ПС 110/10 кВ Заводская для электроснабжения административного здания Наримановского РЭС, Хозяйственного блока Наримановского РЭС по ул. Производственная, д. 8, г. Наримонов, Наримановский р-н, Астраханская обл. (ориентировочная протяженность-1,3 км, ориентировочная мощность – 0,1 МВА)</t>
  </si>
  <si>
    <t>L_1020205036</t>
  </si>
  <si>
    <t>ВЛЗ-6кВ ВЛИ-0,38кВ  уст ТП-6/0,4кВ ф.33 ПС 110/6кВ Окрасочная эсн производств зд   п.Трусово ул Школьная д.37 И к/н 30:08:120122:332 АО Наримановс рн (Строительство ВЛЗ-6 кВ ВЛИ-0,38 кВ и установка ТП-6/0,4 кВ ф.33 ПС 110/6 кВ Окрасочная для электроснабжения производственного здания по адресу: Астраханская обл. Наримановский район, п. Трусово, ул. Школьная, д.37 И (к/н 30:08:120122:332), (ориентировочная протяженность ВЛЗ-6 кВ – 0,015 км, ориентировочная протяженность ВЛИ-0,38 кВ – 0,015 км, ориентировочная мощность – 0,063 МВА)</t>
  </si>
  <si>
    <t>L_1020206176</t>
  </si>
  <si>
    <t>Строительство ВЛЗ-10 кВ, ВЛИ-0,38 кВ и установка ТП-10/0,4 кВ ф.15 ПС 110/10 кВ Стройиндустрия для электроснабжения земельного участка для производства сельскохозяйственной продукции по адресу: Астраханская обл. Наримановский район, с. Рассвет в 9,7 км севернее-восточнее пос. Тинаки- 2ые (к/н 30:08:100201:163) (ориентировочная протяженность ВЛЗ-10 кВ – 0,015 км, ориентировочная протяженность ВЛИ-0,38 кВ – 0,015 км, ориентировочная мощность – 0,25 МВА)</t>
  </si>
  <si>
    <t>L_1020306603</t>
  </si>
  <si>
    <t>Строительство ВЛЗ-6 кВ, ВЛИ-0,38 кВ от отпайки за ЛР-3 и установка ТП-6/0,4 кВ ф.23 ПС 35/6 кВ Октябрьская для электроснабжения придорожного сервиса по адресу: Астраханская обл., Наримановский р-н, в 2,35 км северо-восточнее с. Новокучергановка, в 5,1 км юго-западнее с. Старокучергановка севернее ерика Черный (к/н 30:08:120301:493) (ориентировочная протяженность ВЛЗ-6 кВ – 0,015 км, ориентировочная протяженность ВЛИ-0,38 кВ – 0,015 км, ориентировочная мощность – 0,250 МВА)</t>
  </si>
  <si>
    <t>L_1020306336</t>
  </si>
  <si>
    <t>Строительство ВЛ-10 кВ, установка ТП-10/0,4 кВ, ф. 19ПС 110/10 кВ Солодники для электроснабжения школы по ул. Школьная, д.14, с. Солодники, Черноярский р-н, Астраханская обл. (ориентировочная протяженность ВЛ 10кВ – 1,5 км, ориентировочная мощность – 0,16 МВА)</t>
  </si>
  <si>
    <t>L_1020205203</t>
  </si>
  <si>
    <t>Строительство КЛ-6 кВ и установка ТП-6/0,4 кВ ф.606 ПС 110/10/6 кВ Южная для электроснабжения склада, расположенного по адресу: ул.Рождественского, д.5а, Советский р-он, г.Астрахань. (ориентировочная протяженность КЛ-6кВ - 0,290 км; КЛ-0,4кВ - 0,03 км; ориентировочная мощность - 0,25 МВА). Строительство ВЛ-6 кВ, ВЛИ-0,38 кВ и установка ТП-6/0,4 кВ ф.606 ПС 110/10-6 кВ Южная для электроснабжения склада, расположенного по адресу: ул. Рождественского, д. 5а, Советского р-он, г. Астрахань», (ориентировочная протяженность ВЛ-6 кВ – 0,359 км, ВЛИ-0,38 кВ – 0,032 км; ориентировочная мощность – 0,16 МВА)</t>
  </si>
  <si>
    <t>L_1020205280</t>
  </si>
  <si>
    <t>Строительство ВЛ-10 кВ, ВЛИ-0,38 кВ и установка ТП-10/0,4 кВ ф.10 ПС 110/10 кВ Озерное для электроснабжения Холодильного оборудования (производство сельскохозяйственной продукции) расположенного с.Сергино, 1,6 км, западнее автодороги Икряное-Восточное 0,25 км, южнее ильменя Кисин 1,1 км, Икрянинский р-н, Астраханская обл. (ориентировочная протяженность ВЛ-10 кВ – 0,01 км, ВЛИ-0,38 кВ – 0,005 км, ориентировочная мощность – 0,025 МВА)</t>
  </si>
  <si>
    <t>M_1020305960</t>
  </si>
  <si>
    <t>Строительство ВЛ-10кВ и установка 2ТП-10/0,4кВ ф. 3, ПС 110/35/10 кВ Тамбовка и ф.16 ПС 220/110/10 Харабали для электроснабжения МБОУ «Средняя общеобразовательная школа с. Тамбовка», расположенной по ул. Октябрьская, д.51, с. Тамбовка, Харабалинский р-н, Астраханская обл. (ориентировочная протяженность ВЛ – 0,130 км – основное питание, ВЛ – 0,350 км – резервное питание, ориентировочная мощность – 0,25 МВА)</t>
  </si>
  <si>
    <t>M_1020205059</t>
  </si>
  <si>
    <t>Строительство ВЛ-10 кВ, ВЛИ-0,38 кВ и установка ТП-10/0,4 кВ ф.7 ПС 110/10 кВ Озерная для электроснабжения Холодильника расположенного ул.Степная, д.31, с.Озерное, Икрянинский р-н, Астраханская обл. (ориентировочная протяженность ВЛ-10 кВ – 0,100 км, ориентировочная протяженность ВЛИ-0,38 кВ – 0,010 км, ориентировочная мощность – 0,25 МВА)</t>
  </si>
  <si>
    <t>M_1020306322</t>
  </si>
  <si>
    <t>Строительство ВЛИ-0,4 кВ от ближайшей опоры ВЛ-0,4 кВ ТП 1746 ф.55 ПС 110/10 кВ Кири-Кили для электроснабжения магазина, расположенного по адресу: ул. Автозаправочная, 12, г. Астрахань (ориентировочная протяженность - 0,06 км)</t>
  </si>
  <si>
    <t>M_1020206622</t>
  </si>
  <si>
    <t>Строительство ЛЭП-0,4 кВ от РУ-0,4 кВ ТП 478, ф.27 ВЛ-68 РП-2 ПС 110/10 кВ Фунтово для электроснабжения объекта придорожного сервиса, расположенного по ул. Зеленая, д.8 Б, с. Карагали, Приволжский р-н, Астраханская обл. (ориентировочная протяженность ЛЭП-0,4 кВ - 0,35 км)</t>
  </si>
  <si>
    <t>M_1020306353</t>
  </si>
  <si>
    <t>Строительство ЛЭП-0,4 кВ от РУ-0,4 кВ ТП 1709 ф. 18 ПС 110/35/10 кВ Первомайская для электроснабжения насосной станции, расположенной по адресу: п. Янго-Аул, б/н (к/н 30:12:022001:606), СТ «Болдинское», Ленинский р-н, г.Астрахань. (ориентировочная протяженность ЛЭП - 0,45 км: КЛ-0,4 кВ – 0,03 км; ВЛИ-0,38 кВ - 0,42 км)</t>
  </si>
  <si>
    <t>M_1020205267</t>
  </si>
  <si>
    <t>Строительство ВЛ-10 кВ, ВЛИ-0,38 кВ и установка ТП-10/0,4 кВ, ф.19 ПС 35/10 кВ Бударино для электроснабжения нежилой застройки, расположенной в 3,4 км юго – восточнее с. Песчаное, в 7,1 км. восточнее п.Лиман, р.п. Лиман, (к/н 30:07:251401:660), Лиманский район, Астраханская обл. (ориентировочная протяженность ВЛ-10 кВ – 0,02 км, ориентировочная протяженность ВЛИ-0,38 кВ – 0,01 км, ориентировочная мощность – 0,025 МВА)</t>
  </si>
  <si>
    <t>M_1020206613</t>
  </si>
  <si>
    <t>Строительство ЛЭП-0,4 кВ от РУ-0,4 кВ ТП 250 ф. 27 ПС 35/6 кВ Стекловолокно для электроснабжения нежилого помещения, расположенного по адресу: ул. Савушкина, д. 12 а, г. Астрахань (ориентировочная протяженность ЛЭП-0,4 кВ - 0,220 км: КЛ-0,4 кВ – 0,030 км; ВЛИ-0,38 кВ – 0,190 км)</t>
  </si>
  <si>
    <t>M_1020205757</t>
  </si>
  <si>
    <t>Строительство ЛЭП-0,4 кВ от РУ-0,4 кВ ТП 450 ф. 608 ПС 110/10/6 кВ Южная для электроснабжения жилого дома, расположенного по адресу: ул. Челябинская/ ул. Краснодарская, д. 29/д. 2, Советский р-н, г. Астрахань (ориентировочная протяженность ЛЭП - 0,21 км: КЛ-0,4 кВ – 0,03 км; ВЛИ-0,38 кВ - 0,18 км)</t>
  </si>
  <si>
    <t>M_1020205176</t>
  </si>
  <si>
    <t>Строительство КЛ-0,4 кВ от РУ-0,4 кВ ТП 600 ф. 128, 111 ПС 110/10-6 кВ Северная для электроснабжения нежилого помещения, расположенного по адресу: ул. Свердлова/ул. Урицкого, д. 4/7, пом. 16, дол. собст. 17/100, Кировский р-н, г. Астрахань. Строительство ЛЭП-0,4 кВ от РУ-0,4 кВ ТП 600 ф.128, 111 ПС 110/10-6 кВ Северная для электроснабжения нежилого помещения, расположенного по адресу: ул. Свердлова/ ул. Урицкого, д. 4/7, пом. 16, дол. Собст 17/100, Кировский р-н, г. Астрахань, (ориентировочная протяженность ЛЭП-0,4 кВ - 0,103 км: КЛ-0,4 кВ – 0,065 км, ВЛИ-0,4 кВ – 0,038 км)</t>
  </si>
  <si>
    <t>M_1020204796</t>
  </si>
  <si>
    <t>Строительство ВЛИ-0,4 кВ от РУ-0,4 кВ и установка силового трансформатора 160 кВА в КТП 1771 ф.606 ПС 110/10-6 кВ Южная для электроснабжения крестьянского хозяйства, расположенного по адресу: с. Кулаковка, в 1,8 км южнее с. Кулаковка, в 50 м. севернее ер. Малый Царев, Приволжский р-н, г. Астрахань (ориентировочная протяженность ВЛИ-0,4 кВ - 0,03)</t>
  </si>
  <si>
    <t>M_1020306348</t>
  </si>
  <si>
    <t>Строительство ВЛ-10 кВ, ВЛИ-0,38 кВ и установка ТП-10/0,4 кВ, ф.19 ПС 110/10 кВ Табола – 1-й ввод; строительство ВЛИ-0,38 кВ от РУ-0,4 ЗТП 38 ф.17 ПС 110/10 Табола – 2-й ввод, для электроснабжения учреждения дошкольного, начального и среднего общего образования, расположенного по ул. Трусова, з/у 52 «А», г. Камызяк, Камызякский р-н, Астраханская обл</t>
  </si>
  <si>
    <t>M_1020206185</t>
  </si>
  <si>
    <t>Строительство ВЛЗ-6 кВ, КЛ-0,4 кВ и установка ТП-6/0,4 кВ ф. 25 ПС 110/6 кВ Восточная для электроснабжения производственной базы, расположенной по адресу: уч. б/н (к/н 30:090212:146), ул. Лесная, Кулаковский промузел, с. Кулаковка, Приволжский р-н, Астраханская обл. (ориентировочная протяженность ВЛЗ-6 кВ – 0,8 км; КЛ-0,4 кВ – 0,03 км; ориентировочная мощность – 0,25МВА)</t>
  </si>
  <si>
    <t>M_1020205274</t>
  </si>
  <si>
    <t>Строительство ВЛИ-0,38 кВ от РУ-0,4 кВ КТП-229/160 ф.11 ПС 110/10 кВ Никольская для электроснабжения здания ремонтной мастерской (МТМ) по ул.Советская, д.74, с.Ветлянка, Енотаевский р-н, Астраханская обл. (ориентировочная протяженность - 0,180 км)</t>
  </si>
  <si>
    <t>M_1020306326</t>
  </si>
  <si>
    <t>Строительство ЛЭП-10 кВ, ЛЭП-0,4 кВ и установка ТП-10/0,4 кВ ф.5 ПС 110/10 кВ Николо-Комаровка для электроснабжения магазина, расположенного по ул. Дорожная, д.1/1, с. Татарская Башмаковка, Приволжский р-н, Астраханская обл. (ориентировочная протяженность ЛЭП-10 кВ - 0,01 км, ориентировочная протяженность ЛЭП-0,4 кВ – 0,01 км, ориентировочная мощность – 0,25 МВА)</t>
  </si>
  <si>
    <t>M_1020306361</t>
  </si>
  <si>
    <t>Строительство ВЛИ-0,4 кВ от РУ-0,4 кВ ТП 467 ф. 54 ПС 110/10 кВ Кири-Кили для электроснабжения нежилого помещения (столярный цех), расположенного по адресу: ул. 4-я Черниговская, д. 18 «б», Ленинский р-н, г. Астрахань. (ориентировочная протяженность - 0,13 км) Строительство ВЛИ-0,4 кВ от ближайшей опоры ВЛИ-0,4 кВ КТП 1147 ф.54 ПС 110/10 кВ Кири-Кили для электроснабжения нежилого помещения, расположенного по адресу: ул. 4-я Черниговская, д. 18 «б», Астрахань (ориентировочная протяженность - 0,045 км)</t>
  </si>
  <si>
    <t>M_1020306367</t>
  </si>
  <si>
    <t>Строительство ВЛ-10 кВ, ВЛИ-0,38 кВ и установка ТП-10/0,4 кВ ф.18 ПС 110/10 кВ Новинская для электроснабжения земельного участка сельскохозяйственного назначения в колхозе им.Дзержинского, на правом берегу реки Николаевская, до слияния с ер.Дмитричева, правее пруда Песчанный (к/н 30:05:190207:43), Камызякский р-н., Астраханская обл. (ориентировочная протяженность ВЛ-10 кВ – 4,3 км, ориентировочная протяженность ВЛИ-0,38 кВ – 0,01 км, ориентировочная мощность – 0,16 МВА)</t>
  </si>
  <si>
    <t>M_1020205702</t>
  </si>
  <si>
    <t>Строительство ВЛ-6 кВ, ВЛИ-0,38 кВ и установка ТП-6/0,4 кВ ф.18 ПС 35/6 кВ Началово для электроснабжения магазина в мкр.Придорожный, д.1, с.Началово, Приволжский р-н., Астраханская обл.» (ориентировочная протяженность ВЛ-6 кВ – 0,02 км, ориентировочная протяженность ВЛИ-0,38 кВ – 0,165 км, ориентировочная мощность – 0,4 МВА)Строительство ЛЭП-0,4 кВ от РУ-0,4 кВ ТП-742 ф.18 ПС 35/6 кВ Началово для электроснабжения магазина в мкр. Придорожный, д.1, с.Началово, Приволжский р-н, Астраханская обл. (ориентировочная протяженность КЛ-0,4 кВ – 0,05 км ориентировочная протяженность ВЛИ-0,38 кВ – 0,18 км))</t>
  </si>
  <si>
    <t>M_1020306021</t>
  </si>
  <si>
    <t>Строительство ВЛ-10 кВ, ВЛИ-0,38 кВ и установка ТП-10/0,4 кВ ВЛ-68 РП-2 ф.27 ПС 110/10 кВ Фунтово для электроснабжения производственной базы по ул.Подгорная, д.3, с.Карагали, Приволжский р-н., Астраханская обл. (ориентировочная протяженность ВЛ-10 кВ – 0,01 км, ориентировочная протяженность ВЛИ-0,38 кВ – 0,01 км, ориентировочная мощность – 0,16 МВА)</t>
  </si>
  <si>
    <t>M_1020306023</t>
  </si>
  <si>
    <t>Строительство ВЛИ-0,38 кВ от РУ-0,4 кВ проектируемой ТП-10/0,4 кВ, ф.6 ПС 110/10 кВ Черный Яр-2 для электроснабжения здания овощехранилища, расположенного в 2 км по направлению на юго-запад от с. Черный Яр, Черноярский р-н, Астраханская обл. (ориентировочная протяженность ВЛИ-0,38 кВ – 0,280 км)</t>
  </si>
  <si>
    <t>M_1020206712</t>
  </si>
  <si>
    <t>Строительство ВЛ-10 кВ, ВЛИ-0,38 кВ и установка ТП 10/0,4 кВ ф. 13, ПС 110/10 кВ Черный Яр-2 для электроснабжения объекта сельскохозяйственного производства, расположенного: Астраханская обл., р-н Черноярский, с. Черный Яр, в 3,5км по направлению на север от с. Черный Яр (ориентировочная протяженность ВЛ-10 кВ – 0,160 км, ВЛИ-0,38 кВ – 0,015 км, ориентировочная мощность – 0,063 МВА)</t>
  </si>
  <si>
    <t>M_1020206708</t>
  </si>
  <si>
    <t>Строительство ВЛЗ-10 кВ, ВЛИ-0,38 кВ от РУ-0,4 кВ и установка ТП-10/0,4 кВ ф.2 ПС 35/10 кВ Линейная для электроснабжения производственного здания по адресу: Астраханская обл. Наримановский р-н, с. Линейное, ул. Привокзальная (к/н 30:08:060104:4), (ориентировочная протяженность ВЛЗ-10 кВ – 0,015 км, ориентировочная протяженность ВЛИ-0,38 кВ – 0,015 км, ориентировочная мощность – 0,25 МВА)</t>
  </si>
  <si>
    <t>M_1020306335</t>
  </si>
  <si>
    <t>Строительство ВЛЗ-6 кВ, ВЛИ-0,38 кВ и установка ТП-6/0,4 кВ ф.29 ПС 110/10 кВ Промстройматериалы для электроснабжения предприятия общественного питания (к/н 30:08:110102:479), расположенного по ул.Калинина, д.21, с.Солянка, Наримановский район, Астраханская область. (ориентировочная протяженность ВЛЗ-6 кВ – 0,4 км, ориентировочная протяженность ВЛИ-0,38 кВ – 0,13 км, ориентировочная мощность – 0,063 МВА)</t>
  </si>
  <si>
    <t>M_1020306315</t>
  </si>
  <si>
    <t>Строительство ЛЭП-0,4 кВ от РУ-0,4 кВ ТП 1532 ф.7 ПС 110/35/10 кВ Первомайская для электроснабжения складского помещения, расположенного по адресу: ул. Староверова, (к/н з/у 30:12:020634:18), г. Астрахань (ориентировочная протяженность ЛЭП-0,4 кВ - 0,18 км: КЛ-0,4 кВ – 0,03 км, ВЛИ-0,4 кВ – 0,15 км)</t>
  </si>
  <si>
    <t>M_1020306324</t>
  </si>
  <si>
    <t>Строительство ЛЭП-0,4 кВ от РУ-0,4 кВ ТП 158 ф. 610 ПС 110/10-6 кВ Царевская для электроснабжения административного здания (офисного здания), расположенного по адресу: ул. Ахшарумова, д. 76, г. Астрахань, (ориентировочная протяженность ЛЭП-0,4 кВ - 0,2 км: КЛ-0,4 кВ – 0,03 км, ВЛИ-0,4 кВ – 0,17 км)</t>
  </si>
  <si>
    <t>M_1020207204</t>
  </si>
  <si>
    <t>Строительство ВЛИ-0,38 кВ от РУ-0,4 кВ КТП-165 ф.8 ПС 110/10 кВ Черный Яр-2 для электроснабжения МТМ, нежилое здание по ул.Победы, д.19, литер 6,6а,6б,6в, с.Черный Яр, Черноярский р-н, Астраханская обл. (ориентировочная протяженность – 0,084 км)</t>
  </si>
  <si>
    <t>M_1020205744</t>
  </si>
  <si>
    <t>Строительство ЛЭП-0,4 кВ от РУ-0,4 кВ ТП 829 ф.105 ПС 110/35/6 кВ Трикотажная для электроснабжения насосной станции, расположенной по адресу: ул. Минусинская, 2, г. Астрахань (ориентировочная протяженность ЛЭП-0,4 кВ - 0,3 км: КЛ-0,4 кВ – 0,03 км, ВЛИ-0,4 кВ – 0,27 км)</t>
  </si>
  <si>
    <t>M_1020206618</t>
  </si>
  <si>
    <t>Строительство ЛЭП-0,4 кВ от РУ-0,4 кВ ТП 793 ф.623 ПС 110/10-6 кВ Городская для электроснабжения насосной станции, расположенной по адресу: ул. В. Барсовой, г. Астрахань (ориентировочная протяженность ЛЭП-0,4 кВ - 0,13 км: КЛ-0,4 кВ – 0,03 км, ВЛИ-0,4 кВ – 0,1 км)</t>
  </si>
  <si>
    <t>M_1020206617</t>
  </si>
  <si>
    <t>Строительство двух ЛЭП-10 кВ от ближайшей опоры ВЛ-10 кВ ф.12 ПС 110/10 кВ Фунтово, ф.35 ПС 110/10 кВ Фунтово, ЛЭП-0,4 кВ и установка 2КТП-10/0,4 кВ, для электроснабжения дошкольного общеобразовательного учреждения, расположенного по ул. Магистральная, з/у 1Б, п. Кирпичного Завода № 1, Приволжский р-н., Астраханская обл. (ориентировочная протяженность ЛЭП-10 кВ – 0,7 км,ориентировочная протяженность ЛЭП-0,38 кВ – 0,1 км, ориентировочная мощность – 0,25 МВА)</t>
  </si>
  <si>
    <t>M_1020306255</t>
  </si>
  <si>
    <t>Строительство 2ЛЭП-0,4 кВ от РУ-0,4 кВ ТП 58А ф.№13, ТП 195А ф. №34 ПС 110/35/10 кВ Первомайская для электроснабжения дошкольного общеобразовательного учреждения, расположенного по адресу: ул. Дальняя, 91б, г. Астрахань», (ориентировочная протяженность ЛЭП-0,4 кВ - 0,38 км: КЛ-0,4 кВ – 2х0,03 км, ВЛИ-0,4 кВ – 0,32 км)</t>
  </si>
  <si>
    <t>M_1020206877</t>
  </si>
  <si>
    <t>Строительство 2ЛЭП-6 кВ, ЛЭП-0,4 кВ, и установка ТП-6/0,4 кВ ф. 8, ПС 35/6 кВ Кировская для электроснабжения магазина, расположенного по адресу: ул. Космонавта Комарова, г. Астрахань (ориентировочная протяженность КЛ-6 кВ – 2х0,025 км КЛ-0,4 кВ – 0,01 км; (ориентировочная мощность – 0,16 МВА). («Строительство 2ЛЭП-6 кВ, 2ЛЭП-0,4 кВ, и установка ТП-6/0,4 кВ ф. 8, ПС 35/6 кВ Кировская для электроснабжения магазинов, расположенных по адресу: ул. Космонавта Комарова, (к/н 30:12:021053:1774), (к/н 30:12:021053:1775), г. Астрахань», (ориентировочная протяженность КЛ-6 кВ – 2х0,025 км КЛ-0,4 кВ – 2х0,01 км; (ориентировочная мощность – 0,4 МВА)</t>
  </si>
  <si>
    <t>M_1020206704</t>
  </si>
  <si>
    <t>125;
150</t>
  </si>
  <si>
    <t>Строительство КЛ-6 кВ и установка ТП-6/0,4 кВ ф. 25 ПС 110/6 кВ Восточная для электроснабжения складов, расположенных по адресу: ул. Широкая д. 5 «А», д. 5 «Б» Приволжский р-н, г. Астрахань (ориентировочная протяженность КЛ-6 кВ – 0,1 км, мощность – 0,4 МВА). (Строительство КЛ-10 кВ и установка ТП-10/0,4 кВ ф.14 ПС 110/35/10 кВ ЦРП для электроснабжения складов, расположенных по адресу: ул. Широкая д.5 «А», д. 5 «Б» Приволжский р-н, Астраханская обл. (ориентировочная протяженность КЛ-10 кВ-0,16 км, мощность-0,4 МВА)</t>
  </si>
  <si>
    <t>M_1020205034</t>
  </si>
  <si>
    <t>140;
140</t>
  </si>
  <si>
    <t>Строительство ЛЭП-0,4 кВ от РУ-0,4 кВ ТП 622 ф.619 ПС 110/10-6 кВ Царевская для электроснабжения административного здания, расположенного по адресу: ул. Брестская, пер. 1-й Таманский / ул. Автомобильная, д. 28/27/4, Советский р-н, г. Астрахань (ориентировочная протяженность ЛЭП-0,4 кВ - 0,11 км: КЛ-0,4 кВ – 0,03 км, ВЛИ-0,4 кВ – 0,08 км)</t>
  </si>
  <si>
    <t>M_1020306333</t>
  </si>
  <si>
    <t>Строительство ЛЭП-0,4 кВ и установка ТП-10/0,4 кВ ф.14 ПС 110/10 кВ Фунтово для электроснабжения магазина по ул. 40 лет ВЛКСМ, з/у 130 А, п. Кирпичного Завода № 1, Приволжский р-н, Астраханская обл. (ориентировочная протяженность ЛЭП-0,4 кВ – 0,02 км, ориентировочная мощность – 0,25 МВА)</t>
  </si>
  <si>
    <t>M_1020306327</t>
  </si>
  <si>
    <t>Строительство ВЛ-6 кВ и установка КТП-6/0,4 кВ, ф. 29 ПС 110/10 кВ Промстройматериалы для электроснабжения складских помещений по ул. Николаевское шоссе, д. 8 «З», д. 8 «Л», с. Солянка, Наримановский р-н, Астраханская обл. (ориентировочная протяженность-0,011 км, ориентировочная мощность-0,25 МВА)</t>
  </si>
  <si>
    <t>M_1020304609</t>
  </si>
  <si>
    <t>50;
50</t>
  </si>
  <si>
    <t>Строительство ВЛ-10 кВ, ВЛИ-0,38 кВ и установка ТП-10/0,4 кВ ф. 17,20 РП Школа ф.15 ПС 110/10 кВ Красный Яр для электроснабжения Магазина, расположенного по ул. Ватаженская, д.1 К, с. Красный Яр, Красноярский район, Астраханская область (к/н 30:06:100233:65) (ориентировочная протяженность ВЛ-10 кВ – 0,09 км, ВЛИ-0,38 кВ – 0,01 км, ориентировочная мощность – 0,25 МВА)Строительство ВЛ-10 кВ, ВЛИ-0,38 кВ и установка ТП-10/0,4 кВ ф.17,20 РП Школа ф.15 ПС 110/10 кВ Красный Яр для электроснабжения Магазинов, расположенных по ул.Ватаженская, д.1 К, д.1/1 с.Красный Яр, Красноярский район, Астраханская область (к/н 30:06:100233:65, к/н 30:06:100233:137). (ориентировочная протяженность ВЛ-10 кВ – 0,09 км, ВЛИ-0,38 кВ – 0,03 км, ориентировочная мощность – 0,400 МВА)</t>
  </si>
  <si>
    <t>M_1020206954</t>
  </si>
  <si>
    <t>100;
149</t>
  </si>
  <si>
    <t>Строительство ЛЭП-10 кВ, ЛЭП-0,4 кВ и установка ТП-10/0,4 кВ ф.21 ПС 35/10 кВ Бирюковка для электроснабжения объекта сельскохозяйственного производства, расположенного в 650 м южнее границы п. Ивановский, в 1225 км юго-западнее от правого берега р. Бушма, Приволжский р-н, Астраханская обл. (ориентировочная протяженность ЛЭП-10 кВ – 0,015 км, ориентировочная протяженность ЛЭП-0,4 кВ – 0,01 км, ориентировочная мощность – 0,04 МВА)</t>
  </si>
  <si>
    <t>M_1020306316</t>
  </si>
  <si>
    <t>Строительство ВЛИ-0,38 кВ от РУ-0,4 кВ ТП-72 ВЛ-68 РП-2 ф.27 ПС 110/10 кВ Фунтово для электроснабжения магазина по ул.Зеленая, д.24, с.Карагали, р-н Приволжский, г.Астрахань. (ориентировочная протяженность - 0,39 км)</t>
  </si>
  <si>
    <t>M_1020206706</t>
  </si>
  <si>
    <t>Строительство ВЛ-10 кВ, ВЛИ-0,38 кВ и установка ТП-10/0,4 кВ ф.20 ПС 220/110/35/10 кВ Лиман для электроснабжения насосной станции, расположенной в 8,2 км юго-западнее п.Лиман, в 1,8 км южнее с.Промысловка, (к/н 30:07:240801:709), р.п.Лиман, Лиманский р-н., Астраханская обл. (ориентировочная протяженность ВЛ-10 кВ - 0,01 км, ориентировочная протяженность ВЛИ-0,38 кВ – 0,01 км, ориентировочная мощность – 0,25 МВА.)</t>
  </si>
  <si>
    <t>M_1020306013</t>
  </si>
  <si>
    <t>Строительство КЛ-6 кВ и установка КТП-6/0,4 кВ, ф. 10, ПС 35/6 кВ Прогресс для электроснабжения нежилых помещений, расположенных по адресу: ул. Латышева, д. 24, Ленинский р-н, г. Астрахань» (ориентировочная протяженность КЛ-6 кВ – 0,14 км, ориентировочная мощность – 0,1 МВА)(«Строительство КЛ-0,4 кВ от РУ-0,4 кВ РП 22 ф. 10 ПС 35/6 кВ Прогресс для электроснабжения нежилых помещений, расположенных по адресу: ул. Латышева, д. 24, Ленинский р-н, г. Астрахань» (ориентировочная протяженность - 0,16 км))</t>
  </si>
  <si>
    <t>M_1020304462</t>
  </si>
  <si>
    <t>Установка силового трансформатора в РП 22 ф. 10 ПС 35/6 кВ Прогресс для электроснабжения нежилых помещений, расположенных по адресу: ул. Латышева, д. 24, Ленинский р-н, г. Астрахань. (ориентировочная мощность-0,1 МВА)</t>
  </si>
  <si>
    <t>M_1020304674</t>
  </si>
  <si>
    <t>Строительство ВЛИ-0,22 кВ от опоры проектируемой ВЛИ-0,38 кВ проектируемой СТП-6/0,4 кВ ф. 18 ПС 35/6 кВ Началово для электроснабжения жилого дома в мкр. Южный, б/н, с. Началово, Приволжский р-н, Астраханская обл. (ориентировочная протяженность – 0,09 км)</t>
  </si>
  <si>
    <t>K_1020004023</t>
  </si>
  <si>
    <t>льготник</t>
  </si>
  <si>
    <t>15;
15</t>
  </si>
  <si>
    <t>Строительство ВЛИ-0,38 кВ от ближайшей опоры ВЛ-0,4 кВ КТП-682/100 кВА, ф. 9 ПС 110/10 кВ Промстройматериалы для электроснабжения жилого дома по ул. Энергетическая, д. 6 «ж», с. Солянка, Наримановский р-н, Астраханская обл. (ориентировочная протяженность-0,25 км)</t>
  </si>
  <si>
    <t>K_1020304730</t>
  </si>
  <si>
    <t>Строительство ВЛИ-0,38 кВ от ближайшей опоры ВЛ-0,4 кВ ТП-758, ф. 27 ПС 110/10 кВ Фунтово для электроснабжения жилого дома в пер. Тихий, д. 15А, с. Яксатово, Приволжский р-н, Астраханская обл. (ориентировочная протяженность - 0,1 км)</t>
  </si>
  <si>
    <t>L_1020205006</t>
  </si>
  <si>
    <t>Строительство ВЛИ-0,38 кВ от ближайшей опоры ВЛ-0,4 кВ ТП-103, ВЛ-66 РП-2 ф. 27 ПС 110/10 кВ Фунтово для электроснабжения жилого дома по ул. Газопроводная 2-я, д.33, с. Яксатово, Приволжский р-н, Астраханская обл. (ориентировочная протяженность - 0,1 км)</t>
  </si>
  <si>
    <t>L_1020204998</t>
  </si>
  <si>
    <t>Строительство ВЛИ-0,38 кВ от РУ-0,4 кВ КТП-360, ф. 29 ПС 110/10 кВ Промстройматериалы для электроснабжения жилого дома по ул. Кунгурская, д. 12, с. Солянка, Наримановский р-н, Астраханская обл. (ориентировочная протяженность - 0,17 км)</t>
  </si>
  <si>
    <t>L_1020204901</t>
  </si>
  <si>
    <t>Строительство ВЛИ-0,38 кВ от поры № 16 Л-4 ВЛ-0,4 кВ ТП 1447 ф. 52 ПС 110/6 кВ Судостроительная для электроснабжения садового дома, расположенного по адресу: ул. Адмирала Нахимова, с/т Декоратор-2 участок 44, Советский р-н, г. Астрахань. (ориентировочная протяженность-0,13 км)</t>
  </si>
  <si>
    <t>L_1020304751</t>
  </si>
  <si>
    <t>Строительство ВЛИ-0,38 кВ от ближайшей опоры ВЛИ-0,38 кВ ТП 1145 ф. 55 ПС 110/10 кВ Кири-Кили для электроснабжения жилого дома, расположенного по адресу: пер. Трудовой, д. 4а, Ленинский р-н, г. Астрахань. (ориентировочная протяженность - 0,05 км)</t>
  </si>
  <si>
    <t>L_1020205224</t>
  </si>
  <si>
    <t>Строительство ВЛИ-0,38 кВ от проектируемой опоры ВЛИ-0,38 кВ проектируемой КТП-6/0,4 кВ, ф. 16 ПС 35/6 кВ Кировская для электроснабжения жилого дома, расположенного по адресу: ул. 2-я Сурепская, д. 6, Кировский р-н, г. Астрахань. (ориентировочная протяженность - 0,12 км)</t>
  </si>
  <si>
    <t>L_1020204383</t>
  </si>
  <si>
    <t>Строительство ВЛИ-0,38 кВ от РУ-0,4 кВ, КТП-286, ф. 16 ПС 110/35/10 кВ Володаровка для электроснабжения жилого дома по ул. Мостовая, д. 91, п. Володарский, Володарский р-н, Астраханская обл. (ориентировочная протяженность – 0,395 км)</t>
  </si>
  <si>
    <t>L_1020205236</t>
  </si>
  <si>
    <t>14,5;
13</t>
  </si>
  <si>
    <t>Строительство ВЛИ-0,4 кВ от ближайшей опоры ВЛИ-0,4 кВ ТП 742 ф. 4 ПС 110/35/10 кВ ЦРП для электроснабжения жилого дома, расположенного по адресу: ул. Дачная, д. 27 В, п. Новоначаловский, Приволжский район, г. Астрахань (ориентировочная протяженность - 0,09 км)</t>
  </si>
  <si>
    <t>L_1020306251</t>
  </si>
  <si>
    <t>Строительство ВЛИ-0,38 кВ от опоры № 2 ВЛ-0,4 кВ Л-2 КТП-173, ф. 23 ПС 110/6 кВ Ахтуба для электроснабжения жилого дома (стройплощадка) по ул. Садовая, д. 38, г. Ахтубинск, Ахтубинский р-н, Астраханская обл. (ориентировочная протяженность 0,21 км)</t>
  </si>
  <si>
    <t>L_1020003892</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</si>
  <si>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Заболдинском РЭС (количество точек учета - 1) (Приказ ХС №704-ДХ от 22.09.2021)</t>
  </si>
  <si>
    <t>L_1020306276</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</si>
  <si>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Правобережном РЭС (количество точек учета - 42) (Приказ ХС №705-ДХ от 22.09.2021) 82428195</t>
  </si>
  <si>
    <t>L_1020306280</t>
  </si>
  <si>
    <t>15;
15;
15;
15;
15;
15;
15;
15;
15;
15;
15;
15;
15;
15;
15;
15;
15;
15;
15;
15;
15;
15;
15;
15;
15;
15;
15;
15;
15;
15;
15;
15;
15;
15;
15;
15;
15;
15;
15;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</si>
  <si>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Заболдинском РЭС (количество точек учета - 4) (Приказ ХС №705-ДХ от 22.09.2021) 82426703</t>
  </si>
  <si>
    <t>L_1020306281</t>
  </si>
  <si>
    <t>15;
15;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</si>
  <si>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Володарском РЭС (количество точек учета - 45) (Приказ ХС №705-ДХ от 22.09.2021) 82414797</t>
  </si>
  <si>
    <t>L_1020306282</t>
  </si>
  <si>
    <t>15;
15;
15;
15;
12;
10;
15;
15;
15;
15;
9;
15;
15;
15;
14;
12;
13;
14;
15;
15;
15;
15;
15;
15;
13;
15;
15;
15;
13;
12;
15;
8;
15;
10;
15;
15;
15;
15;
15;
15;
15;
12;
15;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</si>
  <si>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- 107) (Приказ ХС №705-ДХ от 22.09.2021) 82428319</t>
  </si>
  <si>
    <t>L_1020306283</t>
  </si>
  <si>
    <t>15;
5;
15;
15;
15;
15;
15;
15;
15;
15;
15;
15;
15;
15;
15;
15;
15;
11;
15;
15;
15;
15;
15;
15;
8;
15;
15;
15;
15;
15;
15;
5;
15;
15;
15;
15;
15;
15;
15;
15;
15;
15;
15;
15;
15;
15;
15;
15;
15;
15;
15;
15;
15;
15;
15;
15;
15;
15;
15;
15;
15;
15;
15;
6;
15;
15;
15;
15;
15;
15;
12;
8;
15;
10;
15;
15;
15;
15;
15;
15;
10;
15;
15;
15;
15;
15;
15;
15;
15;
15;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</si>
  <si>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Ахтубинском РЭС (количество точек учета - 8) (Приказ ХС №705-ДХ от 22.09.2021)</t>
  </si>
  <si>
    <t>L_1020306284</t>
  </si>
  <si>
    <t>15;
15;
15;
15;
15;
12;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</si>
  <si>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Наримановском РЭС (количество точек учета - 2) (Приказ ХС №705-ДХ от 22.09.2021) 82427949</t>
  </si>
  <si>
    <t>L_1020306285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</si>
  <si>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Харабалинском РЭС (количество точек учета - 4) (Приказ ХС №705-ДХ от 22.09.2021) 82429579</t>
  </si>
  <si>
    <t>L_1020306286</t>
  </si>
  <si>
    <t>15;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</si>
  <si>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Енотаевском РЭС (количество точек учета - 12) (Приказ ХС №705-ДХ от 22.09.2021) 82426411</t>
  </si>
  <si>
    <t>L_1020306287</t>
  </si>
  <si>
    <t>10;
6;
15;
10;
15;
10;
15;
15;
12;
10;
10;
10</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</si>
  <si>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Центральном РЭС (количество точек учета - 45) (Приказ ХС №705-ДХ от 22.09.2021) 82430365</t>
  </si>
  <si>
    <t>L_1020306288</t>
  </si>
  <si>
    <t>15;
15;
14;
14;
15;
15;
10;
15;
15;
15;
6;
15;
15;
15;
15;
15;
14;
15;
15;
15;
15;
15;
15;
15;
15;
15;
15;
15;
15;
15;
15;
15;
15;
15;
15;
15;
15;
15;
15;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</si>
  <si>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Икрянинском РЭС (количество точек учета - 32) (Приказ ХС №705-ДХ от 22.09.2021) 82426929</t>
  </si>
  <si>
    <t>L_1020306289</t>
  </si>
  <si>
    <t>15;
15;
15;
15;
15;
15;
15;
15;
15;
15;
15;
15;
15;
15;
15;
15;
15;
15;
15;
15;
15;
15;
15;
15;
15;
15;
15;
15;
10;
15;
15</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</si>
  <si>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Черноярском РЭС (количество точек учета - 11) (Приказ ХС №705-ДХ от 22.09.2021) 82433979</t>
  </si>
  <si>
    <t>L_1020306290</t>
  </si>
  <si>
    <t>15;
15;
9;
9;
15;
15;
15;
10;
15;
15;
10</t>
  </si>
  <si>
    <t>Строительство ВЛИ-0,38 кВ от ближайшей опоры ВЛ-0,4 кВ, ТП 98, ф. 16 ПС 35/6 кВ Кировская для электроснабжения жилого дома расположенного по адресу: пер. 3-й Бакурский, д. 39, Кировский р-н, г.Астрахань (ориентировочная протяженность - 0,25 км)</t>
  </si>
  <si>
    <t>L_1020304582</t>
  </si>
  <si>
    <t>Строительство ВЛИ-0,4 кВ от ближайшей опоры ВЛ-0,4 кВ Л-2 КТП 30 ф. 9 ПС 110/10 Красный Яр для электроснабжения жилого дома по ул. Молодежная д. 4А с. Ватажное, Красноярский р-н, Астраханская обл. (ориентировочная протяженность - 0,1 км)</t>
  </si>
  <si>
    <t>L_1020306436</t>
  </si>
  <si>
    <t>Строительство ВЛИ-0,38 кВ от ближайшей опоры ВЛ-0,4 кВ КТП-534 ф.16 ПС 35/10 кВ Бирюковка для электроснабжения жилых домов по ул.Лесная, д.17А и д.27А, с.Бирюковка, Приволжский р-н, Астраханская обл. (ориентировочная протяженность - 0,18 км)</t>
  </si>
  <si>
    <t>L_1020205816</t>
  </si>
  <si>
    <t>Строительство ЛЭП-0,4 кВ от ближайшей опоры ВЛ-0,4 кВ ТП-770/25 кВА, ф.35 ПС 110/10 кВ Фунтово для электроснабжения жилого дома, расположенного по адресу: ул.Баренцева, д.1, п.Кирпичного Завода № 1, Приволжский р-н, Астраханская обл. (ориентировочная протяженность ЛЭП-0,4 кВ - 0,035 км)</t>
  </si>
  <si>
    <t>L_1020206091</t>
  </si>
  <si>
    <t>Строительство ЛЭП-0,4 кВ от ближайшей опоры ВЛ-0,4 кВ ТП 18/160 кВА, РП-9 ВЛ-13, ф.12,35 ПС 110/10 кВ Фунтово для электроснабжения земельного участка, расположенного по адресу: ул. Кирова, д.26а, с. Осыпной Бугор, Приволжский р-н, Астраханская обл.(ориентировочная протяженность ЛЭП-0,4 кВ - 0,1 км)</t>
  </si>
  <si>
    <t>L_1020206149</t>
  </si>
  <si>
    <t>Строительство ВЛИ-0,38 кВ от ближайшей опоры ВЛИ-0,38 кВ ТП 277 ф. №619 ПС 110/10-6 кВ Царевская для электроснабжения нежилого здания, расположенного по адресу: ул. Алешина, д. 28 дол. соб.1/2;, г. Астрахань</t>
  </si>
  <si>
    <t>L_1020205861</t>
  </si>
  <si>
    <t>Строительство ВЛ-0,4 кВ от ближайшей опоры ВЛ-0,4 кВ ТП 268 ф.19 ПС 35/6 кВ Трусовская для электроснабжения жилого дома, расположенного по адресу: ул.Луначарского, д.94, Трусовский р-н, г.Астрахань. (ориентировочная протяженность – 0,09 км.)</t>
  </si>
  <si>
    <t>L_1020205312</t>
  </si>
  <si>
    <t>Строительство ЛЭП-0,4 кВ от ближайшей опоры ВЛ-0,4 кВ ТП 667/100 кВА, ф.7 ПС 110/6 кВ Водозабор для электроснабжения жилого дома, расположенного по адресу: ул. Огородная, д.60, п. Караагаш, Приволжский р-н, Астраханская обл. (ориентировочная протяженность ЛЭП-0,4 кВ - 0,07 км)</t>
  </si>
  <si>
    <t>L_1020206105</t>
  </si>
  <si>
    <t>Строительство ВЛИ-0,38 кВ от РУ-0,4 кВ КТП-213, ф.10 ПС 110/10 кВ Красный Яр для электроснабжения насосной станции по ул.Набережная, д.1В, с.Байбек, Красноярский р-н, Астраханская обл. (ориентировочная протяженность – 0,4 км)</t>
  </si>
  <si>
    <t>L_1020205902</t>
  </si>
  <si>
    <t>Строительство ЛЭП-0,4 кВ от РУ-0,4 кВ ТП-436/250 кВА, ф.21 ПС 35/6 кВ Началово для электроснабжения жилого дома, расположенного на орошаемом участке «Садовый», в 200 м северо-восточнее границы с. Началово, в 650 м от правого берега р. Болда, Приволжский р-н, Астраханская обл. (ориентировочная протяженность ЛЭП-0,4 кВ - 0,16 км)</t>
  </si>
  <si>
    <t>L_1020306568</t>
  </si>
  <si>
    <t>Строительство ВЛИ-0,38 кВ от проектируемой опоры ВЛИ-0,38 кВ проектируемой КТП-6/0,4 кВ ф. 16 ПС 35/6 кВ Кировская для электроснабжения жилого дома, расположенного по адресу: б/н (к/н 30:12:010445:420) в районе улиц Геленжикской и 2-я Сурепская, Кировский р-н г. Астрахань (ориентировочная протяженность - 0,11 км)</t>
  </si>
  <si>
    <t>L_1020205146</t>
  </si>
  <si>
    <t>6;
15</t>
  </si>
  <si>
    <t>Строительство ВЛИ-0,38 кВ от ближайшей опоры ВЛИ-0,38 кВ ТП-774, ф. 22 ПС 35/6 кВ Началово для электроснабжения Магазина по ул. Болдинская, д. 19 А, п. Садовый, Приволжский р-н, Астраханская обл. (ориентировочная протяженность - 0,27 км)</t>
  </si>
  <si>
    <t>L_1020205111</t>
  </si>
  <si>
    <t>Строительство ВЛИ-0,38 кВ от ближайшей опоры ВЛ-0,4 кВ ТП 750 ф. 17 ПС 35/6 кВ Началово для электроснабжения садового дома в с/т. «Монолит» СМТ №1 ТСО «Астраханстрой», ул. Кутумная, уч. 42, Приволжский р-н, Астраханская обл. (ориентировочная протяженность – 0,04 км)</t>
  </si>
  <si>
    <t>L_1020205083</t>
  </si>
  <si>
    <t>15;
14,9;
15</t>
  </si>
  <si>
    <t>Строительство ЛЭП-0,4 кВ от ближайшей опоры ВЛ-0,4 кВ ТП 778/40 кВА, ф.16 ПС 35/6 кВ Началово для электроснабжения жилого дома, расположенного по ул. Шоссейная, д.14, с. Яманцуг, Приволжский р-н, Астраханская обл. (ориентировочная протяженность ЛЭП-0,4 кВ - 0,19 км)</t>
  </si>
  <si>
    <t>L_1020306588</t>
  </si>
  <si>
    <t>Стр ВЛИ-0,38кВ от бл оп ВЛ-0,4кВ ТП-214ВЛ-68РП-2ф.27 ПС 110/10 кВ Фунтово эсн жил дома по ул.Минская,д.23 с.Карагали Приволжскийр-н,АО (Строительство ВЛИ-0,38 кВ от ближайшей опоры ВЛ-0,4 кВ ТП-214 ВЛ-68 РП-2 ф.27 ПС 110/10 кВ Фунтово для электроснабжения жилого дома по ул.Минская, д.23, с.Карагали, Приволжский р-н, Астраханская обл.» (ориентировочная протяженность - 0,15 км)</t>
  </si>
  <si>
    <t>L_1020206871</t>
  </si>
  <si>
    <t>Строительство ВЛИ-0,38 кВ от ближайшей опоры ВЛ-0,4 кВ, Л-2 КТП-406 ф.17,20 ПС 110/10 кВ Красный Яр для электроснабжения жилого дома по ул.Лазурная, д.17 А, с.Красный Яр, Красноярский р-н, Астраханская обл. (ориентировочная протяженность -0,125 км)</t>
  </si>
  <si>
    <t>L_1020205479</t>
  </si>
  <si>
    <t>Стр ВЛИ-0,38кВ от бл опоры ВЛ-0,4кВТП-167ф. 3 ПС 110/35/6 кВ Евпраксино эсн жил дома поул.Комарова,д.39Б,с.Килинчи,Приволжскийр-н,Астраханскаяобл (Строительство ВЛИ-0,38 кВ от ближайшей опоры ВЛ-0,4 кВ ТП-167 ф.3 ПС 110/35/6 кВ Евпраксино для электроснабжения жилого дома по ул.Комарова, д.39Б, с.Килинчи, Приволжский р-н, Астраханская обл. (ориентировочная протяженность - 0,05 км)</t>
  </si>
  <si>
    <t>L_1020206872</t>
  </si>
  <si>
    <t>Строительство ВЛИ-0,38 кВ от ближайшей опоры ВЛ-0,4 кВ ТП 237 ф.16 ПС 110/10 кВ Икряное для электроснабжения жилого дома по ул.Радужная, д.14, с.Икряное, Икрянинский р-н, Астраханская обл. (ориентировочная протяженность - 0,11 км)</t>
  </si>
  <si>
    <t>L_1020205233</t>
  </si>
  <si>
    <t>Строительство ЛЭП-0,4 кВ от ближайшей опоры ВЛ-0,4 кВ ТП 743, ф.12 ПС 110/10 кВ Фунтово для электроснабжения садового дома, расположенного по адресу: с/т «Квант» машиностроительного завода «Прогресс», уч.26, Приволжский р-н, Астраханская обл.(ориентировочная протяженность ЛЭП-0,4 кВ - 0,24 км)</t>
  </si>
  <si>
    <t>L_1020206106</t>
  </si>
  <si>
    <t>Стр ЛЭП-0,4кВ от бл опоры ВЛ-0,4кВТП 47/250кВ АВЛ-62РП-1,ф.24 ПС110/10 кВ Фунтово эсн жилого домаул.Новая,д.8 с.Яксатово,Приволжскийр-н,АО (Строительство ЛЭП-0,4 кВ от ближайшей опоры ВЛ-0,4 кВ ТП 47/250 кВА ВЛ-62 РП-1, ф.24 ПС 110/10 кВ Фунтово для электроснабжения жилого дома, расположенного по адресу: ул. Новая, д.8, с. Яксатово, Приволжский р-н, Астраханская обл.» (ориентировочная протяженность ЛЭП-0,4 кВ - 0,025 км)</t>
  </si>
  <si>
    <t>L_1020206121</t>
  </si>
  <si>
    <t>Строительство ВЛ-6 кВ и установка СТП-6/0,4 кВ, ф. 82 ПС 110/6 кВ Водозабор для электроснабжения жилого дома по ул. Новая, д. 33 Д, п. Караагаш, Наримановский р-н, Астраханская обл. (ориентировочная протяженность 0,082 км, трансформаторная мощность – 0,025 мВА) (Стр ВЛИ-0,38кВотРУ-0,4кВ,ТП-792ф.7 ПС 110/6кВ Водозабор эсн жилдома ул.Новая д33Д п.Караагаш,Приволжскийр-н,АО Приказ №854ДХ от 26.11.2021)</t>
  </si>
  <si>
    <t>I_1020203420</t>
  </si>
  <si>
    <t>Установка КТП-6/0,4 кВ и строительство ВЛИ-0,38 кВ от опоры № 9/4 Л-1, ф. 16 ПС 35/6 кВ Началово для электроснабжения Крестьянско-фермерского хозяйства на орошаемом участке «Болдинский», в 760 м. от правого берега р. Прямая Болда, примыкает к западной границе с. Началово, Приволжский район, Астраханская обл. (ориентировочная протяженность – 0,196 км; ориентировочная мощность трансформатора – 0,16 МВА)</t>
  </si>
  <si>
    <t>I_1020203461</t>
  </si>
  <si>
    <t>Строительство ВЛ-10 кВ и установка ТП-10/0,4 кВ, ф. 21 ПС 35/10 кВ Бирюковка для электроснабжения паромной переправы (левый берег) расположенной в п. Бушма, подъезд от автодороги Астрахань-Зеленга к населенному пункту (к.н.30:09:000000:624), Приволжский р-н, Астраханская обл. (проектная протяженность – 0,08 км, трансформаторная мощность – 0,025 МВА)</t>
  </si>
  <si>
    <t>J_1020204235</t>
  </si>
  <si>
    <t>Установка КТП-10/0,4 кВ и строительство ВЛИ-0,22 кВ от ближайшей опоры ВЛИ-0,22 кВ, ВЛ-2 РП-ЯКЗ ф. 33 ПС 110/10 кВ Фунтово для электроснабжения гаража по ул. Камызякское шоссе 7 (относится к строению №203), с. Яксатово, Приволжский район, Астраханская обл. (проектная протяженность – 0,35 км; проектная мощность трансформатора – 0,063 МВА)</t>
  </si>
  <si>
    <t>J_1020003830</t>
  </si>
  <si>
    <t>Установка КТП-6/0,4 кВ и строительство ВЛИ-0,38 кВ ф. 18 ПС 35/6 кВ Началово для электроснабжения жилого дома по ул. Дорожная, д. 3 в, п. Начало, Приволжский р-н, Астраханская обл. (ориентировочная протяженность – 0,07 км; ориентировочная мощность трансформатора – 0,4 МВА)</t>
  </si>
  <si>
    <t>J_1020204236</t>
  </si>
  <si>
    <t>Строительство КЛ-10 кВ, ЛЭП-0,4 кВ и установка ТП-10/0,4 кВ ф. 18 ПС 110/35/10 кВ Первомайская для электроснабжения жилых домов, расположенных по адресу: ул. Рубинова, д. 1, д. 19, д. 23 и пер. Липецкий, д. 52, Ленинский р-н, г. Астрахань (ориентировочная протяженность КЛ-10 кВ – 2х0,03 км; ЛЭП-0,4 кВ – 0,45 км: КЛ-0,4 кВ – 0,03 км, ВЛИ-0,38 кВ – 0,42 км; ориентировочная мощность – 0,25 МВА)</t>
  </si>
  <si>
    <t>L_1020205231</t>
  </si>
  <si>
    <t>15;
15;
15;
15;
15</t>
  </si>
  <si>
    <t>Строительство ВЛ-10 кВ, ВЛИ-0,38 кВ и установка ТП-10/0,4 кВ ф.7 ПС 110/10 кВ Озерное для электроснабжения Хозяйственного помещение расположенного по адресу: ул.Бэра, д.55, с.Озерное, Икрянинский р-н, Астраханская обл. (ориентировочная протяженность ВЛ-10 кВ – 0,01 км, ориентировочная протяженность ВЛИ-0,38 кВ – 0,015 км, ориентировочная мощность – 0,025 МВА)</t>
  </si>
  <si>
    <t>L_1020206087</t>
  </si>
  <si>
    <t>Строительство ВЛ-10 кВ и установка СТП-10/0,4 кВ, ф. 21 ПС 110/10 кВ Фунтово для электроснабжения Фермерского хозяйства расположенного, МО "Фунтовский сельсовет", в 1,3 км северо-восточнее с. Фунтово-1, в 0,2 км севернее с. Фунтово-2, Приволжский р-н, Астраханская обл. (ориентировочная протяженность - 0,26 км, трансформаторная мощность - 0,025 МВА)</t>
  </si>
  <si>
    <t>L_1020204130</t>
  </si>
  <si>
    <t>Строительство ВЛ-10 кВ, ВЛИ-0,38 кВ и установка ТП-10/0,4 кВ, ф.8 ПС 110/10 кВ Тузуклей для электроснабжения личного подсобного хозяйства, расположенного в границах муниципального образования «Новотузуклейский сельсовет», восточнее земельного участка с кадастровым номером 30:05:070203:29, Камызякский р-н, Астраханская обл.</t>
  </si>
  <si>
    <t>L_1020206131</t>
  </si>
  <si>
    <t>Стр ВЛ-10кВ и уст-ка ТП-10/0,4 кВ, ф.8 ПС110/10 кВ Камызяк эсн зем-го уч-ка стр-ства взлетной полосы в гр-х МО Верхнекалиновский с1,юж моста  ер Поперечный(Строительство ВЛИ-0,38 кВ от ближайшей опоры ВЛ-0,4 кВ КТП-852 ф.8 ПС 110/10 кВ Камызяк для электроснабжения земельного участка для строительства взлетной полосы в границах МО «Верхнекалиновский сельсовет», южнее моста через ерик Поперечный, по дороге Камызяк-Кировский на 400 м, на дороге возле ерика Поперечный, Камызякский р-н, Астраханская обл. (ориентировочная протяженность – 1,1 км) Строительство ВЛ-10 кВ и установка ТП-10/0,4 кВ, ф.8 ПС 110/10 кВ Камызяк для электроснабжения земельного участка земельного участка для строительства взлетной полосы в границах МО «Верхнекалиновский сельсовет», южнее моста через ерик Поперечный, по дороге Камызяк-Кировский на 400 м., на дороге возле ерика Поперечный, Камызякский р-н, Астраханская обл. (ориентировочная протяженность ВЛ-10 кВ – 0,11 км, ориентировочная мощность – 0,025 МВА)</t>
  </si>
  <si>
    <t>L_1020205819</t>
  </si>
  <si>
    <t>Строительство ВЛИ-0,38 кВ от ближайшей опоры ВЛИ-0,38 кВ СТП-798, ф. 22 ПС 35/6 кВ Началово для электроснабжения жилого дома на участке № 51 в с/т. Солнечный, Приволжский р-н, Астраханская обл. (ориентировочная протяженность – 0,25 км)</t>
  </si>
  <si>
    <t>L_1020003837</t>
  </si>
  <si>
    <t>Строительство ВЛИ-0,38 кВ от ближайшей опоры ВЛ-0,4 кВ КТП-78 ф.23 ПС 35/6 кВ Октябрьская для электроснабжения магазина по ул.Заречная, д.9 «В», с.Новокучергановка, Наримановский р-н, Астраханская обл. (ориентировочная протяженность ВЛИ-0,38 кВ – 0,2 км)</t>
  </si>
  <si>
    <t>M_1020205818</t>
  </si>
  <si>
    <t>Строительство ВЛИ-0,38 кВ от опоры № 2/9 ВЛИ-0,4 кВ Л-1 КТП-682/100 кВА, ф.9 ПС 110/10/6 кВ Промстройматериалы для электроснабжения жилого дома по ул. Чусовая, д. 4, с. Солянка, Наримановский р-н, Астраханская обл. (ориентировочная протяженность ВЛИ-0,38 кВ – 0,06 км)</t>
  </si>
  <si>
    <t>M_1020205949</t>
  </si>
  <si>
    <t>Строительство ЛЭП-0,4 кВ от ближайшей опоры ВЛ-0,4 кВ ТП 157/250 кВА, ф.7 ПС 35/6 кВ Началово для электроснабжения жилых домов, расположенных по ул. Калинина, д.25, 27, с. Началово, Приволжский р-н, Астраханская обл. (ориентировочная протяженность ЛЭП-0,4 кВ - 0,14 км)</t>
  </si>
  <si>
    <t>M_1020306468</t>
  </si>
  <si>
    <t>6;
6</t>
  </si>
  <si>
    <t>Строительство ВЛИ-0,38 кВ от ближайшей опоры ВЛИ-0,38 кВ ТП-126, ф. 7 ПС 35/6 кВ Началово для электроснабжения гаража по ул. Победы, д. 1в/5, с. Началово, Приволжский р-н, Астраханская обл.</t>
  </si>
  <si>
    <t>M_1020204895</t>
  </si>
  <si>
    <t>Строительство ВЛИ-0,22 кВ от опоры ВЛ-0,4 кВ Л-1 ТП-179 ф.17 ПС 110/10 кВ Красный Яр для электроснабжения гаражей по ул. Ватаженская, д. 6 г, бокс 5, д. 6 а, бокс 10, с. Красный Яр, Красноярский р-н, Астраханская обл. (ориентировочная протяженность  - 0,1 км)</t>
  </si>
  <si>
    <t>M_1020205072</t>
  </si>
  <si>
    <t>5;
5</t>
  </si>
  <si>
    <t>Строительство ВЛИ-0,38 кВ от проектируемой опоры ВЛИ-0,38 кВ ТП 1465 ф. 52 ПС 110/6 кВ Судостроительная для электроснабжения садового дома, расположенного в с/т Пилот Астраханского объединенного авиаотряда, участок 40, Советский р-н, г. Астрахань (ориентировочная протяженность - 0,1 км)</t>
  </si>
  <si>
    <t>M_1020205935</t>
  </si>
  <si>
    <t>Строительство ВЛИ-0,38 кВ от ближайшей опоры ВЛИ-0,38 кВ ТП 742 ф. 4 ПС 110/35/10 кВ ЦРП для электроснабжения жилого дома, расположенного по адресу: ул. Вольная, д. 15, п.Новоначаловский, Приволжский р-н, Астраханская обл. (ориентировочная протяженность - 0,06 км)</t>
  </si>
  <si>
    <t>M_1020205293</t>
  </si>
  <si>
    <t>Строительство ВЛИ-0,38 кВ от ближайшей опоры ВЛ-0,4 кВ Л-6 КТП-562 ф.18 ПС 110/10 кВ Джакуевка для электроснабжения жилого дома по ул.Абая, д.130, с.Волжское, Наримановский р-н, Астраханская обл. (ориентировочная протяженность - 0,58 км)</t>
  </si>
  <si>
    <t>M_1020205561</t>
  </si>
  <si>
    <t>Строительство ВЛИ-0,38 кВ от РУ-0,4 кВ проектируемой ТП-6/0,4 кВ ф. 9 ПС 35/6 кВ Трусовская для электроснабжения жилого дома, расположенного по адресу: ул. 6-я Пригородная, д. 6 «б», с. Солянка, Наримановский р-н, Астраханская обл. (ориентировочная протяженность - 0,44 км)</t>
  </si>
  <si>
    <t>M_1020205581</t>
  </si>
  <si>
    <t>15;
15;
15;
15;
6;
15</t>
  </si>
  <si>
    <t>Строительство ВЛИ-0,38 кВ от ближайшей опоры ВЛИ-0,38 кВ ТП-447, ф. 18 ПС 35/6 кВ Началово для электроснабжения жилого дома, по ул. Лунная д.13 корп. А, с. Началово, Приволжский р-н, Астраханская обл. (ориентировочная протяженность - 0,15 км)</t>
  </si>
  <si>
    <t>M_1020205105</t>
  </si>
  <si>
    <t>Строительство ВЛЗ-6 кВ, ВЛИ-0,38 кВ и установка КТП-6/0,4 кВ, ф. 5, ПС 35/6 кВ Началово для электроснабжения жилого дома на орошаемом участке «Садовый», примыкающий к южной границе с. Началово, в 1350 м восточнее левого берега ерика Черепашка, Приволжский р-н, Астраханская обл. (ориентировочная протяженность ВЛЗ-6 кВ – 0,38 км, ВЛИ-0,38 кВ – 0,06 км, ориентировочная мощность – 0,025 МВА)</t>
  </si>
  <si>
    <t>M_1020204390</t>
  </si>
  <si>
    <t>Строительство ВЛЗ-6 кВ, ВЛИ-0,38 кВ и установка ТП-6/0,4 кВ ф. 403 ПС 110/35/6 кВ Лесная-Новая для электроснабжения садовых домов, расположенных по адресу: уч. 57, уч. 146, в районе «Станция Новолесная» Трусовский р-н, г. Астрахань (ориентировочная протяженность ВЛЗ-10 кВ – 0,889 км и ВЛИ-0,38 кВ – 0,44 км, ориентировочная мощность – 0,25 МВА)</t>
  </si>
  <si>
    <t>M_1020205067</t>
  </si>
  <si>
    <t>Строительство ВЛИ-0,38 кВ от ближайшей опоры ВЛИ-0,38 кВ, ТП-523, ф. 22, ПС 35/6 кВ Началово для электроснабжения садового дома в с/т. «Дорожник» ДС ПМК «Приволжская», д. 12, Приволжский р-н, Астраханская обл. (ориентировочная протяженность - 0,253 км)</t>
  </si>
  <si>
    <t>M_1020304553</t>
  </si>
  <si>
    <t>Строительство ВЛИ-0,38 кВ кВ от ближайшей опоры ВЛ-0,4 кВ ТП-254/100 кВА ф.611 ПС 110/10-6 кВ Городская для электроснабжения жилого дома, расположенного по ул. Лесная, д.14 «а», п. Поляна, Приволжский р-н, Астраханская обл. (ориентировочная протяженность ВЛИ-0,38 кВ - 0,26 км)</t>
  </si>
  <si>
    <t>M_1020306573</t>
  </si>
  <si>
    <t>Строительство ВЛИ-0,38 кВ от ближайшей опоры ВЛИ-0,38 кВ ТП 1492 ф.4 ПС 110/35/10 кВ ЦРП для электроснабжения жилого дома (стройплощадка), расположенного по адресу: пер. 4-й Началовский, д. 11, Кировский р-н, г. Астрахань (ориентировочная протяженность - 0,12 км)</t>
  </si>
  <si>
    <t>M_1020305987</t>
  </si>
  <si>
    <t>Строительство ВЛИ-0,4 кВ от ближайшей опоры ВЛИ-0,4 кВ ТП 553 ф.2 ПС 35/6 кВ Кировская для электроснабжения садового дома, расположенный по адресу: с/т «Консервщик-2», участок 23, Астрахань (ориентировочная протяженность - 0,155 км</t>
  </si>
  <si>
    <t>M_1020206077</t>
  </si>
  <si>
    <t>Строительство ЛЭП-0,4 кВ от ближайшей опоры ВЛ-0,4 кВ ТП 124/250 кВА, ВЛ-41 РП-1 ф.24 ПС 110/10 кВ Фунтово для электроснабжения личного подсобного хозяйства, расположенного по ул. Куйбышева, д.27а,с. Атал, Приволжский р-н, Астраханская обл. (ориентировочная протяженность ЛЭП-0,4 кВ – 0,13 км)</t>
  </si>
  <si>
    <t>M_1020306465</t>
  </si>
  <si>
    <t>Строительство ВЛИ-0,38 кВ от опоры проектируемой ВЛИ-0,38 кВ, ТП-115, ф. 611 ПС 110/10-6 кВ Городская для электроснабжения жилых домов на участках № 30, 95 и 89 А, в с/т Ветеран, Приволжский р-н, Астраханская обл. (ориентировочная протяженность - 0,3 км)</t>
  </si>
  <si>
    <t>M_1020204371</t>
  </si>
  <si>
    <t>15;
6;
15;
15;
15;
5;
15;
15;
15;
6;
6;
6;
6;
6;
6;
6;
15;
15;
6;
6;
6;
6;
6;
6;
6</t>
  </si>
  <si>
    <t>Строительство ЛЭП-0,4 кВ от ближайшей опоры ВЛ-0,4 кВ ТП 708/250 кВА, ВЛ-7 РП-Растопуловка, ф.3,15 ПС 110/10 кВ Растопуловка для электроснабжения жилого дома, расположенного по ул. Строителей, д. 2В, с. Растопуловка, Приволжский р-н, Астраханская обл. (ориентировочная протяженность ЛЭП-0,4 кВ - 0,06 км)</t>
  </si>
  <si>
    <t>M_1020306547</t>
  </si>
  <si>
    <t>Строительство ВЛИ-0,38 кВ от ближайшей опоры ВЛ-0,4 кВ Л-2 КТП-121 ф.11 ПС 35/10 кВ Тумак для электроснабжения жилого дома по ул.Заречная, д.92, с.Сахма, Володарский р-н, Астраханская обл. (ориентировочная протяженность – 0,074 км)</t>
  </si>
  <si>
    <t>M_1020206109</t>
  </si>
  <si>
    <t>Строительство ВЛИ-0,38 кВ от ближайшей опоры ВЛИ-0,38 кВ ТП 1505 ф. 52 ПС 110/6 кВ Судостроительная для электроснабжения жилого дома, расположенного по адресу: тер СНТ Портовик-2, пер. Дорожный, 39, г. Астрахань (ориентировочная протяженность - 0,060 км)</t>
  </si>
  <si>
    <t>M_1020205875</t>
  </si>
  <si>
    <t>Строительство ВЛИ-0,38 кВ от опоры № 3/5, ТСН-2-10, ф.17,20 РП Школа ПС 110/10 кВ Красный яр для электроснабжения жилого дома по ул. Заречная, д. 15 , с. Красный яр, Красноярский р-н, Астраханская обл.</t>
  </si>
  <si>
    <t>M_1020206061</t>
  </si>
  <si>
    <t>Строительство ВЛИ-0,38 кВ от проектируемой опоры ВЛИ-0,38 кВ ТП 1505 ф. 52 ПС 110/6 кВ Судостроительная для электроснабжения садового дома, расположенного в с/т «Портовик-2» при Астраханском порте ВОРПа, участок 71, г.Астрахань (ориентировочная протяженность - 0,150км)</t>
  </si>
  <si>
    <t>M_1020205898</t>
  </si>
  <si>
    <t>Строительство ЛЭП-0,4 кВ от ближайшей опоры ВЛ-0,4 кВ ТП 278/250 кВА, ф.17 ПС 35/6 кВ Началово для электроснабжения жилого дома, расположенного: мкр. Западный, д. 61 А, с. Началово, Приволжский р-н, Астраханская обл. (ориентировочная протяженность ЛЭП-0,4 кВ - 0,2 км)</t>
  </si>
  <si>
    <t>M_1020306569</t>
  </si>
  <si>
    <t>Строительство ВЛИ-0,38 кВ от РУ-0,4 кВ ТП-824 ф.3 ПС 110/35/6 кВ Евпраксино для электроснабжения жилого дома по ул.Пионерская, д.41, с.Килинчи, Приволжский р-н, Астраханская обл.» (ориентировочная протяженность - 0,07 км)</t>
  </si>
  <si>
    <t>M_1020207111</t>
  </si>
  <si>
    <t>Строительство ВЛИ-0,38 кВ от опоры ВЛ-0,4 кВ Л-1 ТП-20 ф. 33 ПС 220/110/35/6 кВ Владимировка для электроснабжения жилого дома уч. б/н. к/н: 30:01:150230:2827, Северный городок, г. Ахтубинск, Ахтубинский р-н, Астраханская обл. (ориентировочная протяженность ВЛИ-0,38 кВ – 0,16 км)</t>
  </si>
  <si>
    <t>M_1020205135</t>
  </si>
  <si>
    <t>Строительство ВЛИ-0,38 кВ от ближайшей опоры ВЛ-0,4 кВ ТП-18 ВЛ-13 РП-9, ф.12,35 ПС 110/10 кВ Фунтово для электроснабжения жилого дома в с/т «Железнодорожник», расположенного в районе татарского кладбища по Фунтовскому шоссе, уч.42, Советский р-н, г.Астрахань, Астраханская обл.» (ориентировочная протяженность - 0,31 км)«Строительство ВЛИ-0,4 кВ от ближайшей опоры ВЛ-0,4 кВ ТП 1827, ф.621 ПС 110/10/6 кВ Южная для электроснабжения жилого дома, расположенного по адресу: с/т «Железнодорожник» расположенное в районе татарского кладбища по Фунтовскому шоссе, 42, г. Астрахань», (ориентировочная протяженность - 0,025 км)</t>
  </si>
  <si>
    <t>M_1020207124</t>
  </si>
  <si>
    <t>Строительство ЛЭП-0,4 кВ от ближайшей опоры ВЛ-0,4 кВ ТП 428 ВЛ-68 РП-2, ф.27 ПС 110/10 кВ Фунтово для электроснабжения жилого дома, расположенного по адресу: ул. Звездная, д.67, с. Карагали, Приволжский р-н, Астраханская обл. (ориентировочная протяженность ЛЭП-0,4 кВ - 0,13 км)</t>
  </si>
  <si>
    <t>M_1020306007</t>
  </si>
  <si>
    <t>Строительство ВЛИ-0,38 кВ от ближайшей опоры ВЛИ-0,38 кВ ТП-428 ВЛ-68 РП-2 ф. 27 ПС 110/10 кВ Фунтово для электроснабжения садового дома в с/т «Дельта» Астраханского УПП «Дельта» ВОС, уч. 42 Приволжский р-н, Астраханская обл. (ориентировочная протяженность - 0,09 км)</t>
  </si>
  <si>
    <t>M_1020204972</t>
  </si>
  <si>
    <t>Строительство ВЛИ-0,38 кВ от ближайшей опоры ВЛ-0,4 кВ Л-2, КТП-539 ф.3 ПС 110/35/10 кВ Тамбовка для электроснабжения жилого дома по ул.Кирова, д.81, с.Тамбовка, Харабалинский р-н, Астраханская обл. (ориентировочная протяженность – 0,09 км)</t>
  </si>
  <si>
    <t>M_1020205832</t>
  </si>
  <si>
    <t>Строительство ВЛИ-0,38 кВ от ближайшей опоры ВЛИ-0,38 кВ, ТП-750, ф. 17 ПС 35/6 кВ Началово для электроснабжения жилых домов по  ул. Садовая д. 54, д. 61, д. 64, д. 67 в с/т «Монолит», Приволжский р-н, Астраханская обл. (ориентировочная протяженность - 0,33 км)</t>
  </si>
  <si>
    <t>M_1020204370</t>
  </si>
  <si>
    <t>15;
15;
15;
6;
5;
15;
15;
15</t>
  </si>
  <si>
    <t>Строительство ВЛИ-0,38 кВ от проектируемой опоры ВЛИ-0,38 кВ ТП 1626 ф. 7 ПС 110/6 кВ Окрасочная для электроснабжения садового дома, расположенного по адресу: уч. б/н, (к/н 30:12:032082:156), с/т «Авиатор», Трусовский р-он, г. Астрахань (ориентировочная протяженность - 0,11км)</t>
  </si>
  <si>
    <t>M_1020205579</t>
  </si>
  <si>
    <t>Строительство ВЛИ-0,38 кВ от РУ-0,4 кВ проектируемой ТП-6/0,4 кВ ф.18 ПС 35/6 кВ Началово для электроснабжения жилого дома по ул. Ленинградская, д. 47, с. Началово, Приволжский р-н, Астраханская обл. (ориентировочная протяженность ВЛИ-0,38 кВ–0,1 км)</t>
  </si>
  <si>
    <t>M_1020205492</t>
  </si>
  <si>
    <t>Строительство ВЛИ-0,38 кВ от ближайшей опоры ВЛ-0,4 кВ Л-2 КТП-710 ф.33 ПС 110/6 кВ Окрасочная для электроснабжения жилого дома по ул.Студенческая, д.14 «а», п.Мирный, Наримановский р-н, Астраханская обл. (ориентировочная протяженность - 0,173 км)</t>
  </si>
  <si>
    <t>M_1020205655</t>
  </si>
  <si>
    <t>Строительство ВЛИ-0,38 кВ от ближайшей опоры ВЛИ-0,38 кВ ТП-40, ф. 9 ПС 110/10 кВ Фунтово для электроснабжения жилого дома, по ул. Космонавта Леонова д. 24, п. Кирпичного Завода № 1, Приволжский р-н, Астраханская обл. (ориентировочная протяженность - 0,08 км)</t>
  </si>
  <si>
    <t>M_1020205102</t>
  </si>
  <si>
    <t>Строительство ВЛИ-0,4 кВ от опоры № 9 до опоры № 15 ВЛ-0,4 кВ Л-3 ЗТП-1/630 кВА ф.3 ПС 110/35/10 кВ Верхний Баскунчак для электроснабжения гаража расположенного по ул. Абая, д. 110, (к/н 30:01:030105:843) п. Верхний Баскунчак, Ахтубинский р-н, Астраханская обл. (ориентировочная протяженность -0,210 км)</t>
  </si>
  <si>
    <t>M_1020306004</t>
  </si>
  <si>
    <t>Строительство ЛЭП-0,4 кВ от ближайшей опоры ВЛ-0,4 кВ ТП 103/100 кВА РП-2 ВЛ-66, ф.27 ПС 110/10 кВ Фунтово для электроснабжения жилого дома, расположенного по адресу: ул. Газопроводная, д.23, с. Яксатово, Приволжский р-н, Астраханская обл. (ориентировочная протяженность ЛЭП-0,4 кВ - 0,15 км)</t>
  </si>
  <si>
    <t>M_1020206144</t>
  </si>
  <si>
    <t>Строительство ВЛЗ-6 кВ, ЛЭП-0,4 кВ и установка ТП-6/0,4 кВ ф. 52 ПС 110/6 кВ Судостроительная для электроснабжения садовых домов, расположенных по адресу: уч. 282 и уч. 74, с/т Декоратор-2, расположенное по ул. Адмирала Нахимова, Советский р-н, г. Астрахань. (ориентировочная протяженность ВЛЗ-6 кВ – 0,5 км; ЛЭП-0,4 кВ – 0,15 км: КЛ-0,4 кВ – 0,03 км; ВЛИ-0,38 кВ – 0,12 км ориентировочная мощность – 0,16 МВА). Строительство ЛЭП-6 кВ, ЛЭП-0,4 кВ и установка ТП-6/0,4 кВ ф.52 ПС 110/6 кВ Судостроительная для электроснабжения садовых домов, расположенных по адресу: уч. 282 и уч. 74,с/т Декоратор-2, расположенное по ул. Адмирала Нахимова, Советский р-н, г. Астрахань» (ориентировочная протяженность КЛ-6 кВ – 0,42 км; ЛЭП-0,4 кВ – 0,41 км: КЛ-0,4 кВ-0,03 км, ВЛИ-0,4 кВ-0,38 км; ориентировочная мощность – 0,25 МВА))</t>
  </si>
  <si>
    <t>M_1020205512</t>
  </si>
  <si>
    <t>Строительство ВЛИ-0,38 кВ от ближайшей опоры ВЛИ-0,38 кВ проектируемой ТП-6/0,4 кВ, ф.21 ПС 35/6 кВ Началово для электроснабжения жилых домов, расположенных в мкр.3-й Южный, з/у № 5,18,27,30,36 и в мкр. Южный, д.40, 41, 42, с.Началово, Приволжский р-н, Астраханская обл. (ориентировочная протяженность – 0,6 км)</t>
  </si>
  <si>
    <t>M_1020205874</t>
  </si>
  <si>
    <t>15;
15;
15;
6;
6;
6;
6;
6;
15;
6;
6;
6;
6;
6</t>
  </si>
  <si>
    <t>Строительство ВЛ-10 кВ от ближайшей опоры ВЛ-10 кВ, ф. 7, ПС 35/10 кВ Травино и установка СТП 10/0,4 кВ для электроснабжения жилого дома по ул. Набережная, д. 81, с. Гандурино, Камызякский р-н, Астраханская обл. (ориентировочная протяженность – 1 км, ориентировочная мощность трансформатора – 0,025 МВА)</t>
  </si>
  <si>
    <t>L_1020204350</t>
  </si>
  <si>
    <t>ставочник до 15</t>
  </si>
  <si>
    <t xml:space="preserve">ЛЭП - 0,4 кВ от РУ- 0,4кВ ТП 1806 ф.609 ПС110/10/6 кВ Городская элснабж гаража адресу: бокс 23,блок 4,ул.СофьиПеровской, д.98 г,Кировскийр-н,г.Астрах (Строительство ВЛИ-0,38 кВ от ближайшей опоры ВЛИ-0,38 кВ ТП 300 ф.203 ПС 110/35/6 кВ Трикотажная для электроснабжения гаража, расположенного по адресу: ул. Софьи Перовской, д. 98 Кировский р-н, г. Астрахань (ориентировочная протяженность - 0,14 км) </t>
  </si>
  <si>
    <t>L_1020205542</t>
  </si>
  <si>
    <t>5;
15</t>
  </si>
  <si>
    <t>Строительство ВЛИ-0,22 кВ от опоры №30 ВЛ-0,4 кВ Л-1 ТП-158 ф. 9 ПС 110/10 кВ Оля для электроснабжения станции катодной защиты СКЗ-200 в с. Лесное, Лиманский р-н, Астраханская обл. (ориентировочная протяженность - 0,1 км)</t>
  </si>
  <si>
    <t>L_1020205272</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</si>
  <si>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Заболдинском РЭС (количество точек учета - 1) (Приказ ХС №709-ДХ от 22.09.2021) 82317605</t>
  </si>
  <si>
    <t>L_1020306308</t>
  </si>
  <si>
    <t>Строительство ЛЭП-0,4 кВ от ближайшей опоры ВЛ-0,4 кВ ТП 104/400 кВА, ВЛ-14 РП-9 ф.12,35 ПС 110/10 кВ Фунтово для электроснабжения жилого дома, расположенного по ул. Асии Эрембетовой, д.23, с. Осыпной Бугор, Приволжский р-н, Астраханская обл. (ориентировочная протяженность ЛЭП-0,4 кВ - 0,1 км)</t>
  </si>
  <si>
    <t>L_1020306357</t>
  </si>
  <si>
    <t>Строительство ВЛИ-0,38 кВ от ближайшей опоры ВЛИ-0,38 кВ КТП 1505, ф. 52 ПС 110/6 кВ Судостроительная для электроснабжения жилого дома, расположенного по адресу: с/т «Портовик» Астраханского порта Волжского объединенного речного пароходства, д. 2, Советский район, г. Астрахань, Астраханская обл. (ориентировочная протяженность – 0,08 км)</t>
  </si>
  <si>
    <t>L_1020004029</t>
  </si>
  <si>
    <t>Строительство КЛ-0,4 кВ от РУ-0,4 кВ ТП 242 ф. 628 ПС 110/10/6 кВ Северная для электроснабжения Телекоммуникационного оборудования, расположенного по адресу: ул. Куйбышева, д. 15, г.Астрахань (ориентировочная протяженность КЛ-0,4 кВ – 0,030 км)</t>
  </si>
  <si>
    <t>L_1020205752</t>
  </si>
  <si>
    <t>Строительство ВЛ-10 кВ, ВЛИ-0,4 кВ и установка ТП-10/0,4 кВ от ближайшей опоры ВЛ-10 кВ РП-6 ВЛ-82 ф. 5 ПС 110/10 кВ Николо-Комаровка для электроснабжения жилых домов, расположенных в 100 м и в 10 м восточнее п. Первое Мая на развилке рек Волга-Кизань, в 400 м от левого берега р. Волга, в 150 м от правого берега р. Кизань, Приволжский р-н Астраханская обл. (ориентировочная протяженность ВЛ-10 кВ – 0,665 км, ВЛИ-0,4 кВ – 0,315 км, ориентировочная мощность 0,1 МВА)</t>
  </si>
  <si>
    <t>L_1020205053</t>
  </si>
  <si>
    <t>14,9;
14,9</t>
  </si>
  <si>
    <t>Строительство ВЛ-10 кВ, ВЛИ-0,38 кВ и установка ТП-10/0,4 кВ ф.5 ПС 35/10 кВ Новинка для электроснабжения производственной базы, расположенной в с. Алтынжар, колхоз им. Курмангазы, в 1,2 км к западу от с. Камардан, в 2,7 км к востоку от с. Алтынжар, Володарский р-н, Астраханская обл. (ориентировочная протяженность ВЛ-10 кВ – 0,06 км, ориентировочная протяженность ВЛИ-0,38 кВ -0,018 км ориентировочная мощность – 0,025 МВА)</t>
  </si>
  <si>
    <t>L_1020205438</t>
  </si>
  <si>
    <t>Строительство ВЛЗ-6 кВ, ЛЭП-0,4 кВ и установка ТП-6/0,4 кВ ф. 17 ПС 35/6 кВ Началово для электроснабжения жилых домов, расположенных (которые будут располагаться) по ул. Сосновая уч. 1,2,11,14,20,21,23,29, пер. Сосновый уч. 2,7,8, ул. Речная уч.1,2,12,20, ул. Лесная уч.1,11,19, Сельское поселение Трехпротокский сельсовет, с. Три Протока, Приволжский р-н, Астраханская обл. (ориентировочная протяженность ВЛЗ-6 кВ – 0,6 км; ВЛИ-0,38 кВ - 1,3 км; ориентировочная мощность – 0,63 МВА)</t>
  </si>
  <si>
    <t>L_1020205448</t>
  </si>
  <si>
    <t>15;
15;
15;
15;
15;
15;
15;
15;
15;
15;
15;
15;
15;
15;
15;
15;
15;
15;
15;
15</t>
  </si>
  <si>
    <t>Строительство ВЛЗ-10 кВ, ВЛИ-0,38 кВ и установка ТП-10/0,4 кВ, ф. 13 ПС 110/10 кВ Фунтово для электроснабжения жилого дома по ул. Розовая д. 2 п. Эрле, Приволжский р-н, Астраханская обл. (ориентировочная протяженность ВЛЗ-10 кВ – 0,08 км, ВЛИ-0,38 кВ – 0,29 км, ориентировочная мощность – 0,25 МВА)</t>
  </si>
  <si>
    <t>L_1020204950</t>
  </si>
  <si>
    <t>Строительство ВЛ-10 кВ, ВЛИ-0,38 кВ, установка ТП-10/0,4 кВ ф.3 ПС 35/10 кВ Нижний Баскунчак для электроснабжения КП заповедника, расположенного в районе озера Баскунчак (бывшая охранная зона озера Баскунчак), уч. № 2 «Зеленый Сад» (к/н 30:01:060301:1), рп. Нижний Баскунчак, Ахтубинский р-н, Астраханская обл. (ориентировочная протяженность ВЛ-10 кВ – 0,163 км, ориентировочная протяженность ВЛИ-0,38 кВ – 0,015 км, ориентировочная мощность – 0,025 МВА)</t>
  </si>
  <si>
    <t>L_1020205723</t>
  </si>
  <si>
    <t>ВЛ-10кВ ВЛИ-0,38кВ  уст-вка ТП-10/0,4кВ ф.4 ПС110/35/10кВ Раздор эс зем уч-ка ООО ОПХ-предп Юбилейное  верх части остр,ниж с.Раздор м рек Малая Черная (Строительство ВЛ-10 кВ, ВЛИ-0,38 кВ и установка ТП-10/0,4 кВ, ф.4 ПС 110/35/10 кВ Раздор для электроснабжения земельного участка ООО ОПХ-предприятие Юбилейное в верхней части острова, расположенного ниже с. Раздор, между рекой Малая Черная и ериком Сазанка, Камызякский р-н, Астраханская обл.)</t>
  </si>
  <si>
    <t>L_1020206870</t>
  </si>
  <si>
    <t>Строительство ВЛИ-0,38 кВ от РУ-0,4 кВ СТП- 153/40 кВА ф. 7 ПС 110/10 кВ Красный Яр  для электроснабжения поливного насоса по ул. Речная, д.1 Г, п. Переправа Корсака,  Красноярский р-н, Астраханская обл. (ориентировочная протяженность – 0,380 км)</t>
  </si>
  <si>
    <t>M_1020206720</t>
  </si>
  <si>
    <t>Строительство ВЛЗ-10 кВ, КЛ-0,4 кВ, ВЛИ-0,4 кВ и установка ТП-10/0,4 кВ ф. 7 ПС 110/35/10 кВ Первомайская для электроснабжения производства сельской продукции, расположенного по адресу: п. Пойменный, находящийся в 7,5 км южнее поселка Пойменный, в 300 м от правого берега р. Кривая Болда, орошаемого участка «Мошаикский», поле №2, участок 20 (ориентировочная протяженность ВЛЗ -10 кВ – 0,595 км, ЛЭП-0,4 кВ – 205 км: КЛ-0,4 кВ – 0,03 км, ВЛИ-0,4 кВ -0,175 кВ (ориентировочная мощность – 0,025 МВА)</t>
  </si>
  <si>
    <t>M_1020206051</t>
  </si>
  <si>
    <t>Строительство ВЛИ-0,38 кВ от опоры проектируемой ВЛИ-0,38 кВ, проектируемой ТП-10/0,4 кВ, РП-6 ВЛ-82 ф. 5 ПС 110/10 кВ Николо-Комаровка для электроснабжения жилого дома расположенного на з/у 7, мкр. Обережный, п. Первое Мая, Приволжский р-н, Астраханская обл. (ориентировочная протяженность – 0,115 км)</t>
  </si>
  <si>
    <t>M_1020205191</t>
  </si>
  <si>
    <t>Строительство ВЛИ-0,38 кВ от ближайшей опоры ВЛ-0,4 кВ Л-3 КТП-49 ф.15 ПС 110/10 кВ Стройиндустрия для электроснабжения телекоммуникационного оборудования по ул.Колхозная, д.53, с.Рассвет, Наримановский р-н, Астраханская обл. (ориентировочная протяженность - 0,057 км)</t>
  </si>
  <si>
    <t>M_1020205608</t>
  </si>
  <si>
    <t>Строительство ВЛ-10 кВ, ВЛИ-0,38 кВ и установка ТП-10/0,4 кВ, ф.14 ПС 110/35/10 кВ ЦРП для электроснабжения садового дома, расположенного в с/т «Ветерок» Астраханского завода холодильного оборудования, уч. 34, Приволжский р-н, Астраханская обл. (ориентировочная протяженность ВЛ-10 кВ – 0,06 км, ВЛИ-0,38 кВ – 0,22 км, ориентировочная мощность – 0,025 МВА)</t>
  </si>
  <si>
    <t>M_1020205052</t>
  </si>
  <si>
    <t>6;
15;
6</t>
  </si>
  <si>
    <t>Строительство ВЛИ-0,38 кВ от ближайшей опоры ВЛ-0,4 кВ КТП-528 ф.5 ПС 110/10 кВ Табола для электроснабжения базовой станции сотовой связи по ул. Ульянова, г. Камызяк, Камызякский р-н, Астраханская обл. (ориентировочная протяженность - 0,04 км)</t>
  </si>
  <si>
    <t>M_1020306526</t>
  </si>
  <si>
    <t>Строительство ВЛИ-0,38 кВ от ближайшей опоры ВЛИ-0,38 кВ, ТП-428, ВЛ-68 РП-2 ф. 27 ПС 110/10 кВ Фунтово для электроснабжения садового дома по ул. Светлая д. 12 в с/т Нефтяник, с. Карагали, Приволжский р-н, Астраханская обл. (ориентировочная протяженность - 0,075 км)</t>
  </si>
  <si>
    <t>M_1020205117</t>
  </si>
  <si>
    <t>Строительство ВЛИ-0,38 кВ от ближайшей опоры ВЛ-0,4 кВ ТП 253 ф. 21 ПС 35/6 кВ Прогресс для электроснабжения сооружения связи, расположенного по адресу: ул. Августовская, д. 9В, Ленинский р-н, г. Астрахань (ориентировочная протяженность - 0,25 км)</t>
  </si>
  <si>
    <t>M_1020306014</t>
  </si>
  <si>
    <t>ЛЭП-0,4кВ от бл опоры ВЛ-0,4кВ ТП5, ф.7 ПС35/6 кВ Началово для электроснабжения жилого дома ул.Южная д.13 с.Началово Приволжский р-н АО. Строительство ЛЭП-0,4 кВ от ближайшей опоры ВЛ-0,4 кВ ТП 5, ф.8 ПС 35/6 кВ Началово для электроснабжения жилого дома, расположенного по адресу: ул. Южная, д.13, с. Началово, Приволжский р-н, Астраханская обл. (ориентировочная протяженность ЛЭП-0,4 кВ - 0,15 км)</t>
  </si>
  <si>
    <t>M_1020206137</t>
  </si>
  <si>
    <t>Строительство ВЛИ-0,38 кВ от ближайшей опоры ВЛ-0,4 кВ ТП-55 ВЛ-82 РП-6 Береговая ф.5,10 ПС 110/10 кВ Николо-Комаровка для электроснабжения жилого дома по ул.Дорожная, д.41, с.Татарская Башмаковка, Приволжский р-н, Астраханская обл. (ориентировочная протяженность - 0,11 км)</t>
  </si>
  <si>
    <t>M_1020206699</t>
  </si>
  <si>
    <t>Строительство ВЛИ-0,38 кВ от опоры №9 ВЛ-0,4 кВ до опоры №9/2 ВЛ-0,22 кВ КТП-163 ф.1 ПС 35/10 кВ Садовая для электроснабжения жилого дома по ул.Набережная, д.240 А, с.Садовое, Ахтубинский р-н, Астраханская обл. (ориентировочная протяженность - 0,103 км)</t>
  </si>
  <si>
    <t>M_1020205887</t>
  </si>
  <si>
    <t>Стр ВЛИ-0,38кВ от проект оп ВЛИ-0,38кВ проектТП 6/0,4 кВф.52 ПС110/6кВ Судостроительная эсн садов дома с/тДекоратор-2 ул.АдмиралаНахимова,уч.94 Сов рн (Строительство ВЛИ-0,38 кВ от проектируемой опоры ВЛИ-0,38 кВ проектируемой ТП 6/0,4 кВ ф. 52 ПС 110/6 кВ Судостроительная для электроснабжения садового дома, расположенного по адресу: с/т «Декоратор-2», расположенное по ул. Адмирала Нахимова, уч. 94, Советский район, г. Астрахань. (ориентировочная протяженность - 0,105 км)</t>
  </si>
  <si>
    <t>M_1020207154</t>
  </si>
  <si>
    <t>Строительство ЛЭП-0,4 кВ от ближайшей опоры ВЛ-0,4 кВ ТП 135/40 кВА, ф.21 ПС 35/10 кВ Бирюковка для электроснабжения объекта сельскохозяйственного использования, расположенного в сельском поселении Началовский сельсовет, в 170 м северо-восточнее границы п. Болдинский, в 450 м от левого берега р. Болда, Приволжский р-н, Астраханская обл. (ориентировочная протяженность ЛЭП-0,4 кВ - 0,25 км)</t>
  </si>
  <si>
    <t>M_1020306448</t>
  </si>
  <si>
    <t>Строительство ВЛИ-0,38 кВ от оп. №3 ВЛ-0,4 кВ №2 КТП-163 ф.1 ПС 35/10 кВ Садовая, для электроснабжения Жилого дома, ул. Набережная, д. 238 Б, с. Садовое , Ахтубинский р-н, Астраханская обл. (ориентировочная протяженность - 0,080 км)</t>
  </si>
  <si>
    <t>M_1020205947</t>
  </si>
  <si>
    <t>Строительство ВЛИ-0,38 кВ от ближайшей опоры ВЛ-0,4 кВ Л-3 КТП-430 ф. 33ПС 220/110/35/6 кВ Владимировка для электроснабжения жилого дома в Северном городке, уч. б/н (к/н 30:01:150230:2551), г. Ахтубинск, Ахтубинский р-н, Астраханская обл. (ориентировочная протяженность – 0,15 км)</t>
  </si>
  <si>
    <t>M_1020205509</t>
  </si>
  <si>
    <t>Строительство ЛЭП-0,4 кВ от ближайшей опоры ВЛ-0,4 кВ ТП 763, ф.21 ПС 35/6 кВ Началово для электроснабжения жилого дома, расположенного по адресу: ул. А. Ахматовой, д.20, п. Началово, Приволжский р-н, Астраханская обл. (ориентировочная протяженность ЛЭП-0,4 кВ - 0,06 км)</t>
  </si>
  <si>
    <t>M_1020206159</t>
  </si>
  <si>
    <t>Строительство ЛЭП-0,4 кВ от ближайшей опоры ВЛ-0,4 кВ ТП 678, ф.7 ПС 110/6 кВ ВОС для электроснабжения жилых домов, расположенных по адресу: ул. Васильковая, д.25, д.26, п. Сенной, Наримановский р-н, Астраханская обл. (ориентировочная протяженность ЛЭП-0,4 кВ - 0,13 км)</t>
  </si>
  <si>
    <t>M_1020206126</t>
  </si>
  <si>
    <t>Строительство ВЛ-10 кВ, ВЛИ-0,22 кВ и установка ТП-10/0,4 кВ, ф.21 ПС 110/10 кВ Ленино для электроснабжения объекта животноводства, расположенного в 24 км к юго-западу от с.Ленино в 35 км к западу от с.Замьяны, Енотаевский р-н, Астраханская обл. (ориентировочная протяженность ВЛ-10 кВ – 0,02 км, ориентировочная протяженность ВЛИ-0,22 кВ – 0,015 км, ориентировочная мощность – 0,016 МВА)</t>
  </si>
  <si>
    <t>M_1020206203</t>
  </si>
  <si>
    <t>Строительство ВЛИ-0,38 кВ от ближайшей опоры ВЛ-0,4 кВ ТП-523 ф.22 ПС 35/6 кВ Началово для электроснабжения жилого строения в с/т «Обувщик-1» Астраханской обувной фабрики, д.21, Приволжский р-н, Астраханская обл. (ориентировочная протяженность - 0,035 км)</t>
  </si>
  <si>
    <t>M_1020205846</t>
  </si>
  <si>
    <t>Строительство ВЛИ-0,38 кВ от ближайшей опоры ВЛИ-0,38 кВ, ТП-523, ф. 22 ПС 35/6 кВ Началово для электроснабжения садового дома в с/т «Романтика» управления полиграфии и издательств администрации области, д. 13, Приволжский р-н, Астраханская обл. (ориентировочная протяженность-0,03 км)</t>
  </si>
  <si>
    <t>M_1020205118</t>
  </si>
  <si>
    <t>Строительство ВЛИ-0,38 кВ от опоры ВЛ-0,38 КТП-55, ф.3 ПС 110/6 кВ Джелга для электроснабжения жилого дома по ул. Затонская, г. Ахтубинск, Ахтубинский р-н, Астраханская обл. (ориентировочная протяженность ВЛИ-0,38 кВ – 0,06 км)</t>
  </si>
  <si>
    <t>M_1020204881</t>
  </si>
  <si>
    <t>Строительство ЛЭП-0,4 кВ от РУ-0,4 кВ ТП 582 ф. 608 ПС 110/10/6 кВ Южная для электроснабжения нежилого помещения, расположенного по адресу: ул. Кубанская, д. 29, «а», гараж 2, гаражный кооператив «Кубань», Советский р-н, г. Астрахань (ориентировочная протяженность ЛЭП-0,4 кВ – 0,1 км: КЛ-0,4 кВ – 0,03 км; ВЛИ-0,38 кВ – 0,07 км)</t>
  </si>
  <si>
    <t>M_1020205918</t>
  </si>
  <si>
    <t>Строительство ЛЭП-0,4 кВ от РУ-0,4 кВ ТП-527, ф. 22 ПС 35/6 кВ Началово для электроснабжения жилых домов, расположенных по ул. Владимира Даля, з/у. 7, з/у 7А, д. 9А, д. 13А и ул. Рождественского, д. 7А, п. Садовый, Приволжский р-н, Астраханская обл. (ориентировочная протяженность - 0,850 км)</t>
  </si>
  <si>
    <t>M_1020207036</t>
  </si>
  <si>
    <t>5;
5;
6;
6</t>
  </si>
  <si>
    <t>Строительство ЛЭП-0,4 кВ от ближайшей опоры ВЛ-0,4 кВ ТП 708/250 кВА, ВЛ-7 РП Растопуловка, ф.3,15 ПС 110/10 кВ Растопуловка для электроснабжения жилого дома, расположенного по ул. им. Кдрбая Искендерова, д.27, с. Растопуловка, Приволжский р-н, Астраханская обл. (ориентировочная протяженность ЛЭП-0,4 кВ - 0,08 км)</t>
  </si>
  <si>
    <t>M_1020306337</t>
  </si>
  <si>
    <t>Строительство ЛЭП-0,4 кВ от РУ-0,4 кВ ТП 503 ф.16 ПС 35/6 кВ Кировская для электроснабжения жилого дома, расположенного по адресу: С-Т «Кировец-1», расположенное в районе ер. Казачий (30:12:012009:469), г. Астрахань (ориентировочная протяженность – ЛЭП-0,4 кВ – 0,25 км: КЛ-0,4 кВ – 0,03 км, ВЛИ-0,4 кВ – 0,22 км)</t>
  </si>
  <si>
    <t>M_1020206239</t>
  </si>
  <si>
    <t>Строительство ЛЭП-0,4 кВ от РУ-0,4 кВ проектируемой ТП-6/0,4 кВ, ф.3 ПС 35/6 кВ Началово для электроснабжения садового дома, расположенного в с/т «Нива» МКП ПМК «Приволжская» уч. 53, Приволжский р-н, Астраханская обл. (ориентировочная протяженность ЛЭП-0,4 кВ - 0,055 км)</t>
  </si>
  <si>
    <t>M_1020306576</t>
  </si>
  <si>
    <t>Строительство ВЛЗ-6 кВ и установка ТП-6/0,4 кВ ф. 27 ПС 110/6 кВ Окрасочная для электроснабжения складского помещения, расположенного по адресу: с. Солянка, ул. Оптовая, д. 5, «ж», Наримановский р-н, г. Астрахань (ориентировочная протяженность ВЛЗ-6 кВ – 0,007 км; ориентировочная мощность – 0,025 МВА)</t>
  </si>
  <si>
    <t>M_1020306480</t>
  </si>
  <si>
    <t>Строительство ВЛИ-0,38 кВ от ближайшей опоры ВЛ-0,4 кВ ТП-340 ф.16 ПС 35/6 кВ Началово для электроснабжения жилого дома по ул.Кедровая, д.8, с.Началово, Приволжский р-н, Астраханская обл. (ориентировочная протяженность - 0,03 км)</t>
  </si>
  <si>
    <t>M_1020206212</t>
  </si>
  <si>
    <t>Строительство ВЛИ-0,4 кВ от РУ-0,4 кВ ТП 346 ф.416 ПС 110/35/6 кВ Лесная-Новая для электроснабжения сквера, расположенного по адресу: ул. Коновалова, Трусовский район, г. Астрахань (ориентировочная протяженность ВЛИ-0,4 кВ – 0,14 км)</t>
  </si>
  <si>
    <t>M_1020206620</t>
  </si>
  <si>
    <t>Строительство ЛЭП-0,4 кВ от ближайшей опоры ВЛ-0,4 кВ ТП 447/250 кВА, ф.21 ПС 35/6 кВ Началово для электроснабжения жилого дома, расположенного по адресу: ул. Весенняя, д.3, с. Началово, Приволжский р-н, Астраханская обл. (ориентировочная протяженность ЛЭП-0,4 кВ - 0,15 км)</t>
  </si>
  <si>
    <t>M_1020206127</t>
  </si>
  <si>
    <t>Строительство ЛЭП-0,4 кВ от ближайшей опоры ВЛ-0,4 кВ ТП 182/63 кВА, ф.3 ПС 110/35/10 кВ Евпраксино для электроснабжения объекта животноводства дома, расположенного в 10 м восточнее поселка Кафтанка, на левом берегу ерика Кафтаник, Приволжский р-н, Астраханская обл. (ориентировочная протяженность ЛЭП-0,4 кВ - 0,26 км)</t>
  </si>
  <si>
    <t>M_1020306515</t>
  </si>
  <si>
    <t>Строительство ВЛ-10 кВ, ВЛИ-0,38 кВ и установка ТП-10/0,4 кВ, ф.7 ПС 35/10 кВ Травино для электроснабжения земельных участков:   1 участок в границах колхоза «Звезда», земельный участок № 62(7), к югу от базы отдыха «Лебедь»; 2 участок в границах колхоза «Звезда» земельный участок №62(5), к югу от базы отдыха «Лебедь»; 3 участок под садоводство к/н 30:05:150305:441, Камызякский р-н, Астраханская обл. (ориентировочная протяженность ВЛ-10 кВ –  0,1 км,ориентировочная протяженность ВЛ-0,38 кВ – 0,37 км, ориентировочная мощность – 0,063 МВА)</t>
  </si>
  <si>
    <t>M_1020206723</t>
  </si>
  <si>
    <t>Строительство ВЛИ-0,38 кВ от ближайшей опоры ВЛИ-0,38 кВ КТП 1758 ф. 10 ПС 110/6 кВ Судостроительная, для электроснабжения жилого дома, расположенного по адресу: ул. 4-я Природная, участок №2, Советский р-н, г. Астрахань (ориентировочная протяженность - 0,140 км)</t>
  </si>
  <si>
    <t>M_1020205633</t>
  </si>
  <si>
    <t>Строительство ВЛИ-0,38 кВ от ближайшей опоры ВЛИ-0,38 кВ ТП 298/1 ф.4 ПС 110/6 кВ Судостроительная для электроснабжения базовой станции / электрооборудование сотовой связи, расположенной по адресу: ул. Ульянова, д. 78 «Б», Блок 2, Бокс 2, КГ «Золотой Затон», Советский р-н, г. Астрахань (ориентировочная протяженность - 0,12 км)</t>
  </si>
  <si>
    <t>M_1020305965</t>
  </si>
  <si>
    <t>Строительство ВЛИ-0,38 кВ от ближайшей опоры ВЛИ-0,38 кВ КТП 431 ф. 29 ПС 110/35/10 кВ Первомайская для электроснабжения гаража, расположенного по адресу: Гаражный кооператив «Лотос-2», ул.Лемисова, №139, блок II, бокс 23, Ленинский р-н, г. Астрахань. (ориентировочная протяженность - 0,04 км)</t>
  </si>
  <si>
    <t>M_1020205301</t>
  </si>
  <si>
    <t>Строительство ВЛИ-0,38 кВ от ближайшей опоры ВЛ-0,4 кВ КТП-784 ф.4 ПС 110/10 кВ Камызяк для электроснабжения жилого дома по ул. Вокзальная, д.13, г. Камызяк, Камызякский р-н, Астраханская обл.</t>
  </si>
  <si>
    <t>M_1020206116</t>
  </si>
  <si>
    <t>Строительство ВЛИ-0,38 кВ от ближайшей опоры ВЛИ-0,38 кВ ТП 1505 ф.52 ПС 110/6 кВ Судостроительная для электроснабжения жилого дома, расположенного на тер. СНТ Алтай, ул. 1-я Томатная, дом 4, г. Астрахань (ориентировочная протяженность - 0,06 м)</t>
  </si>
  <si>
    <t>M_1020205933</t>
  </si>
  <si>
    <t>15;
6</t>
  </si>
  <si>
    <t>Строительство ВЛИ-0,4 кВ от ближайшей опоры ВЛ-0,4 кВ ТП 1492 ф. №4 ПС 110/35/10 кВ ЦРП для электроснабжения жилого дома, расположенного по адресу: ул. Ореховая/ пер. 4-й Началовский, д. 34/16, Кировский р-н, г. Астрахань», (ориентировочная протяженность - 0,04 км)</t>
  </si>
  <si>
    <t>M_1020206915</t>
  </si>
  <si>
    <t>Строительство ВЛИ-0,4 кВ от ближайшей опоры ВЛИ-0,4 кВ ТП 190 ф. 8 ПС 35/6 кВ Кировская для электроснабжения жилого дома, расположенного по адресу: переулок Томский, з/уч. 9б, г. Астрахань (ориентировочная протяженность - 0,025 км)</t>
  </si>
  <si>
    <t>M_1020306394</t>
  </si>
  <si>
    <t>Строительство ВЛИ-0,22 кВ от ближайшей опоры ВЛИ-0,38 кВ ТП 237 ф. 7 ПС 35/6 кВ Стекловолокно для электроснабжения гаража, расположенного по адресу: ул. Татищева, д. 27 а, г. Астрахань (ориентировочная протяженность - 0,05 км)</t>
  </si>
  <si>
    <t>M_1020205707</t>
  </si>
  <si>
    <t>Строительство ВЛИ-0,38 кВ от ближайшей опоры ВЛ-0,4 кВ КТП-405, ф. 16 ПС 110/35/10 кВ Володаровка для электроснабжения жилого дома по ул. Береговая, д. 97, п. Володарский, Володарский р-н, Астраханская обл. (ориентировочная протяженность – 0,04 км)</t>
  </si>
  <si>
    <t>M_1020204273</t>
  </si>
  <si>
    <t>Строительство ВЛИ-0,38 кВ от ВЛ-0,4 кВ, КТП- 458, ф. 11 ПС 35/10 кВ Тумак для электроснабжения сельскохозяйственной деятельности в северной части участка Иски-Куль, в 1000 метрах от места пересечения реки Мурнук и реки Долгая, Володарский р-н, Астраханская обл. (ориентировочная протяженность – 0,06 км)</t>
  </si>
  <si>
    <t>M_1020205121</t>
  </si>
  <si>
    <t>Строительство ЛЭП-0,4 кВ от ВЛ-0,4 кВ, КТП-426, ф. 11 ПС 35/10 кВ Тумак для электроснабжения жилого дома, расположенного по ул. Нариманова, д. 265, с. Сизый Бугор, Володарский р-н, Астраханская обл. (ориентировочная протяженность-0,035 км)</t>
  </si>
  <si>
    <t>M_1020304704</t>
  </si>
  <si>
    <t>Строительство ЛЭП-0,4 кВ от ВЛ-0,4 кВ, КТП-517, ф. 7 ПС 35/10 кВ Марфино для электроснабжения жилого дома, расположенного по ул. Молодежная, д. 35, с. Калинино, Володарский р-н, Астраханская обл. (ориентировочная протяженность-0,04 км)</t>
  </si>
  <si>
    <t>M_1020304707</t>
  </si>
  <si>
    <t>Строительство ЛЭП-6 кВ, ЛЭП-0,4 кВ и установка ТП-6/0,4 кВ, ф. 403 ПС 110/35/6 кВ Лесная-Новая для электроснабжения садового дома, расположенного по адресу: уч. 156, в районе «Станция Новолесная», Трусовский р-н, г. Астрахань. (ориентировочная протяженность ЛЭП-6 кВ – 1 км: КЛ-6 кВ – 2х0,03 км, ВЛЗ-6 кВ – 0,940 км; ЛЭП-0,4 кВ – 0,7 км: КЛ-0,4 кВ – 0,03 км, ВЛИ-0,38 кВ – 0,67 км; ориентировочная мощность – 0,25 МВА)</t>
  </si>
  <si>
    <t>M_1020205181</t>
  </si>
  <si>
    <t>Строительство ВЛИ-0,38 кВ от проектируемой опоры ВЛИ-0,38 кВ проектируемой ТП-10/0,4 кВ, ф. 33 ПС 110/10 кВ Фунтово для электроснабжения земельного участка для производства сельхозпродукции, расположенного на орошаемом участке «Ирле» на поле 1, дорожке 5, уч. № 7, Приволжский р-н, Астраханская обл. (ориентировочная протяженность - 0,22 км)</t>
  </si>
  <si>
    <t>M_1020205490</t>
  </si>
  <si>
    <t>Строительство ВЛИ-0,38 кВ от РУ-0,4 кВ ТП-442 ф.5 ПС 35/6 кВ Началово для электроснабжения жилого дома в мкр.2-й Южный, д.26, с.Началово, Приволжский р-н, Астраханская обл. (ориентировочная протяженность - 0,24 км)</t>
  </si>
  <si>
    <t>M_1020306032</t>
  </si>
  <si>
    <t>Строительство ВЛ-10 кВ, ВЛИ-0,38 кВ и установка ТП-10/0,4 кВ ф.14 ПС 110/35/10 кВ ЦРП для электроснабжения садового дома в с/т «Ветерок» завода холодильного оборудования, д.1, Приволжский р-н., Астраханская обл. (ориентировочная протяженность ВЛ-10 кВ – 0,05 км,ориентировочная протяженность ВЛИ-0,38 кВ – 0,13 км, ориентировочная мощность – 0,025 МВА)</t>
  </si>
  <si>
    <t>M_1020306024</t>
  </si>
  <si>
    <t>Строительство ВЛИ-0,38 кВ от ближайшей опоры ВЛИ-0,38 кВ ТП-428 ВЛ-68 РП-2 ф. 27 ПС 110/10 кВ Фунтово для электроснабжения садового дома в с/т «Медик» на уч. № 3, с. Карагали, Приволжский р-н, Астраханская обл. (ориентировочная протяженность - 0,28 км)</t>
  </si>
  <si>
    <t>M_1020205104</t>
  </si>
  <si>
    <t>12;
12</t>
  </si>
  <si>
    <t>Строительство ВЛИ-0,38 кВ от ближайшей опоры ВЛ-0,4 кВ ТП-851 ф.17 ПС 110/10 кВ Фунтово для электроснабжения жилого дома по ул.Батырова, д.3, с.Фунтово-1, Приволжский р-н, Астраханская обл. (ориентировочная протяженность - 0,35 км)</t>
  </si>
  <si>
    <t>M_1020306030</t>
  </si>
  <si>
    <t>Строительство ВЛ-10 кВ, ВЛИ-0,38 кВ и установка ТП-10/0,4 кВ, ф.7 ПС 35/10 кВ Травино для электроснабжения земельного участка для ведения личного подсобного хозяйства, расположенного по ул. Заводская, д. 80, с.Образцово-Травино, Камызякский р-н, Астраханская обл.</t>
  </si>
  <si>
    <t>M_1020206204</t>
  </si>
  <si>
    <t>«Строительство ВЛИ-0,38 кВ от ближайшей опоры ВЛ-0,4 кВ КТП-4 ф.10 ПС 110/35/10 кВ Раздор для электроснабжения земельного участка по ул.Джабаева, д.25А, с.Бирючек, Камызякский р-н, Астраханская обл.» (ориентировочная протяженность – 0,065 км)</t>
  </si>
  <si>
    <t>M_1020206925</t>
  </si>
  <si>
    <t>Строительство ВЛИ-0,38 кВ от ближайшей опоры ВЛ-0,4 кВ КТП-552 ф.4 ПС 110/10 кВ Камызяк для электроснабжения жилого дома по ул. Кононенко, д.13, г. Камызяк, Камызякский р-н, Астраханская обл.</t>
  </si>
  <si>
    <t>M_1020206133</t>
  </si>
  <si>
    <t>Строительство ЛЭП-0,4 кВ от ближайшей опоры ВЛ-0,4 кВ ТП 50/100 кВА, РП-2 ВЛ-66 ф.27 ПС 110/10 кВ Фунтово для электроснабжения жилого дома, расположенного по ул. Газопроводная, д.35, с. Яксатово, Приволжский р-н, Астраханская обл. (ориентировочная протяженность ЛЭП-0,4 кВ - 0,08 км)</t>
  </si>
  <si>
    <t>M_1020306555</t>
  </si>
  <si>
    <t>Строительство ВЛИ-0,38 кВ №1, №2, №3, установка ТП-10/0,4 кВ ф.5 ПС 110/35/10 кВ Горбаневка-2, для электроснабжения строений на земельных участках СНТ, СНТ «Восход», х.Токарев, г.Знаменск, Ахтубинский р-н, Астраханская обл. (ориентировочная протяженность ВЛИ - 0,38 кВ №1 – 0,55 км,ВЛИ - 0,38 кВ №2 – 0,85 км, ВЛИ - 0,38 кВ №3 – 1,2 км, ориентировочная мощность силового трансформатора – 0,63 МВА)</t>
  </si>
  <si>
    <t>M_1020305959</t>
  </si>
  <si>
    <t>590 (39*15кВт, 1*5кВт)</t>
  </si>
  <si>
    <t>Строительство ВЛИ-0,38 кВ от ближайшей опоры ВЛ - 0,4 кВ КТП-731/250 кВА, ф.9 ПС 110/10/6 кВ Промстройматериалы для электроснабжения жилого дома по ул. Пионерская, д.2а/13, д.2а/10, с. Солянка, Наримановский р-н, Астраханская обл. (ориентировочная протяженность ВЛИ-0,38 кВ – 0,350 км)</t>
  </si>
  <si>
    <t>M_1020206762</t>
  </si>
  <si>
    <t>Строительство ВЛИ-0,38 кВ от ближайшей опоры ВЛИ-0,38 кВ ТП 254 ф. 611 ПС 110/10-6 кВ Городская для электроснабжения жилых домов (которые будут располагаться) по ул. Цветочная, д.13, д.17, д.19, д.21, ул. Ольховая д.13, п. Поляна, Приволжский р-н, Астраханская обл. (ориентировочная протяженность - 0,13 км)</t>
  </si>
  <si>
    <t>M_1020205453</t>
  </si>
  <si>
    <t>Строительство ВЛИ-0,38 кВ от ближайшей опоры ВЛ-0,4 кВ КТП-321/250 кВА, ф.5 ПС 35/6 кВ Октябрьская для электроснабжения жилого дома (стройплощадка) по ул. Дорожная, д.17 «в», с. Старокучергановка, Наримановский р-н, Астраханская обл. (ориентировочная протяженность ВЛИ-0,38 – 0,200 км)</t>
  </si>
  <si>
    <t>M_1020206195</t>
  </si>
  <si>
    <t>Строительство ВЛИ-0,38 кВ от ближайшей опоры ВЛ-0,4 кВ КТП-784 ф.4 ПС 110/10 кВ Камызяк для электроснабжения жилого дома по ул. Каспийская, д. 21, г. Камызяк, Камызякский р-н, Астраханская обл. (ориентировочная протяженность - 0,09 км)</t>
  </si>
  <si>
    <t>M_1020306525</t>
  </si>
  <si>
    <t>Строительство ЛЭП-6 кВ, ЛЭП-0,4 кВ и установка КТП-6/0,4 кВ, ф.9 ПС 35/6 кВ Трусовская для электроснабжения жилых домов, расположенных по адресу: ул. Бориса Алексеева, д. 2, д. 5, д. 6, д. 8, д. 12, д. 19, с. Солянка, Наримановский район, г. Астрахань (ориентировочная протяженность  ЛЭП-6 кВ – 0,13 км: КЛ-6 кВ – 0,03 км ВЛ-6 кВ – 0,1 км; ЛЭП-0,4 кВ – 0,37 км: КЛ-0,4 кВ – 0,03 км ВЛИ-0,4 кВ – 0,34 км, ориентировочная мощность – 0,25 МВА)</t>
  </si>
  <si>
    <t>M_1020207072</t>
  </si>
  <si>
    <t>15;
15;
15;
15;
15;
15</t>
  </si>
  <si>
    <t>Строительство ЛЭП-0,4 кВ от ближайшей опоры ВЛ-0,4 кВ ТП 113/160 кВА, ф.17 ПС 35/6 кВ Началово для электроснабжения жилого дома, расположенного по адресу: ул. Дорожная, 5 «б», с. Три Протока, Приволжский р-н, Астраханская обл. (ориентировочная протяженность ЛЭП-0,4 кВ - 0,2 км)</t>
  </si>
  <si>
    <t>M_1020206107</t>
  </si>
  <si>
    <t>Строительство ЛЭП-0,4 кВ от ближайшей опоры ВЛ-0,4 кВ ТП 428/160 кВА, ВЛ-68 РП-2 ф.27 ПС 110/10 кВ Фунтово для электроснабжения жилых домов, расположенных по ул. Свободная, с. Карагали, Приволжский р-н, Астраханская обл. (ориентировочная протяженность ЛЭП-0,4 кВ - 0,075 км)</t>
  </si>
  <si>
    <t>M_1020306541</t>
  </si>
  <si>
    <t>Строительство ВЛИ-0,38 кВ от ближайшей опоры ВЛИ-0,38 кВ ТП 129 А ф. 7 ПС 110/35/10 кВ Первомайская для электроснабжения садового дома, расположенного по адресу: ст. «Луч», при АОА «Астраханский рыбокомбинат» уч. 77, Ленинский р-н, г. Астрахань (ориентировочная протяженность - 0,26 км)</t>
  </si>
  <si>
    <t>M_1020205863</t>
  </si>
  <si>
    <t>Строительство ВЛИ-0,38 кВ от ближайшей опоры ВЛИ-0,38 кВ КТП 1391 ф. 22 ПС 35/6 кВ Интернациональная для электроснабжения жилого дома, расположенного по адресу: пер. 2-й Самаркандский д. 13, Трусовский р-н, г. Астрахань (ориентировочная протяженность - 0,12 км)</t>
  </si>
  <si>
    <t>M_1020205871</t>
  </si>
  <si>
    <t>Строительство ВЛИ-0,38 кВ от ближайшей опоры ВЛИ-0,38 кВ ТП 65 ф.15 ПС 35/6 кВ Кировская для электроснабжения строительной площадки, расположенной по адресу: ул. Патона, д. 21, Ленинский р-н, г. Астрахань (ориентировочная протяженность - 0,11 км)</t>
  </si>
  <si>
    <t>M_1020305989</t>
  </si>
  <si>
    <t>Строительство ВЛИ-0,38 кВ от ближайшей опоры ВЛИ-0,38 кВ ТП 1505 ф.52 ПС 110/6 кВ Судостроительная для электроснабжения жилого дома, расположенного по адресу: с/т «Портовик-2», уч. 43, литер А, Советский р-н, г. Астрахань (ориентировочная протяженность - 0,24 км)</t>
  </si>
  <si>
    <t>M_1020305988</t>
  </si>
  <si>
    <t>Строительство ВЛИ-0,4 кВ от проектируемой опоры ВЛИ-0,4 кВ ТП 1806 ф. 609 ПС 110/10-6 кВ Городская для электроснабжения гаражей, расположенных по адресу: ул. С. Перовской, д. 98г, (к/н 30:12:030085:348), блок Х, бокс 106, г. Астрахань (ориентировочная протяженность ВЛИ-0,4 кВ - 0,16 км</t>
  </si>
  <si>
    <t>M_1020206692</t>
  </si>
  <si>
    <t>5;
5;
5</t>
  </si>
  <si>
    <t>Строительство ВЛИ-0,4 кВ от ближайшей опоры ВЛ-0,4 кВ ТП 1177 ф.10 ПС 110/6 кВ Судостроительная для электроснабжения объекта наружного освещения, расположенного по адресу: ул. Сабанс-Яр, д. 11, г. Астрахань (ориентировочная протяженность - 0,042 км)</t>
  </si>
  <si>
    <t>M_1020206696</t>
  </si>
  <si>
    <t>Строительство ЛЭП-0,4 кВ от ближайшей опоры ВЛ-0,4 кВ ТП-146/250 кВА, ф. 7 ПС 35/6 кВ Началово для электроснабжения жилых домов по мкр. Загородный, д. 33, д.27, с. Началово, Приволжский р-н, Астраханская обл.(ориентировочная протяженность – 0,390 км)</t>
  </si>
  <si>
    <t>M_1020207188</t>
  </si>
  <si>
    <t xml:space="preserve">
6;
6;
6;
6;
6;
6;
6;
6;
6;
6;
6;
6</t>
  </si>
  <si>
    <t>Строительство ВЛИ-0,38 кВ от ближайшей опоры ВЛИ-0,38 кВ РП 54 ф.39,50 ПС 110/6 кВ Судостроительная для электроснабжения садового дома, расположенного в с/т «Геолог» по ул. 1-я Котельная, Советский р-н, г. Астрахань (ориентировочная протяженность - 0,035 км)</t>
  </si>
  <si>
    <t>M_1020305985</t>
  </si>
  <si>
    <t>Строительство ВЛИ-0,38 кВ от ближайшей опоры ВЛИ-0,38 кВ КТП 1008 ф. 11 ПС 35/6 кВ Трусовская для электроснабжения нежилого помещения, расположенного по адресу: ул. 5-я Керченская, № 16, пом. 5, Трусовский р-н, г. Астрахань. (ориентировочная протяженность - 0,15 км)</t>
  </si>
  <si>
    <t>M_1020205575</t>
  </si>
  <si>
    <t>Строительство ВЛИ-0,38 кВ от проектируемой ВЛИ-0,38 кВ ТП 1398 ф. 9 ПС 35/6 кВ Трусовская для электроснабжения садового дома, расположенного по адресу: уч. 28, СНТ Полет, Трусовский р-н, Астраханская обл. (ориентировочная протяженность - 0,13 км)</t>
  </si>
  <si>
    <t>M_1020205508</t>
  </si>
  <si>
    <t> Строительство ВЛИ-0,38 кВ от РУ-0,4 кВ КТП-216 ф.13 ПС 110/10 кВ Никольская для электроснабжения базовой станции/оборудования сотовой связи 70м северо-восточнее трассы М-6 и 50м северо-западнее ул.Мира, дом №2, с.Пришиб, Енотаевский р-н, Астраханская обл. (ориентировочная протяженность - 0,34 км)</t>
  </si>
  <si>
    <t>M_1020205903</t>
  </si>
  <si>
    <t>Строительство ВЛИ-0,4 кВ от ближайшей опоры ВЛИ-0,4 кВ ТП 253 ф. 21 ПС 35/6 кВ Прогресс для электроснабжения квартир, расположенных по адресу: ул. Августовская, д. 5а, кв. 1, кв. 2, кв. 3, кв. 4, кв. 5 (общая долевая собственность ½), г. Астрахань (ориентировочная протяженность - 0,14 км</t>
  </si>
  <si>
    <t>M_1020306406</t>
  </si>
  <si>
    <t>6;
6;
6;
6;
6</t>
  </si>
  <si>
    <t>Строительство ВЛИ-0,22 кВ от РУ-0,4 кВ КТП-25, ф. 9 ПС 110/10 кВ Старица, для электроснабжения ГРПШ с. Поды по объекту: «Газопроводы межпоселковые с. Черный Яр, Черноярский р-н, Астраханская обл. (ориентировочная протяженность – 0,23 км)</t>
  </si>
  <si>
    <t>M_1020004043</t>
  </si>
  <si>
    <t>Строительство ВЛИ-0,38 кВ от ближайшей опоры ВЛ-0,4 кВ ТП-559 ф.35 ПС 110/10 кВ Фунтово для электроснабжения жилого дома по ул.Зеленая, д.14, п.Кирпичного завода №1, Приволжский р-н, Астраханская обл. (ориентировочная протяженность - 0,15 км)</t>
  </si>
  <si>
    <t>M_1020207163</t>
  </si>
  <si>
    <t>Строительство ВЛИ-0,38 кВ от ближайшей опоры ВЛИ-0,38 кВ ТП 1353 ф. 6 ПС 110/35/6 кВ Лесная для электроснабжения жилого дома, расположенного по адресу: с. Солянка, Наримановский муниципальный р-н, сельское поселение Солянский сельсовет, Солянка село, ул. Ровная, уч. 5е, Астраханская обл. (ориентировочная протяженность - 0,1 км)</t>
  </si>
  <si>
    <t>M_1020205550</t>
  </si>
  <si>
    <t>Строительство ВЛИ-0,38 кВ от РУ-0,4 кВ КТП-216, ф.10 ПС 110/10 кВ Красный Яр для электроснабжения жилого дома по ул.2-я Песчаная, д.38, с.Маячное, Красноярский р-н, Астраханская обл. (ориентировочная протяженность – 0,25 км)</t>
  </si>
  <si>
    <t>M_1020205792</t>
  </si>
  <si>
    <t>Строительство ВЛИ-0,4 кВ от ближайшей опоры ВЛ-0,4 кВ ТП 60 ф.106 ПС 110/35/6 кВ Трикотажная для электроснабжения базовой станции сотовой радиотелефонной связи, расположенной по адресу: ул. Колгуева/ 1-я Перевозная, г. Астрахань (ориентировочная протяженность - 0,05 км)</t>
  </si>
  <si>
    <t>M_1020206048</t>
  </si>
  <si>
    <t>Строительство ЛЭП-0,4 кВ от ближайшей опоры ВЛ-0,4 кВ ТП 16/200 кВА, ф.12,35 ПС 110/10 кВ Фунтово для электроснабжения садового дома к/н 30:12:030134:216, Советский р-н, г. Астрахань. (ориентировочная протяженность ЛЭП-0,4 кВ – 0,1 км)</t>
  </si>
  <si>
    <t>M_1020206778</t>
  </si>
  <si>
    <t>Строительство ЛЭП-0,4 кВ от ближайшей опоры ВЛ-0,4 кВ ТП 214/400 кВА, ВЛ-68 РП-2, ф.27 ПС 110/10 кВ Фунтово для электроснабжения жилого дома, расположенного по ул. Мунглашская, с. Карагали, Приволжский р-н, Астраханская обл. (ориентировочная протяженность ЛЭП-0,4 кВ - 0,14 км)</t>
  </si>
  <si>
    <t>M_1020306464</t>
  </si>
  <si>
    <t>Строительство ЛЭП-0,4 кВ от ближайшей опоры ВЛ-0,4 кВ ТП 420/100 кВА, ф.20 ПС 35/6 кВ Началово для электроснабжения жилого дома, расположенного по ул. Степная, з/у 6, с. Началово, Приволжский р-н, Астраханская обл. (ориентировочная протяженность ЛЭП-0,4 кВ - 0,1 км)</t>
  </si>
  <si>
    <t>M_1020306591</t>
  </si>
  <si>
    <t xml:space="preserve">Строительство ЛЭП-0,4 кВ от РУ-0,4 кВ ТП 1773 ф. 18 ПС 110/35/10 Первомайская для электроснабжения жилых домов, расположенных по адресу: с/т Изыскатель, расположенное в районе Янго –Аул, уч. 178, уч. 102, уч. 120, уч. 179, д. 168, пер.Изыскателей д.8, Ленинский р-н, г. Астрахань (ориентировочная протяженность ЛЭП-0,4 кВ – 0,67 км: КЛ-0,4 кВ – 0,03 км; ВЛИ-0,38 кВ – 0,64 км)
</t>
  </si>
  <si>
    <t>M_1020205543</t>
  </si>
  <si>
    <t>15;
6;
6;
6;
15;
6;
15;
15;
6;
6;
15;
6;
15;
15;
15;
15;
6;
6;
6;
6</t>
  </si>
  <si>
    <t>Строительство ЛЭП-0,4 кВ от ближайшей опоры ВЛ-0,4 кВ ТП 569/25 кВА, ф.17 ПС 35/6 кВ Началово для электроснабжения садовых домов, расположенных в с/т Обувщик-1, уч. 13, уч.15, Приволжский р-н, Астраханская обл. (ориентировочная протяженность ЛЭП-0,4 кВ - 0,14 км)</t>
  </si>
  <si>
    <t>M_1020306533</t>
  </si>
  <si>
    <t>2;
5</t>
  </si>
  <si>
    <t>Строительство ЛЭП-0,4 кВ от РУ-0,4 кВ КТП 771 ф.32 ПС 110/10 кВ Кири-Кили для электроснабжения базовой станции/оборудования сотовой связи, расположенной по адресу: ул. Жилая, д. 7Б, г. Астрахань (ориентировочная протяженность ЛЭП-0,4 кВ - 0,2 км: КЛ-0,4 кВ – 0,03 км, ВЛИ-0,4 кВ – 0,17 км)</t>
  </si>
  <si>
    <t>M_1020206038</t>
  </si>
  <si>
    <t>Строительство ЛЭП-0,4 кВ от ближайшей опоры ВЛ-0,4 кВ ТП 520/250 кВА, ф.17 ПС 35/6 кВ Началово для электроснабжения жилого дома, расположенного по ул. Прудовая, д.15, с. Началово, Приволжский р-н, Астраханская обл. (ориентировочная протяженность ЛЭП-0,4 кВ - 0,04 км)</t>
  </si>
  <si>
    <t>M_1020306531</t>
  </si>
  <si>
    <t>Строительство ВЛИ-0,38 кВ от ближайшей опоры ВЛ-0,4 кВ ТП-330 ВЛ-82 РП-6 Береговая ф.5,10, ПС 110/10 кВ Николо-Комаровка для электроснабжения жилых домов по ул.Проселочная, д.3В и д.11Б, п.Ассадулаево, Приволжский р-н, Астраханская обл. (ориентировочная протяженность - 0,38 км)</t>
  </si>
  <si>
    <t>M_1020205844</t>
  </si>
  <si>
    <t>Строительство ВЛИ-0,38 кВ от ближайшей опоры ВЛ-0,4 кВ КТП-654 ф.8 ПС 110/10 кВ Камызяк для электроснабжения земельного участка по ул. Красная Набережная, 106 А, г. Камызяк, Камызякский р-н, Астраханская обл. (ориентировочная протяженность - 0,14 км)</t>
  </si>
  <si>
    <t>M_1020206737</t>
  </si>
  <si>
    <t>Строительство ВЛ-6 кВ, ВЛИ-0,38 кВ и установка ТП-6/0,4 кВ, ф.16 ПС 35/6 кВ Началово для электроснабжения жилого дома по ул.Ясная, д.21, с.Яманцуг, Приволжский р-н, Астраханская обл.. (ориентировочная протяженность ВЛ-6 кВ – 0,55 км, ориентировочная протяженность ВЛИ-0,38 кВ –0,23 км, ориентировочная мощность – 0,04 МВА)</t>
  </si>
  <si>
    <t>M_1020205802</t>
  </si>
  <si>
    <t>Строительство ВЛИ-0,38 кВ от ближайшей опоры ВЛ-0,4 кВ, КТП 68, ф. 4, ПС 110/10 кВ Камызяк для электроснабжения жилого дома, расположенного по ул. Тихая, д. 6, г. Камызяк, Камызякский р-н, Астраханская обл. (ориентировочная протяженность-0,033 км) Строительство ВЛИ-0,38 кВ от ближайшей опоры ВЛ-0,4 кВ КТП-68 ф.4 ПС 110/10 кВ Камызяк для электроснабжения ИЖС по ул.Тихая, д.6, г.Камызяк, Камызякский р-н, Астраханская обл.» (ориентировочная протяженность – 0,08 км)</t>
  </si>
  <si>
    <t>M_1020304718</t>
  </si>
  <si>
    <t>Строительство ВЛИ-0,38 кВ от ближайшей опоры ВЛ-0,4 кВ Л-1 КТП-344 ф.16 ПС 220/110/35/6 кВ Баррикадная для электроснабжения Стройплощадка жилого дома по ул.Матросова, д.54, с.Бахтемир, Икрянинский р-н, Астраханская обл. (ориентировочная протяженность - 0, 120 км)</t>
  </si>
  <si>
    <t>M_1020206208</t>
  </si>
  <si>
    <t>Строительство ВЛИ-0,38 кВ от ближайшей опоры ВЛ-0,4 кВ ТП 1447 ф.52 ПС 110/6 кВ Судостроительная для электроснабжения жилого дома, расположенного в СНТ Декоратор-2, 266, г. Астрахань (ориентировочная протяженность - 0,18 км)</t>
  </si>
  <si>
    <t>M_1020306600</t>
  </si>
  <si>
    <t>Строительство ВЛИ-0,38 кВ от ближайшей опоры №10/2 ВЛ-0,4 кВ ТП 798 ф. 21 ПС 35/6 кВ Прогресс, для электроснабжения телекоммуникационного оборудования, расположенная по адресу: ул.Августовская, д.1, г.Астрахань (ориентировочная протяженность - 0,070 км)</t>
  </si>
  <si>
    <t>M_1020205731</t>
  </si>
  <si>
    <t>Строительство ВЛИ-0,38 кВ от ближайшей опоры ВЛ-0,4 кВ ТП-113 ф.17 ПС 35/6 кВ Началово для электроснабжения жилых домов по ул.Дорожная, д.9а и д.9б, с.Три Протока, Приволжский р-н, Астраханская обл. (ориентировочная протяженность - 0,25 км)</t>
  </si>
  <si>
    <t>M_1020306031</t>
  </si>
  <si>
    <t>Строительство ВЛИ-0,38 кВ от ближайшей опоры ВЛ-0,4 кВ ТП 1447 ф. 52 ПС 110/6 кВ Судостроительная для электроснабжения садового дома, расположенного по адресу: ул. Адмирала Нахимова, СНТ «Декоратор 2», участок №232, Советский р-н, г. Астрахань. (ориентировочная протяженность - 0,07 км)</t>
  </si>
  <si>
    <t>M_1020205298</t>
  </si>
  <si>
    <t>Строительство ЛЭП-0,4 кВ от ближайшей опоры ВЛ-0,4 кВ ТП 349/160 кВА, ф.16 ПС 35/6 кВ Началово для электроснабжения жилого дома, расположенного по ул. Мостовая, д.4, с. Яманцуг, Приволжский р-н, Астраханская обл. (ориентировочная протяженность ЛЭП-0,4 кВ - 0,11 км)</t>
  </si>
  <si>
    <t>M_1020306590</t>
  </si>
  <si>
    <t>Строительство ВЛИ-0,38 кВ от ближайшей опоры ВЛ-0,4 кВ Л-1 КТП-381 ф.12 ПС 110/10 кВ Мумра для электроснабжения жилого дома по ул.Набережная, д.99, с.Зюзино, Икрянинский р-н, Астраханская обл. (ориентировочная протяженность - 0,07 км)</t>
  </si>
  <si>
    <t>M_1020205653</t>
  </si>
  <si>
    <t>Строительство ВЛИ-0,38 кВ от ближайшей опоры ВЛ-0,4 кВ КТП-459 ф.18 ПС 110/10 кВ Новинская для электроснабжения земельного участка по ул. Абая, 91 «г», с. Затон, Камызякский р-н, Астраханская обл. (ориентировочная протяженность - 0,035 км)</t>
  </si>
  <si>
    <t>M_1020206733</t>
  </si>
  <si>
    <t>Строительство ВЛИ-0,4 кВ от ближайшей опоры ВЛИ-0,4 кВ ТП 396 ф. 615 ПС 110/10-6 кВ Царевская для электроснабжения гаража, расположенного по адресу: ул. Богдана Хмельницкого, г. Астрахань (ориентировочная протяженность - 0,08 км)</t>
  </si>
  <si>
    <t>M_1020306395</t>
  </si>
  <si>
    <t>Строительство ВЛИ-0,4 кВ от проектируемой опоры ВЛИ-0,4 кВ КТП 1463 ф.7 ПС 110/35/10 кВ Первомайская для электроснабжения жилого дома, расположенного в Садоводческом некоммерческом товариществе «Луч», д. 21, Ленинский р-н, г. Астрахань (ориентировочная протяженность - 0,42 км)</t>
  </si>
  <si>
    <t>M_1020306421</t>
  </si>
  <si>
    <t>Строительство ВЛ-10 кВ, и установка ТП-10/0,4 кВ, ф.27 ПС 110/10 кВ Фунтово для электроснабжения садовых домов СНТ «Дружба» с. Карагали, Приволжский р-н, Астраханская обл.</t>
  </si>
  <si>
    <t>M_1020204785</t>
  </si>
  <si>
    <t>300 кВт. (20потребителей *15кВт)</t>
  </si>
  <si>
    <t>Строительство ЛЭП-0,4 кВ от ближайшей опоры ВЛ-0,4 кВ ТП-17/250 кВА, РП-9 ВЛ-16, ф. 12,35 ПС 110/10 кВ Фунтово для электроснабжения жилого дома по ул. Мусы Джалиля, д. 2, с. Осыпной бугор, Приволжский р-н, Астраханская обл. (ориентировочная протяженность – 0,06 км)</t>
  </si>
  <si>
    <t>M_1020207010</t>
  </si>
  <si>
    <t>Строительство ЛЭП-0,4 кВ от ВЛ-0,4 кВ, КТП- 459, ф. 11 ПС 35/10 кВ Тумак для электроснабжения жилого дома, расположенного по ул. Солнечная, д. 3, с. Ахтерек, Володарский р-н, Астраханская обл. (ориентировочная протяженность ВЛИ-0,38 кВ – 0,053 км)</t>
  </si>
  <si>
    <t>M_1020205008</t>
  </si>
  <si>
    <t>Строительство ВЛИ-0,38 кВ от проектируемой опоры ВЛИ-0,38 кВ проектируемой КТП-6/0,4 кВ ф. 9 ПС 35/6 кВ Трусовская для электроснабжения жилого дома, расположенного по адресу: ул. 4-я Пригородная, д. 11 «а», Наримановский р-н, с. Солянка, Астраханская обл. (ориентировочная протяженность - 0,04 км)</t>
  </si>
  <si>
    <t>M_1020205288</t>
  </si>
  <si>
    <t>Строительство ВЛ-10 кВ, ВЛИ-0,4 кВ и установка ТП-10/0,4 кВ, ф.5 ПС 110/10 кВ Береговая для электроснабжения объекта крестьянского (фермерского) хозяйства, расположенного в 11,2 км юго-западнее пос.Волжский, Енотаевский р-н, Астраханская обл. (ориентировочная протяженность ВЛ-10 кВ – 0,220 км, ориентировочная протяженность ВЛИ-0,4 кВ – 0,01 км,ориентировочная мощность – 0,025 МВА)</t>
  </si>
  <si>
    <t>M_1020306405</t>
  </si>
  <si>
    <t>Строительство ВЛИ-0,38 кВ от ближайшей опоры ВЛ-0,4 кВ Л-1 ТП-18 ф.11 ПС 35/10 кВ Зеленга для электроснабжения жилого дома по ул.Рабочая, д.12 «а», с.Маково, Володарский р-н, Астраханская обл. (ориентировочная протяженность – 0,05 км)</t>
  </si>
  <si>
    <t>M_1020205826</t>
  </si>
  <si>
    <t>Строительство ВЛИ-0,38 кВ от ближайшей опоры ВЛ-0,4 кВ Л-2 КТП-104 ф.14 ПС 35/10 кВ Тумак для электроснабжения жилого дома по ул.Красная Набережная, д.45Б, с.Тумак, Володарский р-н, Астраханская обл. (ориентировочная протяженность – 0,04 км)</t>
  </si>
  <si>
    <t>M_1020205562</t>
  </si>
  <si>
    <t>Строительство ВЛИ-0,38 кВ от ближайшей опоры ВЛ-0,4 кВ КТП-233, ф.15 ПС 110/35/10 кВ Володаровка для электроснабжения жилого дома по ул.Архаровская, д.5 «в», п.Володарский, Володарский р-н, Астраханская обл. (ориентировочная протяженность – 0,04 км.)</t>
  </si>
  <si>
    <t>M_1020205346</t>
  </si>
  <si>
    <t>Строительство ВЛИ-0,38 кВ от РУ-0,4 кВ, КТП-405, ф. 16 ПС 110/35/10 кВ Володаровка для электроснабжения жилого дома по ул. Береговая, д. 70, п. Володарский, Володарский р-н, Астраханская обл. (ориентировочная протяженность – 0,187 км)</t>
  </si>
  <si>
    <t>M_1020205162</t>
  </si>
  <si>
    <t>Строительство ЛЭП-0,4 кВ от ближайшей опоры ВЛ-0,4 кВ ТП 523/400 кВА, ф.7 ПС 35/6 кВ Началово для электроснабжения садовых домов, расположенных в с/т «Медик», уч. 178, 71, Приволжский р-н, Астраханская обл. (ориентировочная протяженность ЛЭП-0,4 кВ - 0,15 км)</t>
  </si>
  <si>
    <t>M_1020306446</t>
  </si>
  <si>
    <t>Строительство ЛЭП-0,4 кВ от проектируемой опоры ВЛ-0,4 кВ ТП 824/40 кВА, ф.3 ПС 110/35/6 кВ Евпраксино для электроснабжения жилого дома, расположенного по ул. Садовая, д. 22, с. Килинчи, Приволжский р-н, Астраханская обл. (ориентировочная протяженность ЛЭП-0,4 кВ - 0,17 км)</t>
  </si>
  <si>
    <t>M_1020306504</t>
  </si>
  <si>
    <t>Строительство ЛЭП-0,4 кВ от ближайшей опоры ВЛ-0,4 кВ ТП 741/160 кВА, ф.20 ПС 35/6 кВ Началово для электроснабжения жилых домов по ул. Ф. Достоевского, д.3, д.5, д.6, д.7, д.8, д.12, с. Началово, Приволжский р-н, Астраханская обл. (ориентировочная протяженность ЛЭП-0,4 кВ - 0,32 км)</t>
  </si>
  <si>
    <t>M_1020306365</t>
  </si>
  <si>
    <t>6;
6;
6;
6;
6;
6;
6;
6;
6;
6;
6</t>
  </si>
  <si>
    <t>Строительство ЛЭП-0,4 кВ от ближайшей опоры ВЛ-0,4 кВ ТП 599/250 кВА, ф.35 ПС 110/10 кВ Фунтово для электроснабжения жилого дома, расположенного по ул. Интернациональная, з/у 1Г, п. Кирпичного Завода № 1, Приволжский р-н, Астраханская обл. (ориентировочная протяженность ЛЭП-0,4 кВ – 0,17 км)</t>
  </si>
  <si>
    <t>M_1020306453</t>
  </si>
  <si>
    <t>Строительство ЛЭП-0,4 кВ от РУ-0,4 кВ проектируемой ТП-6/0,4 кВ, ф.21 ПС 35/6 кВ Началово для электроснабжения жилых домов, расположенных по ул. Деревенская, д.14,16,18, ул. Августовская, д.15,18, мкр.3-й Южный, з/у 80, с. Началово, Приволжский р-н, Астраханская обл. (ориентировочная протяженность ЛЭП-0,4 кВ - 0,51 км)</t>
  </si>
  <si>
    <t>M_1020306513</t>
  </si>
  <si>
    <t>15;
15;
15;
6;
15;
6;
6;
15;
12;
6;
15;
6;
6;
6;
6;
6</t>
  </si>
  <si>
    <t>Технологическое присоединение энергопринимающих устройств потребителей до 15 кВт (установка приборов учета в зоне ответственности Приволжского РЭС с. Началово ПАО "Россети Юг" - "Астраханьэнерго"</t>
  </si>
  <si>
    <t>15;
15;
5;
15;
15;
15;
15;
12;
15;
15;
15;
15;
15;
15;
15;
15;
15;
15;
15;
15;
15;
15;
15;
15;
15;
15;
15;
15;
15;
15;
15;
15;
15;
15;
15;
15;
15;
15;
15;
15;
15;
15;
15;
15;
15</t>
  </si>
  <si>
    <t>Строительство ВЛИ-0,38 кВ от ближайшей опоры ВЛИ-0,38 кВ, ТП-104, ВЛ-14 РП-9 ф. 12,35 ПС 110/10 кВ Фунтово для электроснабжения садового дома на участке № 28 в с/т. Солнечное, Приволжский р-н, Астраханская обл. (ориентиров. протяженность-0,1 км)</t>
  </si>
  <si>
    <t>M_1020205116</t>
  </si>
  <si>
    <t>Строительство ВЛИ-0,38 кВ от опоры проектируемой ВЛИ-0,38 кВ, проектируемой ТП-6/0,4 кВ, ф. 17 ПС 35/6 кВ Началово для электроснабжения садового дома на участке №83 в с/т. Обувщик-1, Приволжский р-н, Астраханская обл. (ориентировочная протяженность-0,07 км)</t>
  </si>
  <si>
    <t>M_1020205012</t>
  </si>
  <si>
    <t>Строительство ВЛ-10 кВ, ВЛИ-0,38 кВ и установка СТП 10/0,4 кВ ф. 8, ПС 110/10 кВ Камызяк, для электроснабжения нежилого помещения, расположенного в границах МО «Верхнекалиновский сельсовет», в 1 км. ниже ер. Поперечный, между автодорогой Камызяк-Кировский и р. Камызяк, Камызякский р-н, Астраханская обл. (ориентировочная протяженность ВЛ-10 кВ - 0,415 км, ориентировочная мощность трансформатора - 0,025 МВА, ориентировочная протяженность ВЛИ-0,38 кВ - 0,04 км)</t>
  </si>
  <si>
    <t>M_1020304535</t>
  </si>
  <si>
    <t>Строительство ВЛЗ-6 кВ, ВЛИ-0,38 кВ и установка КТП-6/0,4 кВ, ф. 10 ПС 110/6 кВ Судостроительная для электроснабжения жилого и садового дома, расположенных по адресу: ул. 2-я Валовая, д. 5; с/т «Механизатор» при ВПУ-23, уч. 5, Советский р-н, г. Астрахань (ориентировочная протяженность ВЛЗ-6 кВ – 0,18 км и ВЛИ-0,38 кВ – 0,2 км, ориентировочная мощность – 0,16 МВА)</t>
  </si>
  <si>
    <t>M_1020304779</t>
  </si>
  <si>
    <t>Строительство ВЛИ-0,38 кВ от РУ-0,4 кВ ЦРП-3 ПС 220/110/35/6 кВ ф.36 Владимировка для электроснабжения торгового павильона по ул. Циолковского, блок 3, участок 2, г. Ахтубинск, Ахтубинский р-н, Астраханская обл. (ориентировочная протяженность - 0,240 км)</t>
  </si>
  <si>
    <t>M_1020003746</t>
  </si>
  <si>
    <t>Строительство ВЛИ-0,38 кВ от РУ-0,4 кВ КТП-360/250 кВА, ф. 29 ПС 110/10 кВ Промстройматериалы для электроснабжения жилого дома по ул. Кунгурская, с. Солянка, Наримановский р-он, Астраханская обл. (ориентировочная протяженность - 0,31 км)</t>
  </si>
  <si>
    <t>M_1020003852</t>
  </si>
  <si>
    <t>Строительство ВЛИ-0,38 кВ от проектируемой ТП-10/0,4 кВ, ф. 13 ПС 110/10 кВ Дружба для электроснабжения жилого дома в пер. 1 Олимпийский, д.8, с. Забузан, Красноярский р-н, Астраханская обл.</t>
  </si>
  <si>
    <t>M_1020204794</t>
  </si>
  <si>
    <t>Строительство ВЛИ-0,38 кВ для электроснабжения жилого дома (стройплощадка), расположенного по адресу: Астраханская область, г. Ахтубинск, р-н Северного городка, кадастровый номер участка 30:01:000000:813 (ориентировочная протяженность ВЛИ-0,38 кВ-0,27 км)</t>
  </si>
  <si>
    <t>M_1020304761</t>
  </si>
  <si>
    <t>Строительство ВЛИ-0,38 кВ от опоры № 71 ВЛ-0,4 кВ Л-1 КТП-20, ф. 33 ПС 220/110/35/6 кВ Владимировка для электроснабжения жилого дома (стройплощадка) Северный городок, г. Ахтубинск, Ахтубинский р-н, Астраханская обл. (ориентировочная протяженность - 0,2 км)</t>
  </si>
  <si>
    <t>M_1020003947</t>
  </si>
  <si>
    <t>Строительство ВЛИ-0,38 кВ от опоры № 57 ВЛ-0,38 кВ Л-5 КТП-15, ф. 26 ПС 220/110/35/6 кВ Владимировка для электроснабжения жилого дома (стройплощадка) в Северном городке уч. с к/н 30:01:150230:2406, г. Ахтубинск, Ахтубинский р-н, Астраханская обл. (ориентировочная протяженность - 0,1 км)</t>
  </si>
  <si>
    <t>M_1020204144</t>
  </si>
  <si>
    <t>Строительство ВЛИ-0,38 кВ от опоры проектируемой ВЛИ-0,38 кВ, ТП-750, ф. 17 ПС 35/6 кВ Началово для электроснабжения садового дома по ул. Садовая д. 43 в с/т. Монолит, Приволжский р-н, Астраханская обл. (ориентировочная протяженность - 0,09 км)</t>
  </si>
  <si>
    <t>M_1020204401</t>
  </si>
  <si>
    <t>Строительство ВЛ-6 кВ, ВЛИ-0,38 кВ и установка КТП-6/0,4 кВ ф. 17 ПС 110/6 кВ Ахтуба для электроснабжения жилого дома (стройплощадка), расположенного по ул. Южная, участок 9, г. Ахтубинск, Астраханская обл. (ориентировочная протяженность ВЛ-6 кВ - 0,15 км, ориентировочная протяженность ВЛИ-0,38 кВ - 0,17 км, ориентировочная мощность - 0,4 МВА)</t>
  </si>
  <si>
    <t>M_1020304584</t>
  </si>
  <si>
    <t>Строительство ВЛИ-0,4 кВ от ближайшей опоры ВЛ-0,4 кВ ТП 65 ф. №15 ПС 35/6 кВ Кировская для электроснабжения жилого дома, расположенного по адресу: ул. С. Ковалевской, д. 3, г. Астрахань (ориентировочная протяженность - 0,05 км)</t>
  </si>
  <si>
    <t>M_1020206662</t>
  </si>
  <si>
    <t>Строительство ВЛИ-0,38 кВ от ближайшей опоры ВЛ-0,4 кВ Л-2 КТП-329 ф. 9 ПС 110/10 кВ Урусовка для электроснабжения здания мечети по ул. Космонавтов, д. 18, с. Разночиновка, Наримановский р-н, Астраханская обл. (ориентировочная протяженность - 0,155 км)</t>
  </si>
  <si>
    <t>M_1020306550</t>
  </si>
  <si>
    <t>Строительство ВЛИ-0,38 кВ от ближайшей опоры ВЛ-0,4 кВ ТП-523 ф.22 ПС 35/6 кВ Началово для электроснабжения садового дома в с/т.Ромашка, уч.28, Приволжский р-н, Астраханская обл. (ориентировочная протяженность - 0,08 км)</t>
  </si>
  <si>
    <t>M_1020206161</t>
  </si>
  <si>
    <t>Строительство ЛЭП-0,4 кВ от проектируемой опоры ВЛ-0,4 кВ проектируемой ТП 6/0,4 кВ, ф.3 ПС 35/6 кВ Началово для электроснабжения жилого и садовых домов, расположенных в с/т Наладчик, уч. 5, 23, 25, Приволжский р-н, Астраханская обл. (ориентировочная протяженность ЛЭП-0,4 кВ - 0,45 км)</t>
  </si>
  <si>
    <t>M_1020306377</t>
  </si>
  <si>
    <t>Строительство ЛЭП-0,4 кВ от ближайшей опоры ВЛ-0,4 кВ ТП 832/63 кВА, ВЛ-82 РП-6, ф.5,10 ПС 110/10 кВ Николо-Комаровка для электроснабжения жилого дома, расположенного по ул. Тенистая, б/н, п. Ассадулаево, Приволжский р-н, Астраханская обл. (ориентировочная протяженность ЛЭП-0,4 кВ – 0,31 км</t>
  </si>
  <si>
    <t>M_1020306432</t>
  </si>
  <si>
    <t>Строительство ВЛИ-0,38 кВ от РУ-0,4 кВ КТП-302 ф.29 ПС 110/35/10 кВ Володаровка для электроснабжения жилого дома по ул.Фрунзе, д.30, п.Володарский, Володарский р-н, Астраханская обл. (ориентировочная протяженность – 0,075 км)</t>
  </si>
  <si>
    <t>M_1020205904</t>
  </si>
  <si>
    <t>Строительство ВЛИ-0,38 от опоры № 31/6/9 Л-1 ВЛ-0,4 кВ ТП 337 ф.8 ПС 110/35/10 кВ Володаровка для электроснабжения жилого дома по ул. З. Кулмагамбетова, д.14, п. Володарский, Володарский р-н, Астраханская обл. (ориентировочная протяженность-0,055 км)</t>
  </si>
  <si>
    <t>M_1020306592</t>
  </si>
  <si>
    <t>Строительство ЛЭП-0,4 кВ от проектируемой опоры ВЛ-0,4 кВ проектируемой ТП 6/0,4 кВ, ф.3 ПС 35/6 кВ Началово для электроснабжения садового дома, расположенного в с/т Наладчик, уч. 54, Приволжский р-н, Астраханская обл. (ориентировочная протяженность ЛЭП-0,4 кВ - 0,43 км)</t>
  </si>
  <si>
    <t>M_1020306581</t>
  </si>
  <si>
    <t>15;
15;
15;
15;
15;
15;
15;
15;
15;
15</t>
  </si>
  <si>
    <t>Строительство ВЛИ-0,38 кВ от опоры № 8 ВЛ-0,4 кВ, КТП 238, ф.27 ПС 110/35/10 кВ Володаровка для электроснабжения жилого дома, расположенного по ул. Солнечная, д. 18, п. Трубный, Володарский р-н, Астраханская обл. (ориентировочная протяженность ВЛИ-0,38 кВ – 0,074 км)</t>
  </si>
  <si>
    <t>M_1020204389</t>
  </si>
  <si>
    <t>Строительство ВЛИ-0,38 кВ от проектируемой ВЛ-0,4 кВ, КТП-240А, ф.27 ПС 110/35/10 кВ Володаровка для электроснабжения жилого дома по ул.Набережная, д.70, п.Таловинка, Володарский р-н, Астраханская обл. (ориентировочная протяженность – 0,08 км)</t>
  </si>
  <si>
    <t>M_1020205314</t>
  </si>
  <si>
    <t>Строительство ВЛИ-0,38 кВ от проектируемой ВЛИ-0,38 кВ ТП 1494 ф. 4 ПС 110/6 кВ Судостроительная для электроснабжения жилых домов, расположенных по адресу: ул. 1-я Ивановская, д. 27/30, д. 21/24, д. 19, г. Астрахань (ориентировочная протяженность - 0,070 км)</t>
  </si>
  <si>
    <t>M_1020205889</t>
  </si>
  <si>
    <t>Строительство ЛЭП-0,4 кВ от опоры проектируемой ВЛ-0,4 кВ ТП 55/180 кВА, ВЛ-82 РП-6 Береговая, ф.5,10 ПС 110/10 кВ Николо-Комаровка для электроснабжения жилого дома, расположенного по ул. Молодёжная, д.44, с. Татарская Башмаковка, Приволжский р-н, Астраханская обл. (ориентировочная протяженность ЛЭП-0,4 кВ – 0,3 км)</t>
  </si>
  <si>
    <t>M_1020306384</t>
  </si>
  <si>
    <t>Строительство ВЛИ-0,38 кВ от ближайшей опоры ВЛ-0,4 кВ ТП 613 ф. 604 ПС 110/10-6 кВ Северная для электроснабжения павильона, расположенного по адресу: ул. Ахшарумова, д. 78, Советский р-н, г. Астрахань. (ориентировочная протяженность - 0,14 км)</t>
  </si>
  <si>
    <t>M_1020204412</t>
  </si>
  <si>
    <t>Строительство ВЛИ-0,38 кВ от ближайшей опоры ВЛИ-0,38 кВ ТП 253 ф. 102 ПС 110/35/6 кВ Трикотажная для электроснабжения нежилого дома, расположенного по адресу: ул. Августовская, д. 9 «в», пом. 14, Ленинский р-н, г. Астрахань (ориентировочная протяженность - 0,25 км)</t>
  </si>
  <si>
    <t>M_1020204810</t>
  </si>
  <si>
    <t>Строительство ВЛИ-0,38 кВ от РУ-0,4 кВ проектируемой КТП-6/0,4 кВ ф. 9 ПС 35/6 кВ Трусовская для электроснабжения жилого дома, расположенного по адресу: ул. 5-я Пригородная д. 8 «А», с. Солянка, Наримановский р-н, Астраханская обл. (ориентировочная протяженность - 0,38 км)</t>
  </si>
  <si>
    <t>M_1020205158</t>
  </si>
  <si>
    <t>15;
15;
15;
10;
15;
15;
10;
15</t>
  </si>
  <si>
    <t>Строительство ВЛИ-0,38 кВ от РУ-0,4 кВ ТП 98 ф. 16 ПС 35/6 кВ Кировская для электроснабжения жилых домов, расположенных по адресу: ул. Казачья, д. 14, д. 16, Кировский р-н, г. Астрахань (ориентировочная протяженность - 0,5 км)</t>
  </si>
  <si>
    <t>M_1020204298</t>
  </si>
  <si>
    <t>Строительство ВЛИ-0,38 кВ от проектируемой опоры ВЛИ-0,38 кВ ТП 1398 ф.9 ПС 35/6 кВ Трусовская для электроснабжения садового дома, расположенного по адресу: б/н (к/н 30:12:042049:601), СОТ «Авиатор» при в/ч 13685, Трусовский р-н, г.Астрахань. (ориентировочная протяженность - 0,06 км)</t>
  </si>
  <si>
    <t>M_1020205219</t>
  </si>
  <si>
    <t>Строительство ВЛИ-0,38 кВ от опоры № 5, Л9, ВЛИ-0,38 кВ ТП 719 ф. 102 ПС 110/35/6 кВ Трикотажная для электроснабжения гаража, расположенного по адресу: ул. 11 Красной Армии, д. 17 «а», блок 2, бокс 229, Кировский р-н, г. Астрахань (ориентировочная протяженность - 0,105 км)</t>
  </si>
  <si>
    <t>M_1020204905</t>
  </si>
  <si>
    <t>Строительство ВЛИ-0,38 кВ от РУ-0,4 кВ проектируемой КТП-6/0,4 кВ, ф. 10 ПС 110/6 кВ Судостроительная для электроснабжения жилого дома, расположенного по адресу: ул. Природная, д. 8, Советский р-н, г. Астрахань. (ориентировочная протяженность-0,17 км)</t>
  </si>
  <si>
    <t>M_1020304642</t>
  </si>
  <si>
    <t>Строительство ВЛИ-0,38 кВ от ближайшей опоры ВЛ-0,4 кВ КТП-84 ф.2 ПС 110/6 кВ Чапаевская для электроснабжения земельного участка (30:05:050111:172), расположенного восточнее земельного участка по ул. Ленина, д.1 Е, п. Ревин Хутор, Камызякский р-н, Астраханская обл.</t>
  </si>
  <si>
    <t>M_1020206128</t>
  </si>
  <si>
    <t>Строительство ВЛИ-0,38 кВ от ближайшей опоры ВЛ-0,4 кВ КТП-411 ф.7 ПС 35/10 кВ Калиновка для электроснабжения жилого дома по ул. Степная, д. 54, п. Верхнекалиновский, Камызякский р-н, Астраханская обл. (ориентировочная протяженность - 0,06 км)</t>
  </si>
  <si>
    <t>M_1020306347</t>
  </si>
  <si>
    <t>M_1020205002</t>
  </si>
  <si>
    <t>15;
15;
5;
15</t>
  </si>
  <si>
    <t>Строительство ВЛИ-0,38 кВ от проектируемой опоры ВЛИ-0,38 кВ проектируемой КТП-10/0,4 кВ, ф. 4 ПС 110/35/10 кВ ЦРП для электроснабжения жилого дома, расположенного по адресу: уч. б/н (к/н 30:12:000000:8710), в районе ул. Началовское Шоссе, Кировский р-н, г. Астрахань (ориентировочная протяженность - 0,03 км)Строительство ВЛИ-0,38 кВ от проектируемой опоры ВЛИ-0,38 кВ проектируемой КТП-6/0,4 кВ, ф. 2, ПС 35/6 кВ Кировская для электроснабжения жилого дома, расположенного по адресу: уч. б/н (к/н 30:12:000000:8710), в районе ул. Началовское Шоссе, Кировский р-н, г. Астрахань», (ориентировочная протяженность - 0,045 км)</t>
  </si>
  <si>
    <t>M_1020204859</t>
  </si>
  <si>
    <t>Строительство ВЛИ-0,4 кВ от ближайшей опоры ВЛ-0,4 кВ КТП 1376 ф. 27 ПС 110/6 кВ Окрасочная для электроснабжения жилого дома, расположенного по адресу: ул. 3-я Лиственная/ ул. 2-я Лиственная, д. 1/16, Трусовский р-н, Астрахань (ориентировочная протяженность - 0,08 км)</t>
  </si>
  <si>
    <t>M_1020206695</t>
  </si>
  <si>
    <t>Строительство ВЛИ-0,4 кВ от ближайшей опоры ВЛИ-0,4 кВ ТП 1564 ф.607 ПС 110/10-6 кВ Царевская для электроснабжения гаража, расположенного по адресу: ул. Боевая, д. 127 «а», гаражно-строительный кооператив № 67, блок 2, бокс 28, Советский р-н, г. Астрахань (ориентировочная протяженность - 0,165 км)</t>
  </si>
  <si>
    <t>M_1020306491</t>
  </si>
  <si>
    <t>Строительство ВЛИ-0,38 кВ от проектируемой опоры ВЛИ-0,38 кВ ТП 129А ф. 7 ПС 110/35/10 кВ Первомайская для электроснабжения садового дома, расположенного по адресу: Межболдинский район, уч. 20, Ленинский район, г. Астрахань. (ориентировочная протяженность - 0,120 км)ВЛИ-0,4 кВ от ближайшей опоры ВЛИ-0,4 кВ ТП 129А ф. 7 ПС 110/35/10 кВ Первомайская для электроснабжения жилых и садовых домов, расположенных по адресу: уч. 20, уч. 22, уч. 17, Межболдинский район, Ленинский район, г. Астрахань», (ориентировочная протяженность - 0,27 км)</t>
  </si>
  <si>
    <t>M_1020205673</t>
  </si>
  <si>
    <t>6;
8;
10</t>
  </si>
  <si>
    <t>Технологическое присоединение энергопринимающих устройств потребителей до 15 кВт (установка приборов учета в зоне ответственности Правобережного РЭС Трусовского района филиала ПАО "Россети Юг"-"Астраханьэнего")</t>
  </si>
  <si>
    <t>6;
6;
6;
5;
5;
5;
6;
6;
6;
6;
6;
6;
6;
6;
6;
6;
10;
6;
10;
6;
6;
6;
6;
5;
1;
6;
10;
10;
10;
10;
10;
10;
15;
15;
10;
15;
15;
15;
15;
15;
15;
15;
15;
15;
15;
15</t>
  </si>
  <si>
    <t>Строительство ЛЭП-0,4 кВ от ближайшей опоры ВЛ-0,4 кВ ТП 871/100 кВА, ф.21 ПС 35/6 кВ Началово для электроснабжения крестьянского (фермерского) хозяйства, расположенного на орошаемом участке «Садовый», в 2 км. северо-восточнее восточной черты п. Началово, Приволжский р-н, Астраханская обл. (ориентировочная протяженность ЛЭП-0,4 кВ - 0,07 км)</t>
  </si>
  <si>
    <t>M_1020306582</t>
  </si>
  <si>
    <t>Строительство ВЛИ-0,38 кВ от проектируемой опоры ВЛИ-0,38 кВ КТП 129А ф. 7 ПС 110/35/10 кВ Первомайская для электроснабжения садового дома, расположенного по адресу: пер. 2-й Анисовый, уч. 9, г. Астрахань (ориентировочная протяженность - 0,290 км)</t>
  </si>
  <si>
    <t>M_1020205893</t>
  </si>
  <si>
    <t>Строительство ВЛИ-0,38 кВ от ближайшей опоры ВЛ-0,4 кВ ТП-837 ф.14 ПС 110/35/10 кВ ЦРП для электроснабжения жилого дома в с/т «Медик» Центральной Бассейновой больницы НВВБ, д.154, Приволжский р-н, Астраханская обл. (ориентировочная протяженность - 0,23 км)</t>
  </si>
  <si>
    <t>M_1020205855</t>
  </si>
  <si>
    <t>Строительство ВЛИ-0,38 кВ от опоры проектируемой ВЛ-0,4 кВ ТП-779/160 кВА, ф. 18 ПС 35/6 кВ Началово для электроснабжения жилого дома в мкр. Садовый, д. 75, с. Началово, Приволжский р-н, Астраханская обл. (ориентировочная протяженность – 0,05 км)</t>
  </si>
  <si>
    <t>M_1020206890</t>
  </si>
  <si>
    <t>Строительство ЛЭП-0,4 кВ от ближайшей опоры ВЛ-0,4 кВ ТП 779/160 кВА, ф.18 ПС 35/6 кВ Началово для электроснабжения жилого дома, расположенного в мкр. «Садовый», д. 73, с. Началово, Приволжский р-н, Астраханская обл. (ориентировочная протяженность ЛЭП-0,4 кВ - 0,13 км)</t>
  </si>
  <si>
    <t>M_1020306457</t>
  </si>
  <si>
    <t>Строительство ЛЭП-0,4 кВ от РУ-0,4 кВ ТП 413/560 кВА, РП-6 ВЛ-11 ф.5,10 ПС 110/10 кВ Николо-Комаровка для электроснабжения земельного участка (сельскохозяйственного производства), расположенного в 3,5 км южнее п. Мансур, в 200м от левого берега р. Волга, Приволжский р-н, Астраханская обл. (ориентировочная протяженность ЛЭП-0,4 кВ - 0,25 км)</t>
  </si>
  <si>
    <t>M_1020306585</t>
  </si>
  <si>
    <t>Строительство ЛЭП-0,4 кВ от РУ-0,4 кВ ТП-747/40 кВА, ВЛ-2 РП ЯКЗ, ф. 33 ПС 110/10 кВ Фунтово для электроснабжения жилого дома в с/т «Кирпичик» Яксатовского кирпичного завода, д. 40, Приволжский р-н, Астраханская обл. (ориентировочная протяженность ЛЭП-0,4 кВ – 0,19 км)</t>
  </si>
  <si>
    <t>M_1020207055</t>
  </si>
  <si>
    <t>Установка однофазных приборов учета для исполнения договоров технологического присоединения в зоне Приволжского РЭС</t>
  </si>
  <si>
    <t>Установка однофазных приборов учета для исполнения договоров технологического присоединения в зоне Приволжского РЭС 150 т.у.</t>
  </si>
  <si>
    <t>6;
6;
6;
6;
6;
6;
5;
6;
6;
6;
4;
6;
6;
6;
5;
15;
6;
5;
5;
4;
5;
5;
5;
5;
5;
5;
6;
6;
6;
6;
6;
6;
6;
6;
6;
6;
6;
6;
6;
6;
6;
6;
5;
5;
6;
6;
6;
6;
6;
6;
6;
6;
6;
5;
5;
5;
5;
6;
6;
6;
6;
3;
6;
6;
5;
5;
5;
5;
5;
6;
5;
6;
6;
6;
6;
6;
4;
6;
6;
6;
5;
5;
5;
6;
6;
6;
6;
6;
6;
6;
6;
6;
6;
6;
6;
5;
6;
6;
6;
6;
6;
6;
6;
6;
6;
6;
6;
6;
6;
6;
6;
6;
6;
6;
5;
6;
6;
3;
6;
3;
3;
6;
6;
6;
6;
6;
6;
6;
6;
6;
5;
5;
5;
5;
5;
6;
6;
5;
6;
5;
6;
6;
15;
6;
6;
5;
5</t>
  </si>
  <si>
    <t>Установка трехфазных приборов учета для исполнения договорв технологического присоединения в зоне Приволжского РЭС АЭ/023/ВН-479 от 06.10.22</t>
  </si>
  <si>
    <t>15;
15;
15;
15;
15;
15;
15;
15;
15;
15;
15;
15;
15;
15;
15;
15;
15;
15;
15;
10;
15;
15;
15;
15;
15;
50;
15;
15;
15;
15;
15;
15;
15;
15;
15;
15;
15;
15;
15;
15;
15;
15;
15;
15;
15;
15;
15;
15;
15;
15;
15;
15;
15;
15;
15;
15;
15;
15;
15;
15;
15;
15;
15;
15;
15;
15;
15;
15;
15;
15;
15;
15;
15;
15;
15;
15;
15;
15;
15;
15;
15;
15;
15;
10;
15;
15;
15;
15;
15;
15;
15;
15;
15;
15;
15;
15;
15;
15;
15;
15;
15;
15;
15;
15;
15;
15;
15;
15;
15;
15;
15;
15;
15;
15;
15;
15;
15;
15;
15;
15;
15;
15;
15;
15;
15;
15;
15;
15;
15;
15;
15;
15;
15;
6;
15;
15;
15;
15;
15;
15;
15;
15;
15;
10;
15;
15;
15;
15;
15;
15;
15;
15;
15;
15;
15;
15;
15;
15;
15;
15;
14;
15;
15;
15;
15;
15;
15;
15;
15;
15;
15;
15;
12;
15;
15;
15;
15;
15;
15;
15;
15;
15;
15;
8;
10;
15;
15;
15;
15;
15;
15;
15;
15;
15;
15;
15;
15;
15;
1515;
15;
15;
15;
15;
15;
15;
15;
15;
15;
15;
15;
15;
15;
15;
15;
15;
15;
15;
15;
15;
15;
15;
15;
15;
15;
15;
15;
15;
15;
15;
15;
15;
15;
19;
15;
15;
15;
15;
15;
14;
15;
15;
15;
15;
15;
15;
15;
15;
15;
15;
15;
15;
15;
15;
15;
15;
15;
15;
15;
15;
15;
15;
30;
15;
15;
15;
15;
15;
15;
15;
15;
15;
15;
15;
15;
15;
15;
15;
15;
15;
15;
15;
15;
15;
15;
15;
15;
15;
15;
15;
15;
15;
15;
15;
15;
15</t>
  </si>
  <si>
    <t>Установка трехфазных приборов учета для исполнения договоров технологического присоединения в зоне Трусовского РЭС АЭ/023/ВН-480 от 06.10.22 (119п.у.)</t>
  </si>
  <si>
    <t>15;
15;
14;
15;
15;
15;
15;
15;
15;
15;
15;
15;
15;
15;
15;
15;
15;
15;
15;
15;
15;
15;
15;
15;
15;
15;
15;
15;
15;
15;
15;
15;
15;
15;
15;
15;
15;
15;
15;
15;
15;
15;
15;
15;
15;
15;
15;
15;
15;
15;
15;
15;
15;
30;
15;
15;
15;
15;
15;
15;
15;
15;
15;
2;
15;
15;
15;
15;
15;
15;
30;
15;
15;
15;
15;
15;
15;
15;
15;
10;
15;
15;
15;
15;
15;
15;
15;
15;
15;
15;
15;
15;
15;
15;
15;
15;
15;
65;
15;
15;
15;
10;
15;
15;
15;
15;
15;
15;
15;
15;
8;
2;
3;
15;
15;
15</t>
  </si>
  <si>
    <t>Строительство ВЛИ-0,38 кВ от ближайшей опоры ВЛ-0,4 кВ Л-1 КТП 324 ф.7 ПС 110/35/10 кВ Хошеутово для электроснабжения жилого дома, ул. Советская, д. 60Г, с. Хошеутово Харабалинский р-н, Астраханская обл. (ориентировочная протяженность - 0,045 км)</t>
  </si>
  <si>
    <t>M_1020205937</t>
  </si>
  <si>
    <t>Строительство ЛЭП-0,4 кВ от РУ-0,4 кВ ТП 537 ф. 10 ПС 110/6 кВ Судостроительная для электроснабжения садового дома, расположенного по адресу: уч. 13, с/т «Металлист» завода Металлоконструкций, Советский р-н, г.Астрахань. (ориентировочная протяженность ЛЭП-0,4 кВ – 0,46 км: КЛ-0,4 кВ – 0,03 км; ВЛИ-0,38 кВ – 0,43 км)</t>
  </si>
  <si>
    <t>M_1020205496</t>
  </si>
  <si>
    <t>Строительство ВЛИ-0,4 кВ от ближайшей опоры ВЛИ-0,4 кВ ТП 1465 ф.52 ПС 110/6 кВ Судостроительная для электроснабжения жилого дома, расположенного по адресу: пер. 3-й Дорожный, д. 54, г. Астрахань (ориентировочная протяженность - 0,035 км)</t>
  </si>
  <si>
    <t>M_1020206697</t>
  </si>
  <si>
    <t>Строительство ВЛИ-0,38 кВ от РУ-0,4 кВ проектируемой ТП-6/0,4 кВ ф. 7 ПС 110/6 кВ Окрасочная для электроснабжения жилого дома, расположенного по адресу: тер. СНТ «Газовик», ул. Счастья, д. 85, г. Астрахань (ориентировочная протяженность - ЛЭП - 0,4 кВ – 480 км КЛ-0,4 кВ –0,030 км; ВЛИ-0,38 кВ – 0,450 км)</t>
  </si>
  <si>
    <t>M_1020205909</t>
  </si>
  <si>
    <t>15;
15;
15;
15;
15;
15;
15;
15;
15;
15;
15;
14</t>
  </si>
  <si>
    <t>Строительство ЛЭП-0,4 кВ от ближайшей опоры ВЛ-0,4 кВ ТП 775/40 кВА, ф.5 ПС 110/35/6 кВ Евпраксино для электроснабжения жилого дома, расположенного по ул. 3-я Шоссейная, уч. 2, с. Килинчи, Приволжский р-н, Астраханская обл. (ориентировочная протяженность ЛЭП-0,4 кВ - 0,3 км)</t>
  </si>
  <si>
    <t>M_1020306558</t>
  </si>
  <si>
    <t>Строительство ЛЭП-0,4 кВ от ближайшей опоры ВЛ-0,4 кВ ТП 344, ф.16 ПС 35/6 кВ Началово для электроснабжения жилого дома, расположенного по ул. Центральная, д.19, с. Яманцуг, Приволжский р-н, Астраханская обл. (ориентировочная протяженность ЛЭП-0,4 кВ - 0,13 км)</t>
  </si>
  <si>
    <t>M_1020306503</t>
  </si>
  <si>
    <t>Строительство ВЛИ-0,38 кВ от проектируемой опоры ВЛИ-0,38 кВ проектируемой ТП-6/0,4 кВ ф. 7 ПС 110/6 кВ Окрасочная для электроснабжения садового дома, расположенного по адресу: тер. СНТ «Авиатор», ул.Райская, д.9, Трусовский р-н, г. Астрахань (ориентировочная протяженность - 0,085 км)</t>
  </si>
  <si>
    <t>M_1020205891</t>
  </si>
  <si>
    <t>Строительство ВЛИ-0,38 кВ от РУ-0,4 кВ КТП-476 ф. 27 ПС 110/10 кВ Фунтово для электроснабжения магазина по ул. Камызякская, (к/н 30:09:130314:314), с. Карагали, Приволжский р-н, Астраханская обл.</t>
  </si>
  <si>
    <t>Строительство КЛ-0,4 кВ от РУ-0,4 кВ ТП 896, ф. 15 ПС 35/6 кВ Трусовская для электроснабжения нежилого помещения, расположенного по адресу: пл. Заводская, д. 97, пом. 2, Трусовский р-н, г. Астрахань</t>
  </si>
  <si>
    <t>Строительство ЛЭП-0,4 кВ от РУ-0,4 кВ ТП 1008 ф. 11 ПС 35/6 кВ Трусовская для электроснабжения торгового центра, расположенного по адресу: ул. 5-я Керченская, д. 16, Трусовский район, г. Астрахань</t>
  </si>
  <si>
    <t xml:space="preserve">Строительство ВЛ-10 кВ от ближайшей опоры ВЛ-10 кВ ф. 5 ПС 35/10 кВ Травино – 1-й ввод; ВЛ-10 кВ от ближайшей опоры ВЛ-10 кВ ф. 4 ПС 35/10 кВ Травино – 2-й ввод, двух ВЛИ-0,38 кВ и установка 2ТП-10/0,4 кВ для электроснабжения учреждения дошкольного, начального и среднего общего образования, расположенного по ул. Юбилейная, з/у 3 «А», с. Образцово-Травино, Камызякский р-н, Астраханская обл. </t>
  </si>
  <si>
    <t xml:space="preserve"> </t>
  </si>
  <si>
    <t xml:space="preserve">Строительство ВЛИ-0,38 кВ от ближайшей опоры ВЛИ-0,38 кВ ТП 742 ф. 4 ПС 110/35/10 кВ ЦРП для электроснабжения жилого дома, расположенного по адресу: ул. Вольная, д. 15, п. Новоначаловский, Приволжский р-н, Астраханская обл.  </t>
  </si>
  <si>
    <t xml:space="preserve">Строительство ВЛИ-0,38 кВ от проектируемой опоры ВЛИ-0,38 кВ проектируемой КТП-6/0,4 кВ ф. 16 ПС 35/6 кВ Кировская для электроснабжения жилого дома, расположенного по адресу: б/н (к/н 30:12:010445:420) в районе улиц Геленжикской и 2-я Сурепская, Кировский р-н г. Астрахань  </t>
  </si>
  <si>
    <t>Строительство КЛ-6 кВ, КЛ-0,4 кВ, ВЛИ-0,38 кВ от РУ-0,4 кВ и установка КТП-6/0,4 кВ, 18 ПС 35/6 кВ Началово для электроснабжения складских помещений в мкр. Шеншакова д. 84В, с. Началово, Приволжский р-н, Астраханская область</t>
  </si>
  <si>
    <t>Строительство ЛЭП-0,4 кВ от ближайшей опоры ВЛ-0,4 кВ ТП 104/400 кВА, ВЛ-14 РП-9 ф.12,35 ПС 110/10 кВ Фунтово для электроснабжения жилого дома, расположенного по ул. Асии Эрембетовой, д.23, с. Осыпной Бугор, Приволжский р-н, Астраханская обл.</t>
  </si>
  <si>
    <t>Строительство ЛЭП-0,4 кВ от ближайшей опоры ВЛ-0,4 кВ ТП 157/250 кВА, ф.7 ПС 35/6 кВ Началово для электроснабжения жилых домов, расположенных по ул. Калинина, д.25, 27, с. Началово, Приволжский р-н, Астраханская обл.</t>
  </si>
  <si>
    <t>Строительство ВЛИ-0,38 кВ от ближайшей опоры ВЛ-0,4 кВ КТП-78 ф.23 ПС 35/6 кВ Октябрьская для электроснабжения магазина по ул. Заречная, д. 9 «В», с. Новокучергановка, Наримановский район, Астраханская обл.</t>
  </si>
  <si>
    <t>Строительство ВЛИ-0,38 кВ от опоры № 2/9 ВЛИ-0,4 кВ Л-1 КТП-682/100 кВА, ф. 9 ПС 110/10/6 кВ Промстройматериалы для электроснабжения жилого дома по ул. Чусовая, д. 4, с. Солянка, Наримановский р-н, Астраханская обл.</t>
  </si>
  <si>
    <t>Строительство ВЛ-10 кВ, ВЛИ-0,38 кВ и установка ТП-10/0,4 кВ ф. 10 ПС 110/10 кВ Озерное для электроснабжения Холодильного оборудования(производство сельскохозяйственной продукции)расположенного с. Сергино, 1,6 км, западнее автодороги Икряное-Восточное 0,25 км, южнее ильменя Кисин 1,1 км, Икрянинский р-н, Астраханская обл.</t>
  </si>
  <si>
    <t>Строительство ВЛ-10 кВ, ВЛИ-0,38 кВ и установка ТП-10/0,4 кВ ф. 7 ПС 110/10 кВ Озерное для электроснабжения Хозяйственного помещение  расположенного по адресу: ул.Бэра, д. 55, с. Озерное, Икрянинский р-н, Астраханская обл</t>
  </si>
  <si>
    <t xml:space="preserve">Строительство ВЛИ-0,38 кВ от РУ-0,4 кВ, КТП-286, ф. 16 ПС 110/35/10 кВ Володаровка для электроснабжения жилого дома по ул. Мостовая, д. 91, п. Володарский, Володарский р-н, Астраханская обл.  </t>
  </si>
  <si>
    <t xml:space="preserve">Строительство ВЛИ-0,22 кВ от опоры ВЛ-0,4 кВ Л-1 ТП-179 ф. 17  ПС 110/10 кВ Красный Яр для электроснабжения гаражей по ул. Ватаженская, д. 6 г, бокс 5, д. 6 а, бокс 10, с. Красный Яр, Красноярский р-н, Астраханская обл.  </t>
  </si>
  <si>
    <t>Строительство ВЛИ-0,38 кВ от ближайшей опоры ВЛ-0,4 кВ, Л-2 КТП-406 ф.17, 20 ПС 110/10 кВ Красный Яр для электроснабжения жилого дома по ул. Лазурная, д. 17 А, с.Красный Яр, Красноярский р-н, Астраханская обл.</t>
  </si>
  <si>
    <t>Строительство ВЛ-10 кВ и установка СТП-10/0,4 кВ, ф. 21 ПС 110/10 кВ Фунтово для электроснабжения Фермерского хозяйства расположенного, МО "Фунтовский сельсовет", в 1,3 км северо-восточнее с. Фунтово-1, в 0,2 км севернее с. Фунтово-2, Приволжский р-н, Астраханская обл.</t>
  </si>
  <si>
    <t>Строительство ВЛЗ-6 кВ, ВЛИ-0,38кВ и установка ТП-6/0,4 кВ ф. 33 ПС 110/6 кВ Окрасочная для электроснабжения склада, расположенного по ул. Школьная, д. 19 «г», п. Трусово, Наримановский р-н, Астраханская обл.</t>
  </si>
  <si>
    <t>Строительство ВЛИ-0,38 кВ от опоры № 16 Л-4 ВЛ-0,4 кВ ТП 1447 ф. 52 ПС 110/6 кВ Судостроительная для электроснабжения садового дома, расположенного по адресу: ул. Адмирала Нахимова, с/т Декоратор-2 участок 44, Советский р-н, г. Астрахань</t>
  </si>
  <si>
    <t>Строительство ВЛЗ-6кВ, ЛЭП-0,4кВ и установка ТП-6/0,4кВ ф.17 ПС 35/6кВ Началово для электроснабжения жилых домов, расположенных (которые будут распологаться) по ул.Сосновая уч.1, 2, 11, 14, 20, 21, 23, 29, пер.Сосновый уч.2, 7, 8, ул.Речная уч.1, 2, 12, 20, ул.Лесная уч.1, 11, 19, Сельское поселение Трехпротокский сельсовет, с.Три Протока, Приволжский р-н, Астраханская обл.</t>
  </si>
  <si>
    <t>Строительство ВЛИ-0,38 кВ от ближайшей опоры ВЛИ-0,38 кВ КТП 1505, ф. 52 ПС 110/6 кВ Судостроительная для электроснабжения жилого дома, расположенного по адресу: с/т «Портовик» Астраханского порта Волжского объединенного речного пароходства, д. 2, Советский район, г. Астрахань, Астраханская обл.</t>
  </si>
  <si>
    <t xml:space="preserve">Строительство ВЛИ-0,38 кВ от ближайшей опоры ВЛИ-0,38 кВ ТП 1505 ф. 52 ПС 110/6 кВ Судостроительная для электроснабжения жилого дома, расположенного по адресу: тер. СНТ Портовик-2, пер. Дорожный, 39,  г. Астрахань </t>
  </si>
  <si>
    <t xml:space="preserve">Строительство ВЛИ-0,38 кВ от проектируемой опоры ВЛИ-0,38 кВ ТП 1505 ф. 52 ПС 110/6 кВ Судостроительная для электроснабжения садового дома, расположенного в с/т «Портовик-2» при Астраханском порте ВОРПа, участок 71, г. Астрахань </t>
  </si>
  <si>
    <t>Строительство ВЛИ-0,4 кВ от ближайшей опоры ВЛИ-0,4 кВ ТП 742 ф. 4 ПС 110/35/10 кВ ЦРП для электроснабжения жилого дома, расположенного по адресу: ул. Дачная, д. 27 В, п. Новоначаловский, Приволжский район, г. Астрахань</t>
  </si>
  <si>
    <t>Строительство ВЛИ-0,4 кВ от ближайшей опоры ВЛ-0,4 кВ ТП 1827, ф. 621 ПС 110/10/6 кВ Южная для электроснабжения жилого дома, расположенного по адресу: с/т «Железнодорожник» расположенное в районе татарского кладбища по Фунтовскому шоссе, 42, г. Астрахань</t>
  </si>
  <si>
    <t>Строительство ЛЭП-0,4 кВ от ближайшей опоры ВЛ-0,4 кВ ТП 124/250 кВА, ВЛ-41 РП-1 ф. 24 ПС 110/10 кВ Фунтово для электроснабжения личного подсобного хозяйства, расположенного по ул. Куйбышева, д. 27а, с. Атал, Приволжский р-н, Астраханская обл.</t>
  </si>
  <si>
    <t>Строительство ВЛИ-0,38 кВ кВ от ближайшей опоры ВЛ-0,4 кВ ТП-254/100 кВА ф. 611 ПС 110/10-6 кВ Городская для электроснабжения жилого дома, расположенного по ул. Лесная, д. 14 "а", п. Поляна, Приволжский р-н, Астраханская обл.</t>
  </si>
  <si>
    <t xml:space="preserve">Строительство ВЛИ-0,38 кВ от РУ-0,4 кВ ТП-824 ф.3 ПС 110/35/6 кВ Евпраксино для электроснабжения жилого дома по ул. Пионерская, д. 41, с. Килинчи, Приволжский р-н, Астраханская обл. </t>
  </si>
  <si>
    <t>Строительство ВЛИ-0,4 кВ от опоры № 3 ВЛИ-0,4 кВ ТП 1752 ф. 16 ПС 35/6 кВ Кировская для электроснабжения садового дома, расположенный по адресу: с/т «Консервщик-2», участок 23, г. Астрахань</t>
  </si>
  <si>
    <t>Строительство ВЛИ-0,38 кВ от опоры проектируемой ВЛИ-0,38 кВ, проектируемой ТП-10/0,4 кВ, РП-6 ВЛ-82 ф. 5 ПС 110/10 кВ Николо-Комаровка для электроснабжения жилого дома расположенного на з/у 7, мкр. Обережный, п. Первое Мая, Приволжский р-н, Астраханская обл</t>
  </si>
  <si>
    <t xml:space="preserve">Строительство ВЛИ-0,38 кВ от ближайшей опоры ВЛИ-0,38 кВ ТП 1492 ф. 4 ПС 110/35/10 кВ ЦРП для электроснабжения жилого дома (стройплощадка), расположенного по адресу: пер. 4-й Началовский, д. 11, Кировский район, г. Астрахань </t>
  </si>
  <si>
    <t>Строительство ВЛИ-0,38 кВ от ближайшей опоры ВЛИ-0,38 кВ ТП 277 ф. 619 ПС 110/10-6 кВ Царевская для электроснабжения нежилого здания, расположенного по адресу: ул. Алешина, д. 28 дол. соб. ½, г. Астрахань</t>
  </si>
  <si>
    <t>Строительство ВЛИ-0,4 кВ от ближайшей опоры ВЛ-0,4 кВ Л-2 КТП 30 ф. 9 ПС 110/10 Красный Яр для электроснабжения жилого дома по ул. Молодежная д. 4А с. Ватажное, Красноярский р-н, Астраханская обл.</t>
  </si>
  <si>
    <t>Строительство ВЛИ-0,38 кВ от РУ-0,4 кВ СТП- 153/40 кВА ф. 7 ПС 110/10 кВ Красный Яр для электроснабжения поливного насоса по ул. Речная, д. 1 Г, п. Переправа Корсака, Красноярский р-н, Астраханская обл.</t>
  </si>
  <si>
    <t>Строительство ВЛИ-0,38 кВ от опоры № 3/5, ТСН-2-10, ф.17, 20 РП Школа ПС 110/10 кВ Красный яр для электроснабжения жилого дома по ул. Заречная,  д. 15, с. Красный яр,  Красноярский р-н, Астраханская обл.</t>
  </si>
  <si>
    <t xml:space="preserve">Строительство ЛЭП-0,4 кВ от ближайшей опоры ВЛ-0,4 кВ ТП 667/100 кВА, ф. 7 ПС 110/6 кВ Водозабор для электроснабжения жилого дома, расположенного по адресу: ул. Огородная, д. 60, п. Караагаш, Приволжский р-н, Астраханская обл. </t>
  </si>
  <si>
    <t xml:space="preserve">Строительство ВЛИ-0,38 кВ от ближайшей опоры ВЛ-0,4 кВ ТП 750 ф. 17 ПС 35/6 кВ Началово для электроснабжения садового дома в с/т. «Монолит» СМТ № 1 ТСО «Астраханстрой», ул. Кутумная, уч. 42, Приволжский р-н, Астраханская обл.  </t>
  </si>
  <si>
    <t xml:space="preserve">Строительство ВЛИ-0,38 кВ от ближайшей опоры ВЛ-0,4 кВ ТП-167 ф. 3 ПС 110/35/6 кВ Евпраксино для электроснабжения жилого дома по ул. Комарова, д. 39Б, с. Килинчи, Приволжский р-н, Астраханская обл.  </t>
  </si>
  <si>
    <t xml:space="preserve">Строительство ЛЭП-0,4 кВ от ближайшей опоры ВЛ-0,4 кВ ТП 743, ф. 12 ПС 110/10 кВ Фунтово для электроснабжения садового дома, расположенного по адресу: с/т «Квант» машиностроительного завода «Прогресс», уч. 26, Приволжский р-н, Астраханская обл. </t>
  </si>
  <si>
    <t xml:space="preserve">Строительство ВЛИ-0,38 кВ от ближайшей опоры ВЛ-0,4 кВ ТП-214 ВЛ-68 РП-2 ф. 27 ПС 110/10 кВ Фунтово для электроснабжения жилого дома по ул. Минская, д. 23, с. Карагали, Приволжский р-н, Астраханская обл. </t>
  </si>
  <si>
    <t>"Строительство ЛЭП-0,4 кВ от РУ-0,4 кВ ТП 478, ф.27 ВЛ-68 РП-2 ПС 110/10 кВ Фунтово для электроснабжения объекта придорожного сервиса, расположенного по ул. Зеленая, д.8 Б, с. Карагали, Приволжский р-н, Астраханская обл."</t>
  </si>
  <si>
    <t xml:space="preserve">Строительство ЛЭП-0,4 кВ от ближайшей опоры ВЛ-0,4 кВ ТП 278/250 кВА, ф. 17 ПС 35/6 кВ Началово для электроснабжения жилого дома, расположенного: мкр. Западный, д. 61 А, с. Началово, Приволжский р-н, Астраханская обл.  </t>
  </si>
  <si>
    <t xml:space="preserve">Строительство ЛЭП-0,4 кВ от ближайшей опоры ВЛ-0,4 кВ ТП 708/250 кВА, ВЛ-7 РП-Растопуловка, ф. 3, 15 ПС 110/10 кВ Растопуловка для электроснабжения жилого дома, расположенного по ул. Строителей, д. 2В, с. Растопуловка, Приволжский р-н, Астраханская обл. </t>
  </si>
  <si>
    <t xml:space="preserve">Строительство ВЛИ-0,38 кВ от ближайшей опоры ВЛИ-0,38 кВ ТП-428 ВЛ-68 РП-2 ф. 27 ПС 110/10 кВ Фунтово для электроснабжения садового дома в с/т «Дельта» Астраханского УПП «Дельта» ВОС, уч. 42 Приволжский р-н, Астраханская обл. </t>
  </si>
  <si>
    <t xml:space="preserve">Строительство ВЛ-10 кВ, ВЛИ-0,38 кВ и установка ТП-10/0,4 кВ ф.15 ПС 35/10 кВ Новинка  для электроснабжения производственной базы, расположенной  в  с. Алтынжар, колхоз им. Курмангазы, в 1,2 км к западу от с. Камардан, в 2,7 км к востоку от с. Алтынжар , Володарский р-н, Астраханская обл.  </t>
  </si>
  <si>
    <t>Строительство ВЛИ-0,38 кВ от ближайшей опоры ВЛ-0,4 кВ Л-2 КТП-121 ф. 11 ПС 35/10 кВ Тумак для электроснабжения жилого дома по ул. Заречная, д. 92, с. Сахма, Володарский р-н, Астраханская обл.</t>
  </si>
  <si>
    <t>Строительство ВЛИ-0,38 кВ от ближайшей опоры ВЛ-0,4 кВ ТП 237 ф. 16 ПС 110/10 кВ Икряное для электроснабжения жилого дома по ул.Радужная, д. 14, с. Икряное, Икрянинский р-н, Астраханская обл.</t>
  </si>
  <si>
    <t xml:space="preserve">Строительство ВЛ-10 кВ, ВЛИ-0,38 кВ, установка ТП-10/0,4 кВ ф. 3 ПС 35/10 кВ Нижний Баскунчак для электроснабжения КП заповедника, расположенного в районе озера Баскунчак (бывшая охранная зона озера Баскунчак), уч. № 2 «Зеленый Сад» (к/н 30:01:060301:1), рп. Нижний Баскунчак, Ахтубинский р-н, Астраханская обл.» </t>
  </si>
  <si>
    <t xml:space="preserve">Строительство ВЛИ-0,38 кВ от опоры ВЛ-0,4 кВ Л-1 ТП-20 ф. 33 ПС 220/110/35/6 кВ Владимировка для электроснабжения жилого дома уч. б/н. к/н: 30:01:150230:2827, Северный городок, г. Ахтубинск, Ахтубинский р-н, Астраханская обл.  </t>
  </si>
  <si>
    <t>Строительство ВЛИ-0,4 кВ от ближайшей опоры ВЛ-0,4 кВ ТП 1746 ф.55 ПС 110/10 кВ Кири-Кили для электроснабжения магазина, расположенного по адресу: ул. Автозаправочная, 12,  г. Астрахань</t>
  </si>
  <si>
    <t>Строительство ВЛЗ-6 кВ, ВЛИ-0,38 кВ и установка КТП-6/0,4 кВ, ф. 5, ПС 35/6 кВ Началово для электроснабжения жилого дома на орошаемом участке «Садовый», примыкающий к южной границе с. Началово, в 1350 м восточнее левого берега ерика Черепашка, Приволжский р-н, Астраханская область</t>
  </si>
  <si>
    <t>Строительство ВЛИ-0,38 кВ от ближайшей опоры ВЛИ-0,38кВ ТП-447, ф.18 ПС 35/6кВ Началово для электроснабжения жилого дома, по ул. Лунная д.13 корп.А, с.Началово, Приволжский р-н, Астраханская обл.</t>
  </si>
  <si>
    <t>Строительство ВЛИ-0,38 кВ от ближайшей опоры ВЛИ-0,38 кВ ТП-774, ф.22 ПС 35/6 кВ Началово для электроснабжения Магазина по ул.Болдинская, д.19А, п.Садовый, Приволжский район, Астраханская обл.</t>
  </si>
  <si>
    <t>Строительство ВЛИ-0,38 кВ от ближайшей опоры ВЛИ-0,38 кВ, ТП-523, ф. 22, ПС 35/6 кВ Началово для электроснабжения садового дома в с/т. «Дорожник» ДС ПМК «Приволжская», д. 12, Приволжский р-н, Астраханская обл.</t>
  </si>
  <si>
    <t>Строительство ВЛИ-0,38 кВ от РУ-0,4 кВ КТП-360, ф. 29 ПС 110/10 кВ Промстройматериалы для электроснабжения жилого дома по ул. Кунгурская, д. 12, с. Солянка, Наримановский р-н, Астраханская обл.</t>
  </si>
  <si>
    <t xml:space="preserve"> Строительство ВЛИ-0,38 кВ от ближайшей опоры ВЛ-0,4 кВ КТП-682/100 кВА, ф. 9  ПС 110/10 кВ Промстройматериалы для электроснабжения жилого дома по ул. Энергетическая, д. 6 «ж», с. Солянка, Наримановский р-н, Астраханская обл.</t>
  </si>
  <si>
    <t xml:space="preserve"> Строительство ВЛИ-0,38 кВ от ближайшей опоры ВЛИ-0,38 кВ  ТП-103, ВЛ-66 РП-2 ф. 27 ПС 110/10 кВ Фунтово для электроснабжения жилого дома по ул. Газопроводная 2-я, д.33, с. Яксатово, Приволжский р-н, Астраханская обл.</t>
  </si>
  <si>
    <t xml:space="preserve"> Строительство ВЛИ-0,38 кВ от ближайшей опоры ВЛ-0,4 кВ  ТП-758, ф. 27 ПС 110/10 кВ Фунтово для электроснабжения жилого дома в пер. Тихий, д.15А, с. Яксатово, Приволжский р-н, Астраханская обл.</t>
  </si>
  <si>
    <t>Строительство ВЛИ-0,38 кВ от ближайшей опоры ВЛИ-0,38 кВ ТП 1145 ф. 55 ПС 110/10 кВ Кири-Кили для электроснабжения жилого дома, расположенного по адресу: пер. Трудовой, д. 4а, Ленинский р-н, г. Астрахань</t>
  </si>
  <si>
    <t>Строительство ВЛЗ-10 кВ, ВЛИ-0,38 кВ и установка ТП-10/0,4 кВ, ф. 13 ПС 110/10 кВ Фунтово для электроснабжения жилого дома по  ул. Розовая д. 2 п. Эрле, Приволжский р-н, Астраханская обл.</t>
  </si>
  <si>
    <t>Строительство ВЛЗ-6 кВ, ВЛИ-0,38 кВ и установка ТП-6/0,4 кВ ф. 403 ПС 110/35/6 кВ Лесная-Новая для электроснабжения садовых домов, расположенных по адресу: уч. 57, уч. 146, в районе «Станция Новолесная» Трусовский р-н, г. Астрахань" (ориентировочная протяженность ВЛЗ-10 кВ - 0,889 км и ВЛИ -0,38 кВ-0,44, ориентировочная мощность 0,25 МВА)</t>
  </si>
  <si>
    <t>Строительство ВЛИ-0,38 кВ от ближайшей опоры ВЛИ-0,38 кВ ТП-126, ф. 7 ПС 35/6 кВ Началово для электроснабжения гаража по ул.Победы, д. 1в/5, с. Началово, Приволжский р-н, Астраханская обл.</t>
  </si>
  <si>
    <t>Строительство ВЛИ-0,38 кВ от проектируемой опоры ВЛИ-0,38 кВ проектируемой КТП-6/0,4 кВ, ф. 16 ПС 35/9 кВ Кировская для электроснабжения жилого дома, расположенного пго адресу: ул. 2-я Сурепская, д. 6, Кировский р-н, г. Астрахань</t>
  </si>
  <si>
    <t>Строительство ВЛЗ-10 кВ, КЛ-0,4 кВ, ВЛИ-0,4 кВ и установка ТП-10/0,4 кВ ф. 7 ПС 110/35/10 кВ Первомайская для электроснабжения производства сельской продукции, расположенного по адресу: п. Пойменный, находящийся в 7,5 км южнее поселка Пойменный, в 300 м от правого берега р. Кривая Болда, орошаемого участка «Мошаикский», поле № 2, участок 20</t>
  </si>
  <si>
    <t>Строительство ВЛ-6 кВ, ВЛИ-0,38 кВ и установка ТП-6/0,4 кВ ф. 606 ПС 110/10/6 кВ Южная для электроснабжения склада, расположенного по адресу: ул. Рождественского, д. 5а, Советского р-он, г. Астрахань, (ориентировочная протяженность ВЛ-6 кВ - 0,359 км; ВЛИ-0,38 кВ - 0,032 км; ориентировочная мощность - 0,16 МВА)</t>
  </si>
  <si>
    <t>Строительство ВЛИ-0,22 кВ от опоры проектируемой ВЛИ-0,38 кВ проектируемой СТП-6/0,4 кВ ф. 18 ПС 35/6 кВ Началово для электроснабжения жилого дома в мкр. Южный, б/н, с. Началово, Приволжский р-н, Астраханская обл.</t>
  </si>
  <si>
    <t xml:space="preserve">Строительство ЛЭП-0,4 кВ от РУ-0,4 кВ ТП 600 ф.128, 111 ПС 110/10-6 кВ Северная для электроснабжения помещения, расположенного по адресу: ул. Свердлова/ул. Урицкого, д. 4/7, пом. 16, дол. Собст 17/100, Кировский р-н, г. Астрахань»
</t>
  </si>
  <si>
    <t>Строительство ВЛИ-0,38 кВ от ближайшей опоры ВЛ-0,4 кВ Л-3 КТП-49 ф. 15 ПС 110/10 кВ Стройиндустрия для электроснабжения телекоммуникационного оборудования по ул. Колхозная, д. 53, с. Рассвет, Наримановский р-н, Астраханская обл.</t>
  </si>
  <si>
    <t>Строительство ВЛИ-0,38 кВ от ближайшей опоры ВЛ-0,4 кВ Л-2 КТП-710 ф. 33  ПС 110/6 кВ Окрасочная для электроснабжения жилого дома по ул. Студенческая, д. 14 «а»,  п. Мирный, Наримановский р-н, Астраханская обл.</t>
  </si>
  <si>
    <t>Строительство ВЛЗ-10 кВ, ВЛИ-0,38 кВ и установка ТП-10/0,4 кВ ф.15 ПС 110/10 кВ Стройиндустрия для электроснабжения земельного участка для производства сельскохозяйственной продукции   по адресу: Астраханская обл. Наримановский район, с. Рассвет в 9,7 км севернее-восточнее пос. Тинаки- 2ые(к/н 30:08:100201:163), (ориентировочная протяженность ВЛЗ-10 кВ – 0,015 км, ориентировочная протяженность ВЛИ-0,38 кВ – 0,015 км, ориентировочная мощность – 0,25 МВА)</t>
  </si>
  <si>
    <t>Строительство ВЛИ-0,4 кВ от опоры №9 до опоры №15 ВЛ-0,4 кВ Л-3 ЗТП-1/630 кВА ф.3 ПС 110/35/10 кВ Верхний Баскунчак для электроснабжения гаража расположенного по ул.Абая, д.110,(к/н 30:01:030105:843) п. Верхний Баскунчак, Ахтубинский р-н, Астраханская обл.</t>
  </si>
  <si>
    <t xml:space="preserve">Строительство ЛЭП-0,4 кВ от ближайшей опоры ВЛ-0,4 кВ ТП 428 ВЛ-68 РП-2, ф. 27 ПС 110/10 кВ Фунтово для электроснабжения жилого дома, расположенного по адресу: ул. Звездная, д. 67, с. Карагали, Приволжский р-н, Астраханская обл. </t>
  </si>
  <si>
    <t xml:space="preserve">Строительство ЛЭП-0,4 кВ от ближайшей опоры ВЛ-0,4 кВ ТП 103/100 кВА РП-2 ВЛ-66, ф. 27 ПС 110/10 кВ Фунтово для электроснабжения жилого дома, расположенного по адресу: ул. Газопроводная, д. 23, с. Яксатово, Приволжский р-н, Астраханская обл.  </t>
  </si>
  <si>
    <t xml:space="preserve">Строительство ВЛИ-0,38 кВ от РУ-0,4 кВ проектируемой ТП-6/0,4 кВ ф. 18 ПС 35/6 кВ Началово для электроснабжения жилого дома по ул. Ленинградская, д. 47, с. Началово, Приволжский р-н, Астраханская обл.  </t>
  </si>
  <si>
    <t>Строительство ЛЭП-0,4 кВ от ближайшей опоры ВЛ-0,4 кВ ТП 18/160 кВА, РП-9 ВЛ-13, ф.12,35 ПС 110/10 кВ Фунтово для электроснабжения земельного участка, расположенного по адресу: ул. Кирова, д.26а, с. Осыпной Бугор, Приволжский р-н, Астраханская обл.</t>
  </si>
  <si>
    <t>Строительство ВЛИ-0,38 кВ от ближайшей опоры ВЛИ-0,38 кВ, ТП-750, ф. 17, ПС 35/6 кВ Началово для электроснабжения жилых домов по ул.Садовая д. 54, д. 61, д. 64, д. 67 в с/т «Монолит», Приволжский р-н, Астраханская обл.</t>
  </si>
  <si>
    <t xml:space="preserve">Строительство ЛЭП-0,4 кВ от ближайшей опоры ВЛ-0,4 кВ ТП 47/250 кВА ВЛ-62 РП-1, ф. 24 ПС 110/10 кВ Фунтово для электроснабжения жилого дома, расположенного по адресу: ул. Новая, д. 8, с. Яксатово, Приволжский р-н, Астраханская обл. </t>
  </si>
  <si>
    <t xml:space="preserve">Строительство ЛЭП-0,4 кВ от ближайшей опоры ВЛ-0,4 кВ ТП 778/40 кВА, ф. 16 ПС 35/6 кВ Началово для электроснабжения жилого дома, расположенного по ул. Шоссейная, д. 14, с. Яманцуг,  Приволжский р-н, Астраханская обл.   </t>
  </si>
  <si>
    <t>Строительство ВЛИ-0,38 кВ от ближайшей опоры ВЛИ-0,38 кВ ТП-40, ф. 9 ПС 110/10 кВ Фунтово для электроснабжения жилого дома, по ул. Космонавта Леонова д. 24, п. Кирпичного Завода № 1, Приволжский р-н, Астраханская обл.</t>
  </si>
  <si>
    <t>Строительство ЛЭП-0,4 кВ от РУ-0,4 кВ ТП 1709 ф.18 ПС 110/35/10 кВ Первомайская для электроснабжения насосной станции, расположенной по адресу: п. Янго-Аул, б/н (к/н 30:12:022001:606), СТ «Болдинское», Ленинский р-н, Астрахань</t>
  </si>
  <si>
    <t>Строительство ВЛИ-0,38 кВ от проектируемой опоры ВЛИ-0,38 кВ ТП 1626 ф. 7 ПС 110/6 кВ Окрасочная для электроснабжения садового дома, расположенного по адресу: уч. б/н, (к/н 30:12:032082:156), с/т «Авиатор»,  Трусовский р-он,  г.Астрахань</t>
  </si>
  <si>
    <t>Строительство ЛЭП-0,4 кВ от РУ-0,4 кВ ТП 276 ф. 605 ПС 110/10/6 кВ Южная для электроснабжения объекта дорожного сервиса, расположенного по адресу: ул. Фунтовское шоссе, Советский район, г. Астрахань</t>
  </si>
  <si>
    <t>Строительство ВЛИ-0,38 кВ от ближайшей опоры ВЛИ-0,38 кВ проектируемой ТП-6/0,4 кВ, ф.21 ПС 35/6 кВ Началово для электроснабжения жилых домов, расположенных в мкр.3-й Южный, з/у №5,18,27,30,36 и мкр. Южный, д.40, 41, 42, с.Началово, Приволжский район, Астраханская обл.</t>
  </si>
  <si>
    <t>Строительство ВЛИ-0,38 кВ от ближайшей опоры ВЛ-0,4 кВ ТП 98 ф. 16 ПС 35/6 кВ Кировская для электроснабжения жилого дома, расположенного по адресу: пер. 3-й Бакурский, д. 39, Кировский р-н,г. Астрахань</t>
  </si>
  <si>
    <t>Строительство ВЛ-10кВ, ВЛИ-0,38кВ и установка ТП-10/0,4кВ, ф.14 ПС 110/35/10 кВ ЦРП для электроснабжения садового дома, расположенного в с/т "Ветерок" завода холодильного оборудования, уч.34, Приволжский р-н, Астраханская обл.</t>
  </si>
  <si>
    <t xml:space="preserve">Строительство ВЛ-10 кВ и установка 2ТП-10/0,4 кВ ф. 3, ПС 110/35/10 кВ Тамбовка и ф. 16 ПС 220/110/10 Харабали для электроснабжения МБОУ «Средняя общеобразовательная школа с. Тамбовка», расположенной по ул. Октябрьская, д. 51, с. Тамбовка, Харабалинский р-н, Астраханская обл.  </t>
  </si>
  <si>
    <t>Строительство ВЛ-10 кВ, ВЛИ-0,4 кВ и установка ТП-10/0,4 кВ от ближайшей опоры ВЛ-10 кВ РП-6 ВЛ-82 ф. 5 ПС 110/10 кВ Николо-Комаровка для электроснабжения жилых домов, расположенных в 100 м и в 10 м восточнее п. Первое Мая на развилке рек Волга-Кизань, в 400 м от левого берега р. Волга, в 150 м от правого берега р. Кизань, Приволжский р-н, Астраханская обл.</t>
  </si>
  <si>
    <t>Строительство ЛЭП-0,4 кВ от РУ-0,4 кВ ТП 1806 ф. 609 ПС 110/10-6 кВ Городская для электроснабжения гаража, расположенного по адресу: бокс 23, блок 4, ул. Софьи Перовской, д. 98г, Кировский р-н, г. Астрахань</t>
  </si>
  <si>
    <t>Строительство ВЛИ-0,38 кВ от ближайшей опоры ВЛИ-0,38 кВ КТП 1758 ф. 10 ПС 110/6 кВ Судостроительная для электроснабжения жилого дома, расположенного по адресу: ул. 4-я Природная, участок №2, Советский район, г. Астрахань</t>
  </si>
  <si>
    <t xml:space="preserve">Строительство ВЛИ-0,22 кВ от ближайшей опоры ВЛИ-0,38 кВ ТП 237 ф. 7 ПС 35/6 кВ Стекловолокно для электроснабжения гаража, расположенного по адресу: ул. Татищева, д. 27 а, г. Астрахань </t>
  </si>
  <si>
    <t>Строительство ВЛИ-0,38 кВ от ближайшей опоры ВЛИ-0,38 кВ ТП 298/1 ф. 4 ПС 110/6 кВ Судостроительная для электроснабжения базовой станции/ электрооборудование сотовой связи, расположенной по адресу: ул. Ульянова, д. 78 «Б», Блок 2, Бокс 2, КГ «Золотой Затон»</t>
  </si>
  <si>
    <t xml:space="preserve">Строительство ВЛИ-0,4 кВ от ближайшей опоры ВЛИ-0,4 кВ ТП 190 ф. 8 ПС 35/6 кВ Кировская для электроснабжения жилого дома, расположенного по адресу: переулок Томский, з/уч. 9б, г. Астрахань </t>
  </si>
  <si>
    <t xml:space="preserve">Строительство ВЛИ-0,38 кВ от ближайшей опоры ВЛИ-0,38 кВ ТП 1505 ф. 52 ПС 110/6 кВ Судостроительная для электроснабжения жилого дома, расположенного на тер. СНТ Алтай, ул. 1-я Томатная, дом 4, г. Астрахань  </t>
  </si>
  <si>
    <t xml:space="preserve">Строительство ВЛИ-0,4 кВ от ближайшей опоры ВЛ-0,4 кВ ТП 1492 ф. 4 ПС 110/35/10 кВ ЦРП для электроснабжения жилого дома, расположенного по адресу: ул. Ореховая/ пер. 4-й Началовский, д. 34/16, Кировский р-н, г. Астрахань </t>
  </si>
  <si>
    <t>Строительство ЛЭП-0,4 кВ от РУ-0,4 кВ ТП 503 ф. 16 ПС 35/6 кВ Кировская для электроснабжения жилого дома, расположенного по адресу: С-Т «Кировец-1», расположенное в районе ер. Казачий (30:12:012009:469), г. Астрахань</t>
  </si>
  <si>
    <t xml:space="preserve"> «Строительство ЛЭП-10 кВ, ЛЭП-0,4 кВ и установка ТП-10/0,4 кВ ф.5 ПС 110/10 кВ Николо-Комаровка для электроснабжения магазина, расположенного по ул. Дорожная, д.1/1, с. Татарская Башмаковка, Приволжский р-н, Астраханская обл. (ориентировочная протяженность ЛЭП-10 кВ - 0,01 км, ориентировочная протяженность ЛЭП-0,4 кВ – 0,01 км, ориентировочная мощность – 0,25 МВА)»</t>
  </si>
  <si>
    <t xml:space="preserve">Строительство ВЛИ-0,38 кВ от РУ-0,4 кВ КТП-213, ф.10 ПС 110/10 кВ Красный Яр для электроснабжения насосной станции по ул.Набережная, д.1В, с. Байбек, Красноярский р-н, Астраханская обл.  </t>
  </si>
  <si>
    <t xml:space="preserve">Строительство ВЛИ-0,4 кВ от РУ-0,4 кВ ТП 346 ф. 416 ПС 110/35/6 кВ Лесная-Новая для электроснабжения сквера, расположенного по адресу: ул. Коновалова, Трусовский район, г. Астрахань </t>
  </si>
  <si>
    <t>Строительство ВЛИ-0,38 кВ от опоры ВЛ-0,38 КТП-55, ф. 3 ПС 110/6 кВ Джелга для электроснабжения жилого дома по ул. Затонская, г. Ахтубинск, Ахтубинский р-н, Астраханская обл.</t>
  </si>
  <si>
    <t xml:space="preserve">Строительство ВЛИ-0,38 кВ от ближайшей опоры ВЛ-0,4 кВ Л-3 КТП-430 ф. 33 ПС 220/110/35/6 кВ Владимировка для электроснабжения жилого дома в Северном городке, уч. б/н (к/н 30:01:150230:2551), г. Ахтубинск, Ахтубинский р-н, Астраханская обл. </t>
  </si>
  <si>
    <t>Строительство ЛЭП-0,4 кВ от ВЛ-0,4 кВ, КТП-426, ф. 11 ПС 35/10 кВ Тумак для электроснабжения жилого дома, расположенного по ул. Нариманова, д. 265, с. Сизый Бугор, Володарский р-н, Астраханская обл.</t>
  </si>
  <si>
    <t>Строительство ЛЭП-0,4 кВ от ВЛ-0,4 кВ, КТП-517, ф. 7 ПС 35/10 кВ Марфино для электроснабжения жилого дома, расположенного по ул. Молодежная, д. 35, с. Калинино, Володарский р-н, Астраханская обл.</t>
  </si>
  <si>
    <t>Строительство ВЛИ-0,38 кВ от ближайшей опоры ВЛ-0,4 кВ КТП-405 ф. 16 ПС 110/35/10 кВ Тумак для электроснабжения жилого дома по ул. Береговая, д. 97, п. Володарсий, Володарский р-н, Астраханская обл.</t>
  </si>
  <si>
    <t>Строительство ВЛИ-0,38 кВ от ВЛ-0,4 кВ, КТП- 458, ф. 11 ПС 35/10 кВ Тумак для электроснабжения сельскохозяйственной деятельности в северной части участка Иски-Куль, в 1000 метрах от места пересечения реки Мурнук и реки Долгая, Володарский р-н., Астраханская обл.</t>
  </si>
  <si>
    <t xml:space="preserve">Строительство ВЛИ-0,38 кВ от РУ-0,4 кВ КТП-229/160 ф. 11 ПС 110/10 кВ Никольская для электроснабжения здания ремонтной мастерской (МТМ) по ул. Советская, д. 74, с. Ветлянка, Енотаевский р-н, Астраханская обл. </t>
  </si>
  <si>
    <t>«Строительство ВЛИ-0,38 кВ от ближайшей опоры ВЛ-0,4 кВ КТП-784 ф.4 ПС 110/10 кВ Камызяк для электроснабжения жилого дома по ул. Вокзальная, д.13, г. Камызяк, Камызякский р-н, Астраханская обл.»</t>
  </si>
  <si>
    <t>Строительство ВЛ-10 кВ, ВЛИ-0,38 кВ и установка ТП-10/0,4 кВ, ф. 7 ПС 35/10 кВ Травино для электроснабжения земельных участков: 1 участок в границах колхоза «Звезда», земельный участок № 62(7), к югу от базы отдыха «Лебедь»; 2 участок в границах колхоза «Звезда» земельный участок № 62(5), к югу от базы отдыха «Лебедь»; 3 участок под садоводство к/н 30:05:150305:441; 4 участок сельскохозяйственного назначения к/н 30:05:150305:448, Камызякский р-н, Астраханская обл.</t>
  </si>
  <si>
    <t>Строительство ВЛ-10 кВ, ВЛИ-0,38 кВ и установка ТП-10/0,4 кВ, ф. 4 ПС 110/35/10 кВ Раздор для электроснабжения земельного участка ООО ОПХ-предприятие Юбилейное в верхней части острова, расположенного ниже с. Раздор, между рекой Малая Черная и ериком Сазанка, Камызякский р-н, Астраханская обл.</t>
  </si>
  <si>
    <t xml:space="preserve">Строительство ВЛИ-0,38 кВ от ближайшей опоры ВЛИ-0,38 кВ, ТП-523, ф. 22 ПС 35/6 кВ Началово для электроснабжения садового дома в с/т «Романтика» управления полиграфии и издательств администрации области, д. 13, Приволжский р-н, Астраханская обл. </t>
  </si>
  <si>
    <t>Строительство ВЛИ-0,38 кВ от ближайшей опоры ВЛ-0,4 кВ ТП-523 ф. 22 ПС 35/6 кВ Началово для электроснабжения жилого строения в с/т "Обувщик-1" Астраханской обувной фабрики, д. 21 , Приволжский р-н, Астраханская обл.</t>
  </si>
  <si>
    <t>Строительство ЛЭП-0,4 кВ от ближайшей опоры ВЛ-0,4 кВ ТП 5, ф.7 ПС 35/6 кВ Началово для электроснабжения жилого дома, расположенного по адресу: ул. Южная, д.13, с. Началово, Приволжский р-н, Астраханская обл. (ориентировочная протяженность ЛЭП-0,4 кВ - 0,15 км)</t>
  </si>
  <si>
    <t xml:space="preserve">Строительство ЛЭП-0,4 кВ от ближайшей опоры ВЛ-0,4 кВ ТП 763, ф. 21 ПС 35/6 кВ Началово для электроснабжения жилого дома, расположенного по адресу: ул. А. Ахматовой, д. 20, п. Началово, Приволжский р-н, Астраханская обл.  </t>
  </si>
  <si>
    <t>Строительство ЛЭП-0,4 кВ от ближайшей опоры ВЛ- 0,4 кВ ТП 708/250 кВА, ВЛ-7 РП Растопуловка, ф.3,15 ПС 110/10 кВ Растопуловка для электроснабжения жилого дома, расположенного по ул. им. Кдрбая Искендерова, д.27, с. Растопуловка, Приволжский р-н, Астраханская обл.</t>
  </si>
  <si>
    <t>Строительство ЛЭП-0,4 кВ от ближайшей опоры ВЛ-0,4 кВ ТП 447/250 кВА, ф. 21 ПС 35/6 кВ Началово для электроснабжения жилого дома, расположенного по адресу: ул. Весенняя, д. 3, с. Началово, Приволжский р-н, Астраханская обл.</t>
  </si>
  <si>
    <t xml:space="preserve"> Строительство ВЛИ-0,4 кВ от ближайшей опоры ВЛИ-0,4 кВ КТП 1147 ф. 54 ПС 110/10 кВ Кири-Кили для электроснабжения нежилого помещения, расположенного по адресу: ул. 4-я Черниговская, д. 18 «б», г. Астрахань </t>
  </si>
  <si>
    <t xml:space="preserve">Строительство ВЛИ-0,38 кВ от ближайшей опоры ВЛИ-0,38 кВ КТП 431 ф. 29 ПС 110/35/10 кВ Первомайская для электроснабжения гаража, расположенного по адресу: Гаражный кооператив «Лотос-2», ул. Лемисова, № 139, блок II, бокс 23, Ленинский р-н, г. Астрахань </t>
  </si>
  <si>
    <t xml:space="preserve">Строительство ВЛИ-0,38 кВ от оп. № 3 ВЛ-0,4 кВ № 2 КТП-163 ф. 1 ПС 35/10 кВ  Садовая,  для электроснабжения  Жилого дома, ул. Набережная, д. 238 Б, с. Садовое, Ахтубинский р-н, Астраханская обл.  </t>
  </si>
  <si>
    <t xml:space="preserve">Строительство ВЛИ-0,38 кВ от опоры № 9 ВЛ-0,4 кВ до опоры № 9/2 ВЛ-0,22 кВ КТП-163 ф. 1 ПС 35/10 кВ Садовая для электроснабжения жилого дома по ул. Набережная, д. 240 А, с. Садовое, Ахтубинский р-н, Астраханская обл.  </t>
  </si>
  <si>
    <t>Строительство ВЛ-10 кВ, ВЛИ-0,38 кВ и установка ТП-10/0,4 кВ ф. 7 ПС 110/10 кВ Озерная для электроснабжения Холодильника расположенного ул. Степная, д. 31, с. Озерное, Икрянинский р-н, Астраханская обл.</t>
  </si>
  <si>
    <t>Строительство ЛЭП-6 кВ, ЛЭП-0,4 кВ и установка ТП-6/0,4 кВ, ф. 403 ПС 110/35/6 кВ Лесная-Новая для электроснабжения садового дома, расположенного по адресу: уч. 156, в районе «Станция Новолесная», Трусовский р-н, г. Астрахань» Трусовский р-н, г. Астрахань</t>
  </si>
  <si>
    <t>Строительство ВЛ-10 кВ, ВЛИ-0,38 кВ и установка ТП-10/0,4 кВ ф.18 ПС 110/10 кВ Новинская для электроснабжения земельного участка сельскохозяйственного назначения в колхозе им. Дзержинского, на правом берегу реки Николаевская, до слияния с ер. Дмитричева, правее пруда Песчанный (к/н 30:05:190207:43), Камызякский р-н., Астраханская обл.</t>
  </si>
  <si>
    <t>Строительство ВЛ-10 кВ, ВЛИ-0,38 кВ и установка ТП-10/0,4 кВ ф.14 ПС 110/35/10 кВ ЦРП для электроснабжения садового дома в с/т «Ветерок» завода холодильного оборудования, д.1, Приволжский р-н., Астраханская обл.</t>
  </si>
  <si>
    <t>Строительство ЛЭП-0,4 кВ от РУ-0,4 кВ ТП-742 ф.18 ПС 35/6 кВ Началово для электроснабжения магазина в мкр.Придорожный, д.1, с.Началово, Приволжский р-н., Астраханская обл.</t>
  </si>
  <si>
    <t xml:space="preserve">Строительство ВЛИ-0,38 кВ от ближайшей опоры ВЛИ-0,38 кВ ТП-428 ВЛ-68 РП-2 ф. 27 ПС 110/10 кВ Фунтово для электроснабжения садового дома в с/т «Медик» на уч. № 3, с. Карагали, Приволжский р-н, Астраханская обл. </t>
  </si>
  <si>
    <t>Строительство ВЛИ-0,38 кВ от проектируемой опоры ВЛИ-0,38 кВ проектируемой ТП-10/0,4 кВ, ф. 33 ПС 110/10 кВ Фунтово для электроснабжения земельного участка для производства сельхозпродукции, расположенного на орошаемом участке «Ирле» на поле 1, дорожке 5, уч. № 7, Приволжский р-н, Астраханская обл.</t>
  </si>
  <si>
    <t>. Строительство ВЛИ-0,38 кВ от РУ-0,4 кВ ТП-442 ф.5 ПС 35/6 кВ Началово для электроснабжения жилого дома в мкр.2-й Южный, д.26, с.Началово, Приволжский р-н, Астраханская обл.</t>
  </si>
  <si>
    <t>Строительство ВЛИ-0,38 кВ от ближайшей опоры ВЛ-0,4 кВ ТП-851 ф.17 ПС 110/10 кВ Фунтово для электроснабжения жилого дома по ул.Батырова, д.3, с.Фунтово-1, Приволжский р-н, Астраханская обл</t>
  </si>
  <si>
    <t>Строительство ВЛИ-0,38 кВ от ближайшей опоры ВЛИ-0,38 кВ КТП 1008 ф. 11 ПС 35/6 кВ Трусовская для электроснабжения нежилого помещения, расположенного по адресу: ул. 5-я Керченская, № 16, пом. 5, Трусовский р-н, г. Астрахань</t>
  </si>
  <si>
    <t xml:space="preserve">Строительство ВЛИ-0,4 кВ от проектируемой опоры ВЛИ-0,4 кВ ТП 1806 ф. 609 ПС 110/10-6 кВ Городская для электроснабжения гаражей, расположенных по адресу: ул. С. Перовской, д. 98г, (к/н 30:12:030085:348), блок Х, бокс 106, г. Астрахань </t>
  </si>
  <si>
    <t xml:space="preserve">Строительство ВЛИ-0,38 кВ от ближайшей опоры ВЛИ-0,38 кВ ТП 65 ф. 15 ПС 35/6 кВ Кировская для электроснабжения строительной площадки, расположенной по адресу: ул. Патона, д. 21, Ленинский р-н, г. Астрахань </t>
  </si>
  <si>
    <t xml:space="preserve">Строительство ВЛИ-0,4 кВ от ближайшей опоры ВЛ-0,4 кВ ТП 1177 ф. 10 ПС 110/6 кВ Судостроительная для электроснабжения объекта наружного освещения, расположенного по адресу: ул. Сабанс-Яр, д. 11, г. Астрахань </t>
  </si>
  <si>
    <t>Строительство ЛЭП-6 кВ, ЛЭП-0,4 кВ и установка КТП-6/0,4 кВ, ф.9 ПС 35/6 кВ Трусовская для электроснабжения жилых домов, расположенных по адресу: ул. Бориса Алексеева, д.2, д.5, д.6, д.8, д.12, д.19, с. Солянка, Наримановский район, г. Астрахань</t>
  </si>
  <si>
    <t>Строительство ВЛИ-0,38 кВ от ближайшей опоры ВЛИ-0,38 кВ РП 54 ф.39,50 ПС 110/6 кВ Судостроительная для электроснабжения садового дома, расположенного в с/т «Геолог» по ул. 1-я Котельная, Советский район, г. Астрахань.</t>
  </si>
  <si>
    <t>Строительство ВЛ-10 кВ, ВЛИ-0,38 кВ и установка ТП-10/0,4 кВ, ф. 7 ПС 35/10 кВ Травино для электроснабжения земельного участка для ведения личного подсобного хозяйства, расположенного по ул. Заводская, д. 80, с.Образцово-Травино, Камызякский р-н, Астраханская обл.</t>
  </si>
  <si>
    <t xml:space="preserve">Строительство ВЛИ-0,38 кВ от проектируемой ВЛИ-0,38 кВ ТП 1398 ф. 9 ПС 35/6 кВ Трусовская для электроснабжения садового дома, расположенного по адресу: уч. 28, СНТ Полет, Трусовский р-н,  Астраханская обл.  </t>
  </si>
  <si>
    <t>Строительство ВЛИ-0,38 кВ от ближайшей опоры ВЛИ-0,38 кВ КТП 1391, ф. 22 ПС 35/6 кВ Интернациональная для электроснабжения жилого дома по пер. 2-й Самаркандский, д. 13, Трусовский район, г. Астрахань</t>
  </si>
  <si>
    <t>Строительство ВЛЗ-6 кВ ВЛИ-0,38 кВ и установка ТП-6/0,4 кВ ф. 33 ПС 110/6 кВ Окрасочная для электроснабжения производственного здания по адресу: Астраханская обл. Наримановский район, п. Трусово, ул. Школьная, д. 37 И (к/н 30:08:120122:332)</t>
  </si>
  <si>
    <t>Строительство ВЛИ-0,38 кВ от ближайшей опоры ВЛ -0,4 кВ КТП-731/250 кВА ф. 9 ПС 110/10/6 кВ Промстройматериалы для электроснабжения жилого дома по ул. Пионерская, д. 2а/13, д. 2а/10, с. Солянка, Наримановский р-н. Астраханская обл.</t>
  </si>
  <si>
    <t xml:space="preserve">Строительство ВЛ-10 кВ, ВЛИ-0,22 кВ и установка ТП-10/0,4 кВ, ф.21 ПС 110/10 кВ Ленино для электроснабжения объекта животноводства, расположенного в 24 км к юго-западу от с.Ленино в 35 км к западу от с.Замьяны, Енотаевский район, Астраханская область. </t>
  </si>
  <si>
    <t>«Строительство ВЛИ-0,38 кВ от ближайшей опоры ВЛИ-0,38 кВ, ТП-428, ВЛ-68 РП-2 ф. 27 ПС 110/10 кВ Фунтово для электроснабжения садового дома по ул. Светлая д. 12 в с/т Нефтяник, с. Карагали, Приволжский р-н, Астраханская обл.»</t>
  </si>
  <si>
    <t xml:space="preserve">Установка КТП-6/0,4 кВ и строительство ВЛИ-0,38 кВ ф. 18 ПС 35/6 кВ Началово для электроснабжения жилого дома по ул. Дорожная, д. 3 в, п. Начало, Приволжский район, Астраханская обл. </t>
  </si>
  <si>
    <t>«Строительство ВЛ-10кВ, ВЛИ-0,38кВ и установка ТП-10/0,4кВ, ВЛ-68 РП-2 ф.27 ПС 110/10 кВ Фунтово для электроснабжения производственной базы по ул.Подгорная, д.3 с.. Карагали, Приволжский р-н, Астраханская обл.»</t>
  </si>
  <si>
    <t>Строительство ЛЭП-0,4 кВ от ближайшей опоры ВЛ-0,4 кВ ТП 520/250 кВА, ф. 17 ПС 35/6 кВ Началово для электроснабжения жилого дома, расположенного по ул. Прудовая, д. 15, с. Началово, Приволжский р-н, Астраханская обл.</t>
  </si>
  <si>
    <t xml:space="preserve">Строительство ВЛИ-0,4 кВ от ближайшей опоры ВЛ-0,4 кВ ТП 60 ф. 106 ПС 110/35/6 кВ Трикотажная для электроснабжения базовой станции сотовой радиотелефонной связи, расположенной по адресу: ул. Колгуева/ 1-я Перевозная, г. Астрахань </t>
  </si>
  <si>
    <t>Строительство ЛЭП-0,4 кВ от РУ-0,4 кВ ТП 582 ф. 608 ПС 110/10/6 кВ Южная для электроснабжения нежилого помещения, расположенного по адресу: ул. Кубанская, д. 29, «а», гараж 2, гаражный кооператив «Кубань», Советский р-н, г. Астрахань.</t>
  </si>
  <si>
    <t>Строительство ЛЭП-0,4 кВ от РУ-0,4 кВ проектируемой ТП-6/0,4 кВ, ф.3 ПС 35/6 кВ Началово для электроснабжения садового дома, расположенного в с/т "Нива" МКП ПМК "Приволжская" уч. 53, Приволжский р-н, Астраханская обл.</t>
  </si>
  <si>
    <t>Строительство ВЛИ-0,38 кВ от ближайшей опоры ВЛИ-0,38 кВ ТП 129 А ф. 7 ПС 110/35/10 кВ Первомайская для электроснабжения садового дома, расположенного по адресу: ст. «Луч», при АОА «Астраханский рыбокомбинат» уч. 77, Ленинский р-н, г. Астрахань.</t>
  </si>
  <si>
    <t xml:space="preserve">Строительство ЛЭП-0,4  кВ  от  РУ-0,4 кВ  КТП  771  ф. 32 ПС 110/10 кВ Кири-Кили для электроснабжения базовой станции/оборудования сотовой связи, расположенной по адресу:  ул. Жилая, д. 7Б, г. Астрахань </t>
  </si>
  <si>
    <t>Строительство ЛЭП-0,4 кВ от ближайшей опоры ВЛ-0,4 кВ ТП 135/40 кВА, ф. 21 ПС 35/10 кВ Бирюковка для электроснабжения объекта сельскохозяйственного использования, расположенного в сельском поселении Началовский сельсовет, в 170 м северо-восточнее границы п. Болдинский, в 450 м от левого берега р. Болда, Приволжский р-н, Астраханская обл.</t>
  </si>
  <si>
    <t>Строительство ЛЭП-0,4 кВ от ближайшей опоры ВЛ-0,4 кВ ТП 16/200 кВА, ВЛ-13 РП-9, ф. 12,35 ПС 110/10 кВ Фунтово для электроснабжения садового дома к/н 30:12:030134:216, Советский район, г. Астрахани.</t>
  </si>
  <si>
    <t>Строительство ВЛИ-0,38 кВ от ближайшей опоры ВЛИ-0,38 кВ ТП 254 ф. 611 ПС 110/10-6 кВ Городская для электроснабжения жилых домов (которые будут располагаться) по ул. Цветочная, д. 13, д. 17, д. 19, д. 21, ул. Ольховая д. 13, п. Поляна, Приволжский р-н, Астраханская обл.</t>
  </si>
  <si>
    <t>Строительство ВЛ-10 кВ, ВЛИ-0,38 кВ и установка ТП-10/0,4 кВ, ф. 19 ПС 110/10 кВ Табола - 1-й ввод; строительство ВЛИ-0,38 кВ от РУ-0,4 ЗТП 38 ф. 17 ПС 110/10 Табола - 2-й ввод, для электроснабжения учреждения дошкольного, начального и среднего общего образования, расположенного по ул. Трусова, з/у 52 «А», г. Камызяк, Камызякский р-н, Астраханская обл.</t>
  </si>
  <si>
    <t xml:space="preserve">Строительство ЛЭП-0,4 кВ от ближайшей опоры ВЛ-0,4 кВ ТП 349/160 кВА, ф. 16 ПС 35/6 кВ Началово для электроснабжения жилого дома, расположенного по ул. Мостовая, д. 4, с. Яманцуг, Приволжский р-н, Астраханская обл. </t>
  </si>
  <si>
    <t>Строительство ВЛИ-0,4 кВ от ближайшей опоры ВЛИ-0,4 кВ ТП 253 ф. 21 ПС 35/6 кВ Прогресс для электроснабжения квартир, расположенных по адресу: ул. Августовская, д. 5а, кв. 1, кв. 2, кв. 3, кв. 4, кв. 5 (общая долевая собственность ½), г. Астрахань</t>
  </si>
  <si>
    <t>Строительство ВЛИ-0,38 кВ от ближайшей опоры № 10/2 ВЛ-0,4 кВ ТП 798 ф. 21 ПС 35/6 кВ Прогресс, для электроснабжения телекоммуникационного оборудования, расположенная по адресу: ул. Августовская, д. 1, г.Астрахань</t>
  </si>
  <si>
    <t>Строительство ВЛИ-0,38 кВ от ближайшей опоры ВЛ-0,4 кВ ТП 253 ф. 21 ПС 35/6 кВ Прогресс для электроснабжения сооружения связи, расположенного по адресу: ул. Августовская, д. 9В, Ленинский р-н, г. Астрахань</t>
  </si>
  <si>
    <t xml:space="preserve">Строительство ВЛИ-0,38 кВ от ближайшей опоры ВЛ-0,4 кВ ТП 1447 ф.52 ПС 110/6 кВ Судостроительная для электроснабжения жилого дома, расположенного в СНТ Декоратор-2, 266, г. Астрахань </t>
  </si>
  <si>
    <t xml:space="preserve">Строительство ВЛИ-0,38 кВ от проектируемой опоры ВЛИ-0,38 кВ проектируемой ТП 6/0,4 кВ ф. 52 ПС 110/6 кВ Судостроительная для электроснабжения садового дома, расположенного по адресу: с/т «Декоратор-2», расположенное по ул. Адмирала Нахимова, уч. 94, Советский район, г. Астрахань. </t>
  </si>
  <si>
    <t>Строительство ВЛИ-0,38 кВ от ближайшей опоры ВЛИ-0,4 кВ КТП 1447 ф. 52 ПС 110/6 кВ Судостроительная для электроснабжения садового дома, расположенного по адресу:  ул. Адмирала Нахимова, СНТ "Декоратор", участок 232, Советский район, г. Астрахань.</t>
  </si>
  <si>
    <t>Строительство ВЛИ-0,38 кВ от ближайшей опоры ВЛИ-0,38 кВ ТП 1353 ф. 6 ПС 110/35/6 кВ Лесная для электроснабжения жилого дома, расположенного по адресу: с. Солянка, Наримановский муниципальный район, сельское поселение Солянский сельсовет, Солянка село, ул. Ровная, уч. 5е, Астраханская обл.</t>
  </si>
  <si>
    <t>Строительство ВЛЗ-6 кВ, ВЛИ-0,38 кВ и установка ТП-6/0,4 кВ ф. 29 ПС 110/10 кВ Промстройматериалы для электроснабжения предприятия общественного питания (к/н 30:08:110102:479), расположенного по ул. Калинина, д. 21, с. Солянка, Наримановский район, Астраханская область.</t>
  </si>
  <si>
    <t xml:space="preserve">Строительство ВЛИ-0,38 кВ от ближайшей опоры ВЛ-0,4 кВ ТП-330 ВЛ-82 РП-6 Береговая ф.5,10, ПС 110/10 кВ Николо-Комаровка для электроснабжения жилых домов по ул. Проселочная, д. 3В и д. 11Б, п. Ассадулаево, Приволжский р-н, Астраханская обл.  </t>
  </si>
  <si>
    <t>Установка КТП-6/0,4 кВ  и строительство ВЛИ-0,38 кВ от опоры № 9/4 Л-1, ф. 16 ПС 35/6 кВ Началово для электроснабжения Крестьянско-фермерского хозяйства на орошаемом участке «болдинский», в 760 м. от правого берега р. Прямая Болда, примыкает к западной границе с. Началово, Приволжский район, Астраханская обл. (Ориентировочная протяженность – 0,15 км; ориентировочная мощность трансформатора – 0,16 МВА)</t>
  </si>
  <si>
    <t>Строительство ВЛИ-0,38 кВ от РУ-0,4 кВ ТП-109 ф. 10, ПС 110/10 кВ Фунтово для электроснабжения личного подсобного хозяйства (к/н 30:09:120902:141), расположенного в Евпраксинский сельсовет, в 90 м. северо-западне села Веселая Грива, в 450 м от правого берега р. Болда, Приволжский р-н, Астраханская обл.</t>
  </si>
  <si>
    <t>Строительство ВЛИ-0,38 кВ от ближайшей опоры ВЛ-0,4 кВ КТП-534 ф.16 ПС 35/10 кВ Бирюковка для электроснабжения жилых домов по ул.Лесная, д.17А и д.27А, с.Бирюковка, Приволжский р-н, Астраханская обл.</t>
  </si>
  <si>
    <t>Строительство ЛЭП-0,4 кВ от проектируемой опоры ВЛ-0,4 кВ ТП-770/25 кВА, ф. 35 ПС 110/10 кВ Фунтово для электроснабжения жилого дома, расположенного по адресу: ул. Баренцева, д.1, п. Кирпичного Завода № 1, Приволжский р-н, Астраханская обл.</t>
  </si>
  <si>
    <t>Строительство ВЛИ-0,38 кВ от ближайшей опоры ВЛ-0,4 кВ ТП-55 ВЛ-82 РП-6 Береговая ф. 5, 10 ПС 110/10 кВ Николо-Комаровка для электроснабжения жилого дома по ул. Дорожная, д. 41, с. Татарская Башмаковка, Приволжский р-н, Астраханская обл.</t>
  </si>
  <si>
    <t>Строительство ЛЭП-0,4 кВ от ближайшей опоры ВЛ-0,4 кВ ТП 428/160 кВА, ВЛ-68 РП-2 ф. 27 ПС 110/10 кВ Фунтово для электроснабжения жилых домов, расположенных по ул. Свободная, с. Карагали, Приволжский р-н, Астраханская обл.</t>
  </si>
  <si>
    <t>Строительство ВЛИ-0,38 кВ от ближайшей опоры ВЛ-0,4 кВ ТП-340 ф. 16 ПС 35/6 кВ Началово для электроснабжения жилого дома по ул. Кедровая, д. 8, с. Началово, Приволжский р-н, Астраханская обл.</t>
  </si>
  <si>
    <t xml:space="preserve">Строительство ЛЭП-0,4 кВ от ближайшей опоры ВЛ-0,4 кВ ТП 50/100 кВА, РП-2 ВЛ-66 ф. 27 ПС 110/10 кВ Фунтово для электроснабжения жилого дома, расположенного по ул. Газопроводная, д. 35, с. Яксатово, Приволжский р-н, Астраханская обл.  </t>
  </si>
  <si>
    <t>Строительство ЛЭП-0,4 кВ от РУ-0,4 кВ ТП-436/250 кВА, ф. 21 ПС 35/6 кВ Началово для электроснабжения жилого дома, расположенного на орошаемом участке "Садовый", в 200 м северо-восточнее границы с. Началово, в 650 м от правого берега р.  Болда, Приволжский р-н, Астраханская обл.</t>
  </si>
  <si>
    <t>Строительство ЛЭП-0,4 кВ от РУ-0,4 кВ ТП-527, ф. 22 ПС 35/6 кВ Началово для электроснабжения жилых домов, расположенных по ул. Владимира Даля, з/у. 7, з/у 7А, д. 9А, д. 13А и ул. Рождественского, д. 7А, п. Садовый, Приволжский р-н, Астраханская обл.</t>
  </si>
  <si>
    <t>Строительство ЛЭП-0,4 кВ от ближайшей опоры ВЛ- 0,4 кВ ТП 182/63, ф. 3 ПС 110/35/10 кВ Евпраксино для электроснабжения объекта животноводства дома, расположенного в 10 м восточнее поселка Кафтанка, на левом берегу ерика Кафтаник, Приволжский р-н, Астраханская обл.</t>
  </si>
  <si>
    <t xml:space="preserve">Строительство ЛЭП-0,4 кВ от ближайшей опоры ВЛ-0,4 кВ ТП 678, ф. 7 ПС 110/6 кВ ВОС для электроснабжения жилых домов, расположенных по адресу: ул. Васильковая, д. 25, д. 26, п. Сенной, Наримановский р-н, Астраханская обл. </t>
  </si>
  <si>
    <t>Строительство ЛЭП-0,4 кВ от ближайшей опоры ВЛ-0,4 кВ ТП-520/250 кВА, ф. 20 ПС 35/6 кВ Началово для электроснабжения жилого дома по ул. Степная, з/у. 6, с.Началово, Приволжский р-н, Астраханская обл.</t>
  </si>
  <si>
    <t>Строительство ВЛИ-0,38 кВ от ближайшей опоры ВЛ-0,4 кВ Л-2, КТП-539 ф. 3 ПС 110/35/10 кВ Тамбовка для электроснабжения жилого дома по ул. Кирова, д. 81, с. Тамбовка, Харабалинский р-н, Астраханская обл.</t>
  </si>
  <si>
    <t xml:space="preserve">Строительство ВЛИ-0,38 кВ от ближайшей опоры ВЛ-0,4 кВ Л-1 КТП-381 ф. 12 ПС 110/10 кВ Мумра для электроснабжения жилого дома по ул. Набережная, д. 99, с. Зюзино, Икрянинский р-н, Астраханская обл. </t>
  </si>
  <si>
    <t>Строительство ВЛИ-0,38 кВ от РУ-0,4 кВ КТП-216ф.13 ПС 110/10 кВ Никольская для электроснабжения базовой станции/оборудования сотовой связи 70м северо-восточнее трассы М-6 и 50м северо-западнее ул.Мира, дом №2, с.Пришиб, Енотаевский р-н, Астраханская обл.</t>
  </si>
  <si>
    <t xml:space="preserve">Строительство ВЛИ-0,38 кВ № 1, № 2, № 3, установка ТП-10/0,4 кВ ф. 5 ПС 110/35/10 кВ Горбаневка-2, для электроснабжения строений на земельных участках СНТ, СНТ "Восход", х. Токарев, г. Знаменск, Ахтубинский р-н, Астраханская обл.  </t>
  </si>
  <si>
    <t>Строительство ВЛИ-0,22 кВ от ВЛ-0,4 кВ КТП-25, ф. 9 ПС 110/10 кВ Старица, для электроснабжения ГРПШ с. Поды по объекту: «Газопроводы межпоселковые с. Черный Яр, Черноярский р-н, Астраханская обл.</t>
  </si>
  <si>
    <t>Строительство ВЛИ-0,38 кВ от ближайшей опоры ВЛ-0,4 кВ КТП-528 ф .5 ПС 110/10 кВ Табола для электроснабжения базовой станции сотовой связи по ул. Ульянова, г. Камызяк, Камызякский р-н, Астраханская обл.</t>
  </si>
  <si>
    <t>Строительство ВЛ-6 кВ, ВЛИ-0,38 кВ и установка ТП-6/0,4 кВ, ф.16 ПС 35/6 кВ Началово для электроснабжения жилого дома по ул.Ясная, д.21, с.Яманцуг, Приволжский р-н, Астраханская область.</t>
  </si>
  <si>
    <t>Строительство ЛЭП-0,4 кВ от ближайшей опоры ВЛ-0,4 кВ ТП-146/250 кВА, ф. 7 ПС 35/6 кВ Началово для электроснабжения жилых домов по мкр. Загородный, д. 33, д.27, с. Началово, Приволжский р-н, Астраханская обл.</t>
  </si>
  <si>
    <t>Строительство ЛЭП-0,4 кВ от ближайшей опоры ВЛ-0,4 кВ ТП 569/25 кВА, ф. 17 ПС 35/6 кВ Началово для электроснабжения садовых домов, расположенных в с/т Обувщик-1, уч. 13, уч. 15, Приволжский р-н, Астраханская обл.</t>
  </si>
  <si>
    <t>Строительство ВЛИ-0,4 кВ от ближайшей опоры ВЛИ-0,4 кВ ТП 396 ф. 615 ПС 110/10-6 кВ Царевская для электроснабжения гаража, расположенного по адресу: ул. Богдана Хмельницкого, г. Астрахань</t>
  </si>
  <si>
    <t>Строительство ЛЭП-0,4 кВ от РУ-0,4 кВ ТП 793 ф. 623 ПС 110/10-6 кВ Городская для электроснабжения насосной станции, расположенной по адресу: ул. В. Барсовой, г. Астрахань</t>
  </si>
  <si>
    <t>Строительство ЛЭП-0,4 кВ от РУ-0,4 кВ ТП 829 ф. 105 ПС 110/35/6 кВ Трикотажная для электроснабжения насосной станции, расположенной по адресу: ул. Минусинская, 2, г. Астрахань</t>
  </si>
  <si>
    <t>Строительство ВЛИ-0,38 кВ от Ру-0,4 кВ КТП 1463 ф. 7 ПС 110/35/10 кВ Первомайская для электроснабжения жилого дома, расположенного в садоводческом некоммерческом товариществе "Луч", д. 21, Ленинский район, г. Астрахань</t>
  </si>
  <si>
    <t>Строительство ЛЭП-0,4 кВ от ВЛ-0,4 кВ, КТП- 459, ф. 11 ПС 35/10 кВ Тумак для электроснабжения жилого дома, расположенного по ул. Солнечная, д. 3, с. Ахтерек, Володарский р-н, Астраханская обл.</t>
  </si>
  <si>
    <t>Строительство ВЛИ-0,38 кВ от РУ-0,4 кВ КТП-165 ф. 8 ПС 110/10 кВ Черный Яр-2 для электроснабжения МТМ, нежилое здание по ул. Победы, д. 19, литер 6, 6а, 6б, 6в, с. Черный Яр, Черноярский р-н, Астраханская обл.</t>
  </si>
  <si>
    <t>Строительство ВЛИ-0,38 кВ от РУ-0,4 кВ
проектируемой ТП-10/0,4 кВ, ф. 6 ПС 110/10 кВ Черный Яр-2 для электроснабжения здания овощехранилища, расположенного в 2 км по направлению на юго-запад от с. Черный Яр, Черноярский р-н, Астраханская обл.</t>
  </si>
  <si>
    <t xml:space="preserve">Строительство ВЛИ-0,38 кВ от ближайшей опоры ВЛ-0,4 кВ Л-1 КТП-344 ф. 16 ПС 220/110/35/6 кВ Баррикадная для электроснабжения Стройплощадка жилого дома по ул. Матросова, д. 54, с. Бахтемир, Икрянинский р-н, Астраханская обл. </t>
  </si>
  <si>
    <t xml:space="preserve">Строительство ВЛИ-0,38 кВ от РУ-0,4 кВ, ТП-792, ф. 7 ПС 110/6 кВ Водозабор для электроснабжения жилого дома по ул. Новая, д. 33 Д,  п. Караагаш, Приволжский р-н, Астраханская обл.  </t>
  </si>
  <si>
    <t>Установка КТП-10/0,4 кВ и строительство ВЛИ-0,22 кВ от ближайшей опоры ВЛИ-0,22 кВ, ВЛ-2 РП-ЯКЗ ф. 33 ПС 110/10 кВ Фунтово для электроснабжения гаража по ул. Камызякское шоссе 7 (относится к строению №203), с. Яксатово, Приволжский район, Астраханская обл.</t>
  </si>
  <si>
    <t>Строительство ВЛИ-0,38 кВ от ближайшей опоры ВЛ-0,4 кВ ТП-559 ф.35 ПС 110/10 кВ Фунтово для электроснабжения жилого дома по ул.Зеленая, д.14, п.Кирпичного завода №1, Приволжский р-н, Астраханская обл.</t>
  </si>
  <si>
    <t>Строительство ВЛИ-0,38 кВ от ближайшей опоры ВЛ-0,4 кВ КТП-654 ф. 8 ПС 110/10 кВ Камызяк для электроснабжения земельного участка по ул. Красная Набережная, 106 А, г. Камызяк, Камызякский р-н, Астраханская обл.</t>
  </si>
  <si>
    <t>Строительство ВЛИ-0,38 кВ от РУ-0,4 кВ проектируемой ТП-6/0,4 кВ ф. 9 ПС 35/6 кВ Трусовская для электроснабжения жилого дома,
расположенного по адресу: ул. 6-я Пригородная, д. 6 «б», с. Солянка, Наримановский р-н, Астраханская обл.» (ориентировочная протяженность - 0,44 км)</t>
  </si>
  <si>
    <t>Строительство ЛЭП-0,4 кВ от РУ-0,4 кВ ТП 158 ф. 610 ПС 110/10-6 кВ Царевская для электроснабжения административного здания (офисного здания), расположенного по адресу: ул. Ахшарумова, д. 76, г. Астрахань</t>
  </si>
  <si>
    <t>Строительство ЛЭП-0,4 кВ от РУ-0,4 кВ ТП 450 ф. 608 ПС 110/10/6 кВ Южная для электроснабжения жилого дома, расположенного по адресу: ул. Челябинская/ул. Краснодарская, д. 29/д. 2, Советский р-н, г. Астрахань</t>
  </si>
  <si>
    <t>Строительство ВЛИ-0,4 кВ от РУ-0,4 кВ ТП 1773 ф. 18 ПС 110/35/10 Первомайская для электроснабжения жилых и садовых домов, расположенных по адресу: с/т Изыскатель, расположенное в районе Янго –Аул, уч. 72, уч. 178, уч. 102, уч. 120, уч. 179, д. 168, д. 155, д. 156, уч. 180, д. №73, уч. 117, уч. 145, уч. 192, уч. 144, д. 101, д. №175, уч. 167, уч.169, уч. 103 и пер. Изыскателей д. 8, г. Астрахань</t>
  </si>
  <si>
    <t>Строительство ВЛИ-0,38 кВ от ближайшей опоры ВЛ-0,4 кВ Л-1 ТП-18 ф.11 ПС 35/10 кВ Зеленга для электроснабжения жилого дома по ул. Рабочая, д. 12 «а», с.Маково, Володарский р-н, Астраханская обл.</t>
  </si>
  <si>
    <t>Строительство ВЛИ-0,38 кВ от ближайшей опоры ВЛ-0,4 кВ Л-2 КТП-104 ф. 14 ПС 35/10 кВ Тумак для электроснабжения жилого дома по ул. Красная Набережная, д. 45Б, с. Тумак, Володарский р-н, Астраханская обл.</t>
  </si>
  <si>
    <t xml:space="preserve">Строительство ВЛИ-0,38 кВ от ближайшей опоры ВЛ-0,4 кВ КТП-233, ф. 15 ПС 110/35/10 кВ Володаровка для электроснабжения жилого дома по ул.Архаровская, д. 5 «в», п.Володарский, Володарский р-н, Астраханская обл.  </t>
  </si>
  <si>
    <t xml:space="preserve">Строительство ВЛИ-0,38 кВ от РУ-0,4 кВ, КТП-405, ф. 16 ПС 110/35/10 кВ Володаровка для электроснабжения жилого дома по ул. Береговая, д. 70, п. Володарский, Володарский р-н, Астраханская обл.  </t>
  </si>
  <si>
    <t>Строительство ЛЭП-0,4 кВ от ближайшей опоры ВЛ-0,4 кВ ТП 559/250 кВА, ф.35 ПС 110/10 кВ Фунтово для электроснабжения жилого дома, расположенного по ул. Интернациональная, з/у 1Г, п. Кирпичного Завода № 1, Приволжский р-н, Астраханская обл.</t>
  </si>
  <si>
    <t>Строительство ЛЭП-0,4 кВ от РУ-0,4 кВ проектируемой ТП-6/0,4 кВ, ф.21 ПС 35/6 кВ Началово для электроснабжения жилых домов, расположенных по ул. Деревенская, д.14,16,18, ул. Августовская, д.15,18, мкр.3-й Южный, з/у 80, с. Началово, Приволжский р-н, Астраханская обл.</t>
  </si>
  <si>
    <t>Строительство ЛЭП-0,4 кВ от проектируемой опоры ВЛ-0,4 кВ ТП 824/40 кВА, ф.3 ПС 110/35/6 кВ Евпраксино для электроснабжения жилого дома, расположенного по ул. Садовая, д. 22, с. Килинчи, Приволжский р-н, Астраханская обл.</t>
  </si>
  <si>
    <t>Строительство ЛЭП-0,4 кВ от ближайшей опоры ВЛ-0,4 кВ ТП 523/400 кВА, ф.7 ПС 35/6 кВ Началово для электроснабжения садовых домов, расположенных в с/т "Медик", уч. 178, 71, Приволжский р-н, Астраханская обл.</t>
  </si>
  <si>
    <t>Строительство ЛЭП-0,4 кВ от ближайшей опоры ВЛ-0,4 кВ ТП 741/160, ф. 20 ПС 35/6 кВ Началово для электроснабжения жилых домов по ул. Ф. Достоевского, д.3, д.5, д.6, д.7, д. 8, д. 12, с. Началово, Приволжский р-н, Астраханская обл.</t>
  </si>
  <si>
    <t>Строительство ВЛИ-0,38 кВ от проектируемой ТП-10/0,4 кВ, ф. 13 ПС 110/10 кВ Дружба для электроснабжения жилого дома в  пер. 1 Олимпийский, д.8, с. Забузан, Красноярский р-н, Астраханская обл.</t>
  </si>
  <si>
    <t>Строительство ВЛИ-0,38 кВ от ближайшей опоры ВЛИ-0,38 кВ, ТП-104, ВЛ-14 РП-9 ф.12,35 ПС 110/10 кВ Фунтово для электроснабжения садового дома на участке № 28 в с/т. Солнечное, Приволжский р-н, г. Астрахань</t>
  </si>
  <si>
    <t>Строительство ВЛЗ-6кВ, ВЛИ-0,38 кВ и установка КТП-6/0,4 кВ, ф. 10 ПС 110/6 кВ Судостроительная для электроснабжения жилого и садового дома, расположенных по адресу: ул. 2-я Валовая, д.5 ; с-т "Механизатор" при ВПУ-23, уч.5 Советский р-н г. Астрахани.</t>
  </si>
  <si>
    <t>Строительство ВЛИ-0,38 кВ от опоры № 2 ВЛ-0,4 кВ Л-2 КТП-173, ф. 23 ПС 110/6 кВ Ахтуба для электроснабжения жилого дома (стройплощадка) по ул. Садовая, д. 38, г. Ахтубинск, Ахтубинский р-н, Астраханская обл.</t>
  </si>
  <si>
    <t>Строительство ВЛИ-0,38 кВ от опоры № 71 ВЛ-0,4 кВ Л-1 КТП-20, ф. 33 ПС 220/110/35/6 кВ Владимировка для электроснабжения жилого дома (стройплощадка) Северный городок, г. Ахтубинск, Ахтубинский р-н, Астраханская обл.</t>
  </si>
  <si>
    <t>Строительство ВЛИ-0,38 кВ от опоры № 57 ВЛ-0,38 кВ Л-5 КТП-15, ф.26 ПС 220/110/35/6 кВ Владимировка для электроснабжения жилого дома (стройплощадка) в Северном городке уч. с к/н 30:01:150230:2406, г. Ахтубинск, Ахтубинский р-н, Астраханская обл.</t>
  </si>
  <si>
    <t>Строительство ВЛИ-0,38 кВ от РУ-0,4 кВ ЦРП-3 ф. 36 ПС 220/110/35/6 кВ ф.36 Владимировка для электроснабжения торгового павильона по ул. Циолковского, блок 3, участок 2, г. Ахтубинск, Ахтубинский р-н, Астраханская обл.</t>
  </si>
  <si>
    <t>«Строительство ВЛИ-0,38 кВ для электроснабжения жилого дома (стройплощадка), расположенного по адресу: Астраханская область, г. Ахтубинск, район Северного городка, кадастровый номер участка 30:01:000000:813</t>
  </si>
  <si>
    <t>Строительство ВЛ-6 кВ, ВЛИ-0,38 кВ и установка КТП-6/0,4 кВ ф. 17 ПС 110/6 кВ Ахтуба для электроснабжения жилого дома (стройплощадка), расположенного по ул. Южная, участок 9, г. Ахтубинск, Астраханская обл.</t>
  </si>
  <si>
    <t>Строительство ВЛИ-0,38 кВ от ближайшей опоры ВЛИ-0,4 кВ КТП-360/250 кВА, ф. 29 ПС 110/10/6 кВ Промстройматериалы для электроснабжения жилого дома по ул. Кунгурская, с. Солянка, Наримановский р-н, Астраханская обл.</t>
  </si>
  <si>
    <t>Строительство ВЛЗ-10 кВ, ВЛИ-0,38 кВ и установка СТП-10/0,4 кВ, ф.8 ПС110/10 кВ Камызяк, для электроснабжения нежилого помещения, расположенногов границах МО "Верхнекалиновский сельсовет", в 1 км. ниже ер. Поперечный, между автодорогой Камызяк- Кировский и р. Камызяк, Камызякский р-н, Астраханская обл.</t>
  </si>
  <si>
    <t>Строительство ВЛИ-0,38 кВ от опоры проектируемой ВЛИ-0,38 кВ, проектируемой ТП-6/0,4 кВ, ф. 17 ПС 35/6 кВ Началово для электроснабжения садового дома на участке №83 в с/т. Обувщик-1, Приволжский р-н, Астраханская обл.</t>
  </si>
  <si>
    <t>Строительство ВЛИ-0,38 кВ от опоры проектируемой ВЛИ-0,38 кВ, ТП-750, ф.17 ПС 35/6 кВ Началово для электроснабжения садового дома по ул. Садовая д. 43 в с/т. Монолит, Приволжский р-н, Астраханская обл.</t>
  </si>
  <si>
    <t>Строительство ЛЭП-0,4 кВ от ближайшей опоры ВЛ-0,4 кВ ТП 214/400 кВА, ВЛ-68 РП-2, ф.27 ПС 110/10 кВ Фунтово для электроснабжения жилого дома, расположенного по ул. Мунглашская, с. Карагали, Приволжский р-н, Астраханская обл.</t>
  </si>
  <si>
    <t>Строительство ЛЭП-0,4 кВ от ближайшей опоры ВЛ- 0,4 кВ ТП-17/250 кВА, РП-9 ВЛ-16, ф. 12,35 ПС 110/10 кВ Фунтово для электроснабжения жилого дома по ул. Мусы Джалиля, д. 2, с. Осыпной бугор, Приволжский р-н, Астраханская обл.</t>
  </si>
  <si>
    <t>Строительство ВЛИ-0,38 кВ от проектируемой ВЛИ-0,38 кВ ТП 1494 ф. 4 ПС 110/6 кВ Судостроительная для электроснабжения жилых домов, расположенных по адресу: ул. 1-я Ивановская, д. 27/30, д. 21/24, д. 19, г. Астрахань</t>
  </si>
  <si>
    <t>Строительство ВЛИ-0,38 кВ от ближайшей опоры ВЛ-0,4 кВ ТП-523 ф. 22 ПС 35/6 кВ Началово для электроснабжения садового дома в с/т. Ромашка, уч. 28, Приволжский р-н, Астраханская обл.</t>
  </si>
  <si>
    <t>Строительство ВЛИ-0,4 кВ от ближайшей опоры ВЛ-0,4 кВ ТП-65 ф. № 15 ПС 35/6 кВ Кировская для электроснабжения жилого дома, расположенного по адресу: ул. С. Ковалевской, д. 3, г. Астрахань</t>
  </si>
  <si>
    <t>Строительство 2ЛЭП-0,4 кВ от РУ-0,4 кВ ТП 58А ф.№13, ТП 195А ф. №34 ПС 110/35/10 кВ Первомайская для электроснабжения дошкольного общеобразовательного учреждения, расположенного по адресу: ул. Дальняя, 91б, г. Астрахань»</t>
  </si>
  <si>
    <t>Строительство ВЛЗ-6 кВ, КЛ-0,4 кВ и установка ТП- 6/0,4 кВ ф.25 ПС 110/6 кВ Восточная для электроснабжения производственной базы, расположенной по адресу: уч. б/н (к/н 30:090212:146), ул.Лесная, Кулаковский промузел, с. Кулаковка, Приволжский р-н, Астраханская обл.</t>
  </si>
  <si>
    <t>Строительство ЛЭП-0,4 кВ от проектируемой опоры ВЛ-0,4 кВ проектируемой ТП 6/0,4 кВ, ф. 3 ПС 35/6 кВ Началово для электроснабжения садового дома, расположенного в с/т Наладчик, уч. 54, Приволжский р-н, Астраханская обл.</t>
  </si>
  <si>
    <t xml:space="preserve">Строительство ЛЭП-10 кВ, ЛЭП-0,4 кВ и установка ТП-10/0,4 кВ ф.21 ПС 35/10 кВ Бирюковка для электроснабжения объекта сельскохозяйственного производства, расположенного в 650 м южнее границы п. Ивановский, в 1225 км юго-западнее от правого берега р. Бушма, Приволжский р-н, Астраханская обл.                </t>
  </si>
  <si>
    <t>Строительство ЛЭП-0,4 кВ от РУ-0,4 кВ ТП 622 ф.619 ПС 110/10-6 кВ Царевская для электроснабжения административного здания, расположенного по адресу: ул. Брестская, пер. 1-й Таманский / ул. Автомобильная, д. 28/27/4, Советский р-н, г. Астрахань.</t>
  </si>
  <si>
    <t>Строительство ВЛИ-0,38 от опоры № 31/6/9 Л-1 ВЛ-0,4 кВ ТП 337 ф. 8 ПС 110/35/10 кВ Володаровка для электроснабжения жилого дома по ул. З. Кулмагамбетова, д. 14, п. Володарский, Володарский р-н, Астраханская обл.</t>
  </si>
  <si>
    <t>Строительство ВЛИ-0,38 кВ от проектируемой ВЛ-0,4 кВ, КТП-240А, ф. 27 ПС 110/35/10 кВ Володаровка для электроснабжения жилого дома по ул.Набережная, д. 70, п. Таловинка, Володарский р-н, Астраханская обл.</t>
  </si>
  <si>
    <t xml:space="preserve">Строительство ВЛИ-0,38 кВ от РУ-0,4 кВ КТП-302 ф. 29 ПС 110/35/10 кВ Володаровка для электроснабжения жилого дома по ул. Фрунзе, д. 30, п. Володарский, Володарский р-н, Астраханская обл. </t>
  </si>
  <si>
    <t xml:space="preserve">Строительство ВЛИ-0,38 кВ от опоры № 8 ВЛ-0,4 кВ, КТП 238, ф. 27 ПС 110/35/10 кВ Володаровка для электроснабжения жилого дома, расположенного по ул. Солнечная, д. 18, п. Трубный, Володарский р-н, Астраханская обл.  </t>
  </si>
  <si>
    <t xml:space="preserve">Строительство ВЛИ-0,38 кВ от ближайшей опоры ВЛ-0,4 кВ КТП-4 ф. 10 ПС 110/35/10 кВ Раздор для электроснабжения земельного участка по ул. Джабаева, д. 25А, с. Бирючек, Камызякский р-н, Астраханская обл. </t>
  </si>
  <si>
    <t>Строительство ВЛИ-0,38 кВ от ближайшей опоры  ВЛ-0,4 кВ КТП-552 ф. 4 ПС 110/10 кВ Камызяк для электроснабжения жилого дома по ул. Кононенко, д. 13, г. Камызяк, Камызякский р-н, Астраханская обл.</t>
  </si>
  <si>
    <t>Строительство ВЛИ-0,38 кВ от ближайшей опоры ВЛ-0,4 кВ КТП-784 ф.4 ПС 110/10 кВ Камызяк для электроснабжения жилого дома по ул. Каспийская, д. 21, г. Камызяк, Камызякский р-н, Астраханская обл.</t>
  </si>
  <si>
    <t>Строительство ВЛИ-0,38 кВ от ближайшей опоры ВЛ-0,4 кВ КТП-68 ф.4 ПС 110/10 кВ Камызяк для электроснабжения ИЖС по ул.Тихая, д.6, г.Камызяк, Камызякский р-н, Астраханская обл.</t>
  </si>
  <si>
    <t>Строительство ВЛИ-0,38 кВ от ближайшей опоры ВЛ-0,4 кВ КТП-459 ф. 18 ПС 110/10 кВ Новинская для электроснабжения земельного участка по ул. Абая, 91 «г», с. Затон, Камызякский р-н, Астраханская обл.</t>
  </si>
  <si>
    <t>Строительство ВЛИ-0,38 кВ от ближайшей опоры ВЛ-0,4 кВ Л-2 КТП-329 ф. 9 ПС 110/10 кВ Урусовка для электроснабжения здания мечети по ул. Космонавтов, д. 18, с. Разночиновка, Наримановский р-н, Астраханская обл.</t>
  </si>
  <si>
    <t>Строительство ВЛ-10 кВ, ВЛИ-0,38 кВ и установка ТП-10/0,4 кВ ф.17,20 РП Школа ф.15 ПС 110/10 кВ Красный Яр для электроснабжения Магазинов, расположенных по ул.Ватаженская, д.1 К, д.1/1 с.Красный Яр, Красноярский район, Астраханская область (к/н 30:06:100233:65, к/н 30:06:100233:137). (ориентировочная протяженность ВЛ-10 кВ – 0,09 км, ВЛИ-0,38 кВ – 0,03 км, ориентировочная мощность – 0,400 МВА)</t>
  </si>
  <si>
    <t>Строительство ВЛИ-0,38 кВ от РУ-0,4 кВ КТП-216, ф.10 ПС 110/10 кВ Красный Яр для электроснабжения жилого дома по ул.2-я Песчаная, д. 38, с. Маячное, Красноярский р-н, Астраханская обл.</t>
  </si>
  <si>
    <t>Строительство ВЛЗ-10 кВ, ВЛИ-0,38 кВ от РУ-0,4 кВ и установка ТП-10/0,4 кВ ф.2 ПС 35/10 кВ Линейная для электроснабжения производственного здания по адресу: Астраханская обл. Наримановский район, с. Линейное, ул. Привокзальная (к/н 30:08:060104:4), (ориентировочная протяженность ВЛЗ-10 кВ - 0,015 км, ориентировочная протяженность ВЛИ-0,38 кВ - 0,015 км, ориентировочная мощность - 0,25 МВА)</t>
  </si>
  <si>
    <t>Строительство ВЛ-10 кВ, ВЛИ-0,38 кВ и установка ТП 10/0,4 кВ ф. 13, ПС 110/10 кВ Черный Яр-2 для электроснабжения объекта сельскохозяйственного производства, расположенного: Астраханская область, р-н Черноярский, с. Черный Яр, в 3,5км по направлению на север от с. Черный Яр</t>
  </si>
  <si>
    <t xml:space="preserve">Строительство ВЛИ-0,38 кВ от РУ-0,4 кВ проектируемой КТП-6/0,4 кВ ф. 9 ПС 35/6 кВ Трусовская для электроснабжения жилого дома, расположенного по адресу: ул. 5-я Пригородная д. 8 «А», с. Солянка, Наримановский р-н, Астраханская обл. </t>
  </si>
  <si>
    <t xml:space="preserve">Строительство ВЛИ-0,38 кВ от ближайшей опоры ВЛИ-0,38 кВ ТП 253 ф. 102 ПС 110/35/6 кВ Трикотажная для электроснабжения нежилого дома, расположенного по адресу: ул. Августовская, д. 9 «в», пом. 14, Ленинский р-н, г. Астрахань </t>
  </si>
  <si>
    <t>Строительство ВЛИ-0,38 кВ от РУ-0,4 кВ ТП-72 ВЛ-68 РП-2 ф.27 ПС 110/10 кВ Фунтово для электроснабжения магазина по ул. Зеленая, д.24, с. Карагали, р-н Приволжский, г. Астрахань</t>
  </si>
  <si>
    <t>Строительство ЛЭП-0,4 кВ от опоры проектируемой ВЛ-0,4 кВ ТП 55/180 кВА, ВЛ-82 РП-6 Береговая, ф.5,10 ПС 110/10 кВ Николо-Комаровка для электроснабжения жилого дома, расположенного по ул. Молодежная, д. 44, с. Татарская Башмаковка, Приволжский р-н, Астраханская обл.</t>
  </si>
  <si>
    <t>Строительство ВЛИ-0,38 кВ от проектируемой опоры ВЛИ-0,38 кВ ТП 1398 ф. 9 ПС 35/6 кВ Трусовская для электроснабжения садового дома, расположенного по адресу: б/н (к/н 30:12:042049:601), СОТ "Авиатор" при в/ч 13685, Трусовский район, г. Астрахань</t>
  </si>
  <si>
    <t>Строительство ВЛИ-0,38 кВ от опоры №5, Л9, ВЛИ-0,38кВ ТП 719, ф.102 ПС 110/35/6 кВ Трикотажная для электроснабжения гаража, расположенного по адресу: ул. 11 Красной Армии, д. 17 «а», блок 2, бокс 229, Кировский район, г. Астрахань</t>
  </si>
  <si>
    <t>Строительство ВЛИ-0,38 кВ от ближайшей опоры ВЛ-0,4 кВ ТП 613 ф.604 ПС 110/10-6 кВ Северная для электроснабжения павильона расположенного по адресу: ул. Ахшарумова, д. 78, Советский район, г. Астрахань</t>
  </si>
  <si>
    <t>Строительство ВЛИ-0,38 кВ от РУ-0,4 кВ проектируемой КТП-6/0,4 кВ, ф. 10 ПС 110/6 кВ Судостроительная для электроснабжения жилого дома, расположенного по адресу: ул. Природная, д. 8, Советский р-н, г. Астрахань</t>
  </si>
  <si>
    <t>Строительство ВЛ-10 кВ, ВЛИ-0,38 кВ и установка ТП-10/0,4 кВ ф.17 ПС 110/35/10 кВ Сасыколи для электроснабжения ясли-сада по ул.Кооперативная, д.2е, с.Кочковатка, Харабалинский р-н., Астраханская обл.</t>
  </si>
  <si>
    <t>Строительство ВЛ-10 кВ, ВЛИ-0,38 кВ и установка ТП-10/0,4 кВ, ф. 10 ПС 110/10 кВ Озерная для электроснабжения детского сада, расположенного по ул. Садовая, д. 26а, с. Восточное, Икрянинский р-н, Астраханская обл.</t>
  </si>
  <si>
    <t>Строительство ЛЭП-0,4 кВ от проектируемой опоры ВЛ-0,4 кВ проектируемой ТП 6/0,4 кВ, ф.3 ПС 35/6 кВ Началово для электроснабжения жилого и садовых домов, расположенных в с/т Наладчик, уч. 5, 23, 25, Приволжский р-н, Астраханская обл.</t>
  </si>
  <si>
    <t>Строительство ВЛИ-0,38 кВ от проектируемой опоры ВЛИ-0,38 кВ проектируемой КТП-10/0,4 кВ, ф. 2 ПС 35/6 кВ Кировская для электроснабжения жилого дома, расположенного по адресу: уч. б/н (к/н 30:12:000000:8710), в районе ул. Началовское Шоссе Кировский р-н, г. Астрахань</t>
  </si>
  <si>
    <t xml:space="preserve">Строительство ВЛИ-0,4 кВ от ближайшей опоры ВЛИ-0,4 кВ ТП 1564 ф. 607 ПС 110/10-6 кВ Царевская для электроснабжения гаража, расположенного по адресу: ул. Боевая, д. 127 «а», гаражно-строительный кооператив № 67, блок 2, бокс 28, Советский р-н, г. Астрахань </t>
  </si>
  <si>
    <t xml:space="preserve">Строительство ЛЭП-0,4 кВ от РУ-0,4 кВ ТП 1532 ф. 7 ПС 110/35/10 кВ Первомайская для электроснабжения складского помещения, расположенного по адресу: ул. Староверова, (к/н з/у 30:12:020634:18), г. Астрахань </t>
  </si>
  <si>
    <t xml:space="preserve">Строительство ЛЭП-0,4 кВ от ближайшей опоры ВЛ-0,4 кВ ТП 113/160 кВА, ф. 17 ПС 35/6 кВ Началово для электроснабжения жилого дома, расположенного по адресу: ул. Дорожная, 5 «б», с. Три Протока, Приволжский р-н, Астраханская обл.  </t>
  </si>
  <si>
    <t>Строительство ВЛИ-0,38 кВ от ближайшей опоры ВЛ-0,4 кВ КТП-411 ф.7 ПС 35/10 кВ Калиновка для электроснабжения жилого дома по ул. Степная, д. 54, п. Верхнекалиновский, Камызякский р-н, Астраханская обл.</t>
  </si>
  <si>
    <t xml:space="preserve">Строительство ВЛИ-0,4 кВ от ближайшей опоры ВЛИ-0,4 кВ ТП 129А ф. 7 ПС 110/35/10 кВ Первомайская для электроснабжения жилых и садовых домов, расположенных по адресу: уч. 20, уч. 22, уч. 17 Межболдинский район, Ленинский р-н, г. Астрахань  </t>
  </si>
  <si>
    <t>Строительство ВЛИ-0,4 кВ от ближайшей опоры ВЛИ-0,4 кВ КТП 1376 ф. 27 ПС 110/6 кВ Окрасочная для электроснабжения садового дома, расположенного по адресу: ул. 3-я Лиственная/ул. 2-я Лиственная, д. 1/16, Трусовский район, г. Астрахань</t>
  </si>
  <si>
    <t>Строительство ВЛИ-0,38 кВ от ближайшей опоры ВЛ-0,4 кВ Л-6 КТП-562 ф.18 ПС 110/10 кВ Джакуевка для электроснабжения жилого дома по ул. Абая, д. 130, с. Волжское, Наримановский р-н, Астраханская обл. (ориентировочная протяженность - 0,58 км)</t>
  </si>
  <si>
    <t>Строительство ВЛИ-0,38 кВ от ближайшей опоры ВЛ-0,4 кВ КТП-321/250 кВА, ф. 5 ПС 35/6 кВ Октябрьская для электроснабжения жилого дома (стройплощадка) по ул. Дорожная, д.17 «в», с. Старокучергановка, Наримановский р-н, Астраханская обл.</t>
  </si>
  <si>
    <t>Строительство ВЛ-10 кВ, ВЛИ-0,38 кВ и установка ТП-10/0,4 кВ, ф. 19 ПС 35/10 кВ Бударино для электроснабжения нежилой застройки, расположенной в 3,4 км юго – восточнее с. Песчаное, в 7,1 км. восточнее п. Лиман, р.п. Лиман, (к/н 30:07:251401:660), Лиманский район, Астраханская обл.</t>
  </si>
  <si>
    <t xml:space="preserve">Строительство ВЛИ-0,22 кВ от опоры №30 ВЛ-0,4 кВ Л-1 ТП-158 ф. 9 ПС 110/10 кВ Оля для электроснабжения станции катодной защиты СКЗ-200 в с. Лесное, Лиманский р-н, Астраханская обл. </t>
  </si>
  <si>
    <t xml:space="preserve">Строительство ВЛ-10 кВ, ВЛИ-0,38 кВ и установка ТП-10/0,4 кВ ф.20 ПС 220/110/35/10 кВ Лиман для электроснабжения насосной станции, расположенной в 8,2 км юго-западнее п.Лиман, в 1,8 км южнее с. Промысловка, (к/н 30:07:240801:709), р.п. Лиман, Лиманский р-н., Астраханская область. </t>
  </si>
  <si>
    <t xml:space="preserve">Строительство ВЛИ-0,38 кВ от РУ-0,4 кВ ТП 98 ф. 16 ПС 35/6 кВ Кировская для электроснабжения жилых домов, расположенных по адресу: ул. Казачья, д. 14, д. 16, Кировский р-н, г. Астрахань </t>
  </si>
  <si>
    <t>Строительство ЛЭП-0,4 кВ от ближайшей опоры ВЛ-0,4 кВ ТП 871/100 кВА, ф.21 ПС 35/6 кВ Началово для электроснабжения крестьянского (фермерского) хозяйства, расположенного на орошаемом участке "Садовый", в 2 км. северо-восточнее восточной черты п. Началово, Приволжский р-н, Астраханская обл.</t>
  </si>
  <si>
    <t>Строительство ВЛИ-0,38 кВ от ближайшей опоры ВЛ-0,4 кВ ТП-113 ф.17 ПС 35/6 кВ Началово для электроснабжения жилых домов по ул.Дорожная, д.9а и д.9б, с.Три Протока, Приволжский р-н, Астраханская обл.» (ориентировочная протяженность - 0,25 км).</t>
  </si>
  <si>
    <t>Строительство ЛЭП-0,4 кВ и установка ТП-10/0,4 кВ ф.14 ПС 110/10 кВ Фунтово для электроснабжения магазина по ул. 40 лет ВЛКСМ, з/у 130 А, п. Кирпичного Завода № 1, Приволжский р-н, Астраханская обл.</t>
  </si>
  <si>
    <t>Строительство ВЛИ-0,4 кВ от проектируемой опоры ВЛИ-0,4 кВ проектируемой КТП-6/0,4 кВ, ф. 2, ПС 35/6 кВ Кировская для электроснабжения жилых домов и земельного участка, расположенных по адресу: ул. Кенжиева,             д. 23, ул. Кенжиева (к/н 30:12:000000:8700), уч. б/н (к/н 30:12:010736:167), уч. б/н (к/н 30:12:010736:145) в районе ул. Началовское Шоссе, г. Астрахань</t>
  </si>
  <si>
    <t>Строительство ЛЭП-0,4 кВ от ближайшей опоры ВЛ-0,4 кВ ТП 832/63 кВА, ВЛ-82 РП-6, ф. 5, 10 ПС 110/10 кВ Николо-Комаровка для электроснабжения жилого дома, расположенного по ул. Тенистая, б/н, п. Ассадулаево, Приволжский р-н, Астраханская обл.</t>
  </si>
  <si>
    <t>Строительство КЛ-10 кВ, ЛЭП-0,4 кВ и установка ТП-10/0,4 кВ ф. 18 ПС 110/35/10 кВ Первомайская для электроснабжения жилых домов, расположенных по адресу: ул. Рубинова, д. 1, д. 19, д. 23 и пер. Липецкий,    д. 52, Ленинский р-н, г. Астрахань</t>
  </si>
  <si>
    <t>Строительство ВЛИ-0,4 кВ от ближайшей опоры № 10 ВЛИ-0,4 кВ ТП 1825 ф. 10 ПС 110/6 кВ Судостроительная для электроснабжения садового дома, расположенного по адресу: уч. 13, с/т «Металлист» завода Металлоконструкций, Советский р-н, г. Астрахань.</t>
  </si>
  <si>
    <t>Строительство ВЛИ-0,4 кВ от ближайшей опоры ВЛИ-0,4 кВ ТП 1465 ф. 52 ПС 110/6 кВ Судостроительная для электроснабжения жилого дома, расположенного по адресу: пер. 3-й Дорожный, д. 54, г. Астрахань</t>
  </si>
  <si>
    <t>Строительство ЛЭП-0,4 кВ от РУ-0,4 кВ ТП 250 ф. 27 ПС 35/6 кВ Стекловолокно для электроснабжения нежилого помещения, расположенного по адресу: ул. Савушкина, д. 12 а, г. Астрахань</t>
  </si>
  <si>
    <t xml:space="preserve">Строительство ЛЭП-6 кВ, ЛЭП-0,4 кВ  и установка ТП-6/0,4 кВ ф. 52 ПС 110/6 кВ Судостроительная для электроснабжения садовых домов, расположенных по адресу: уч. 282 и уч. 74, с/т Декоратор-2, расположенное по ул. Адмирала Нахимова, Советский р-н, г. Астрахань.  </t>
  </si>
  <si>
    <t>Строительство ВЛИ-0,38 кВ от ближайшей опоры ВЛ-0,4 кВ Л-1 КТП 324 ф.7 ПС 110/35/10 кВ Хошеутово для электроснабжения жилого дома, ул. Советская, д. 60Г, с. Хошеутово Харабалинский р-н, Астраханская обл.</t>
  </si>
  <si>
    <t>Строительство ВЛИ-0,38 кВ от ближайшей опоры ВЛИ-0,38 кВ КТП 129А ф. 7 ПС 110/35/10 кВ Первомайская для электроснабжения садового дома, расположенного по адресу: пер. 2-й Анисовый, уч. 9, г. Астрахань</t>
  </si>
  <si>
    <t>Строительство ВЛИ-0,38 кВ от ближайшей опоры  ВЛ-0,4 кВ      КТП-84 ф.2 ПС 110/6 кВ Чапаевская для электроснабжения земельного участка (30:05:050111:172), расположенного восточнее земельного участка по ул. Ленина, д.1 Е, п. Ревин Хутор, Камызякский р-н, Астраханская обл.</t>
  </si>
  <si>
    <t>Строительство ВЛ-10 кВ, ВЛИ-0,4 кВ и установка ТП-10/0,4 кВ, ф.5 ПС 110/10 кВ Береговая для электроснабжения объекта крестьянского (фермерского) хозяйства, расположенного в 11,2 км юго-западнее пос.Волжский, Енотаевский район, Астраханская область.</t>
  </si>
  <si>
    <t>Строительство ЛЭП-0,4 кВ от ближайшей опоры ВЛ-0,4 кВ ТП 344, ф.16 ПС 35/6 кВ Началово для электроснабжения жилого дома, расположенного по ул. Центральная, д. 19, с. Яманцуг, Приволжский р-н, Астраханская обл.</t>
  </si>
  <si>
    <t>Строительство ВЛИ-0,38 кВ от опоры проектируемой ВЛ-0,4 кВ ТП 779/160 кВА, ф.18 ПС 35/6 кВ Началово для электроснабжения жилого дома в мкр. Садовый, д. 75, с. Началово, Приволжский р-н, Астраханская обл.</t>
  </si>
  <si>
    <t>«Строительство ЛЭП-0,4 кВ от РУ-0,4 кВ ТП-747/40 кВА, ВЛ-2 РП ЯКЗ, ф.33 ПС 110/10 кВ Фунтово для электроснабжения жилого дома в с/т "Кирпичик" Яксатовского кирпичного завода, д. 40, Приволжский р-н, Астраханская обл.</t>
  </si>
  <si>
    <t>Строительство ЛЭП-0,4 кВ от ближайшей опоры ВЛ-0,4 кВ ТП 775/40 кВА, ф.5 ПС 110/35/6 кВ Евпраксино для электроснабжения жилого дома, расположенного по ул. 3-я Шоссейная, уч. 2, с. Килинчи Приволжский р-н, Астраханская обл.</t>
  </si>
  <si>
    <t>Строительство ЛЭП-0,4 кВ от ближайшей опоры ВЛ-0,4 кВ ТП 779/160 кВА, ф.18 ПС 35/6 кВ Началово для электроснабжения жилого дома, расположенного в мкр. "Садовый", д. 73, с. Началово, Приволжский р-н, Астраханская обл.</t>
  </si>
  <si>
    <t>Строительство ЛЭП-0,4 кВ от РУ-0,4 кВ ТП-413/560 кВА, РП-6 ВЛ-11 ф.5, 10 ПС 110/10 кВ Николо-Комаровка для электроснабжения земельного участка (сельскохозяйственного производства), расположенного в 3,5 км южнее п. Мансур, в 200м от левого берега р. Волга, Приволжский р-н, Астраханская обл.</t>
  </si>
  <si>
    <t>Строительство ВЛИ-0,38 кВ от ближайшей опоры ВЛ-0,4 кВ ТП-837 ф.14 ПС 110/35/6 кВ ЦРП для электроснабжения жилого дома в с/т "Медик" Центральной Бассейновой больницы НВВБ, д. 154, Приволжский р-н, Астраханская обл.</t>
  </si>
  <si>
    <t>Строительство ВЛИ-0,38 кВ от РУ-0,4 кВ проектируемой ТП-6/0,4 кВ ф.7 ПС 110/6 кВ Окрасочная для электроснабжения жилого дома, расположенного по адресу: тер. СНТ «Газовик», ул. Счастья, д. 85, Наримановский район, г. Астрахань</t>
  </si>
  <si>
    <t>Строительство ВЛИ-0,38 кВ от проектируемой опоры ВЛИ-0,38 кВ проектируемой ТП-6/0,4 кВ ф. 7 ПС 110/6 кВ Окрасочная для электроснабжения садового дома, расположенного по адресу: СНТ «Авиатор», ул. Райская, д. 9. Трусовский район, г. Астрахань (ориентировочная протяженность-0,085 км)</t>
  </si>
  <si>
    <t xml:space="preserve">Строительство ВЛ-10 кВ и установка ТП-10/0,4 кВ, ф. 8 ПС 110/6/10 кВ Чапаевская для электроснабжения общеобразовательной организации (учреждения) по ул. Центральная, 38 а, с. Каралат, Камызякский р-н, Астраханская обл. </t>
  </si>
  <si>
    <t>Строительство ЛЭП-6 кВ от опоры ВЛ-6 кВ ф. №39 ПС 110/6 кВ Судостроительная для электроснабжения многоэтажной жилой застройки, расположенной по адресу: ул. 1-я Воскресенская, д. 2, г. Астрахань</t>
  </si>
  <si>
    <t xml:space="preserve">Строительство ВЛИ-0,38 кВ от проектируемой опоры ВЛИ-0,38 кВ ТП 1465 ф. 52 ПС 110/6 кВ Судостроительная для электроснабжения садового дома, расположенного в с/т  Пилот Астраханского объединенного авиаотряда, участок 40, Советский район, г. Астрахань  </t>
  </si>
  <si>
    <t>Строительство ВЛ-10 кВ и установка ТП-10/0,4 кВ, ф. 21 ПС 35/10 кВ Бирюковка для электроснабжения паромной переправы (левый берег) расположенной в п. Бушма, подъезд от автодороги Астрахань-Зеленга к населенному пункту (к.н.30:09:000000:624), Приволжский р-н, Астраханская обл.</t>
  </si>
  <si>
    <t>Строительство ВЛЗ-10 кВ и установка КТП-10/0,4 кВ, ф. 13 ПС 110/10 кВ Бузанская для электроснабжения Дома культуры, расположенного по адресу: ул. Мира, п. Верхний Бузан, Красноярский р-н, Астраханская обл.</t>
  </si>
  <si>
    <t>Строительство ВЛ -10 кВ, установка ТП 10/0,4 кВ, ф. 33 ПС 110/10 кВ Заводская для электроснабжения административного здания Наримановского РЭС, Хозяйственного блока Наримановского РЭС по ул. Производственная, д. 8, г. Нариманов, Наримановский р-н., Астраханская обл.</t>
  </si>
  <si>
    <t>Строительство ВЛ-10кВ, установка ТП-10/0,4кВ, ф.19 ПС 110/10кВ Солодники для электроснабжения школы по ул.Школьная, д.14, с.Солодники, Черноярский р-н, Астраханская обл.</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</si>
  <si>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Центральном РЭС (количество точек учета - 45)</t>
  </si>
  <si>
    <t>Строительство ВЛ-10 кВ от ближайшей опоры ВЛ-10 кВ, ф. 7, ПС 35/10 кВ Травино и установка СТП 10/0,4 кВ для электроснабжения жилого дома по ул. Набережная, д. 81, с. Гандурино, Камызякский р-н, Астраханская обл.</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</si>
  <si>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Володарском РЭС (количество точек учета - 45)</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</si>
  <si>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Икрянинском РЭС (количество точек учета - 32)</t>
  </si>
  <si>
    <t>Строительство ВЛ-10 кВ и установка КТП-10/0,4 кВ ф. 17 ПС 110/10 кВ Икряное для электроснабжения базы отдыха, расположенной по адресу: с. Сергиевка, МО "Сергиевский сельсовет", правый берег р. Бахтемир, в 2-х км южнее с. Сергиевка, Икрянинский р-н, Астраханская обл. (ориентировочная протяженность – 0,990 км, ориентировочная  мощность – 0,16 МВА)</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</si>
  <si>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Ахтубинском РЭС (количество точек учета - 8)</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</si>
  <si>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Харабалинском РЭС (количество точек учета - 4)</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</si>
  <si>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Наримановском РЭС (количество точек учета - 2)</t>
  </si>
  <si>
    <t>«Строительство КЛ-10 кВ от ЗРУ-10 кВ ПС 110/10-10 Юбилейная для электроснабжения нового корпуса № 2 областного перинатального центра, расположенной по адресу: ул. Татищева, д. 2, г. Астрахань»</t>
  </si>
  <si>
    <t xml:space="preserve">DB. Строительство ВЛЗ-6 кВ, ВЛИ-0,38 кВ от отпайки за ЛР-3 и установка ТП-6/0,4 кВ ф.23 ПС 35/6 кВ Октябрьская для электроснабжения придорожного сервиса   по адресу: Астраханская обл., Наримановский район, в 2,35 км северо-восточнее с. Новокучергановка, в 5,1 км юго-западнее с. Старокучергановка севернее ерика Черный (к/н 30:08:120301:493), (ориентировочная протяженность ВЛЗ-6 кВ – 0,015 км, ориентировочная протяженность ВЛИ-0,38 кВ – 0,015 км, ориентировочная мощность – 0,250 МВА)  </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</si>
  <si>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Правобережном РЭС (количество точек учета - 42) 
приказ ХС №705-ДХ от 22.09.2021. Изм ФОТ приказ 33-ДХ от 31.01.2022</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</si>
  <si>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Енотаевском РЭС (количество точек учета - 12) 
приказ ХС №705-ДХ от 22.09.2021. Изм ФОТ приказ 33-ДХ от 31.01.2022</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</si>
  <si>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Черноярском РЭС (количество точек учета - 11)</t>
  </si>
  <si>
    <t>Строительство ВЛ-10 кВ и установка ТП-10/0,4 кВ, ф. 8 ПС 110/10 кВ Камызяк для электроснабжения земельного участка для строительства взлётной полосы в границах МО "Верхнекалиновский сельсовет", южнее моста через ерик Поперечный, по дороге Камызяк-Кировский на 400 м., на дороге возле ерика Поперечный, Камызякский р-н, Астраханская обл.</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</si>
  <si>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Заболдинском РЭС (количество точек учета - 4)</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</si>
  <si>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ставочников максимальной мощностью до 15 кВт включительно в Заболдинском РЭС (количество точек учета - 1) - 2</t>
  </si>
  <si>
    <t>Строительство КЛ-0,4 кВ от РУ-0,4 кВ ТП 242 ф. 628 ПС 110/10/6 кВ Северная для электроснабжения Телекоммуникационного оборудования, расположенного по адресу: ул. Куйбышева, д. 15, г. Астрахань</t>
  </si>
  <si>
    <t>Строительство ВЛИ-0,38 кВ от ближайшей опоры ВЛИ-0,38 кВ ТП 1505 ф. 52 ПС 110/6 кВ Судостроительная для электроснабжения жилого дома, расположенного по адресу: с/т «Портовик-2», уч. 43, литер А, Советский район, г. Астрахань</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</si>
  <si>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Заболдинском РЭС (количество точек учета - 1) - 2</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</si>
  <si>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- 107)</t>
  </si>
  <si>
    <t>Установка отключающей аппаратуры РПС-250 в РУ-0,4 кВ ТП 815 ф. 627 ПС 110/10-6 кВ Северная для электроснабжения нежилого здания, расположенного по адресу: ул. Фиолетова, д. 8, Кировский р-н, г. Астрахань</t>
  </si>
  <si>
    <t>Строительство КЛ-6 кВ от ЗРУ-6 кВ (яч. № 40) ПС 110/6 кВ Восточная для электроснабжения производственного корпуса, расположенного по адресу: ул. Космонавтов, д. 18, литер Б, Советский район, г. Астрахань</t>
  </si>
  <si>
    <t>Строительство ВЛЗ-6 кВ и установка ТП-6/0,4 кВ ф. 27 ПС 110/6 кВ Окрасочная для электроснабжения складского помещения, расположенного по адресу: с. Солянка, ул. Оптовая, д. 5, «ж», Наримановский р-н, г. Астрахань</t>
  </si>
  <si>
    <t>Строительство 2КЛ-6 кВ от ЗРУ-6 кВ ф. 211, ф. 415 ПС 110/35/6 Трикотажная для электроснабжения нового 7-и этажного хирургического корпуса на 290 коек для ГБУЗ АО «ОДКБ им. Н.Н. Силищевой»», расположенной по адресу: ул. Медиков, д. 6, Ленинский район, г. Астрахань</t>
  </si>
  <si>
    <t>Строительство КЛ-6 кВ, и установка КТП-6/0,4 кВ ф. 609 ПС 110/10/6 кВ Северная для электроснабжения здания, расположенного по ул. Комсомольская Набережная, Ленинский р-н, г. Астрахань</t>
  </si>
  <si>
    <t>Строительство ЛЭП-6 кВ от ЗРУ-6 кВ ПС 110/6 кВ Чапаевская для электроснабжения насосной станции, расположенной по адресу: межхозсети системы «Коммунар», на берегу р. Б. Черная, (к/н 30:05:0:0014), Камызякский р-н, Астраханская обл.</t>
  </si>
  <si>
    <t>Строительство КЛ-6 кВ и установка КТП-6/0,4 кВ, ф. 20Б, ПС 110/6 кВ ГРУ-6 кВ АГРЭС для электроснабжения нежилого помещения расположенного по адресу: пер. Линейный ,8 Ленинский район г. Астрахань</t>
  </si>
  <si>
    <t>Технологическое присоединение энергопринимающих устройств потребителей до 15 кВт (установка приборов учета в зоне ответственности Приволжского РЭС с.Началово ПАО "Россети Юг"-"Астраханьэнерго"</t>
  </si>
  <si>
    <t>Строительство КЛ-10 кВ и установка ТП-10/0,4 кВ ф. 14 ПС 110//35/10 кВ ЦРП для электроснабжения складов, расположенных по адресу: ул. Широкая д. 5 «А», д. 5 «Б» Приволжский р-н, Астраханская обл.</t>
  </si>
  <si>
    <t xml:space="preserve">Строительство 2ЛЭП-6 кВ, 2ЛЭП-0,4 кВ, и установка ТП-6/0,4 кВ ф. 8, ПС 35/6 кВ Кировская для электроснабжения магазинов, расположенных по адресу: ул. Космонавта Комарова, (к/н 30:12:021053:1774), (к/н 30:12:021053:1775), г. Астрахань  </t>
  </si>
  <si>
    <t>Строительство ВЛ-10 кВ от ближайшей опоры ВЛ-10 кВ ф. 9 ПС 110/10 кВ Камызяк - 1-й ввод; ВЛ-10 кВ от ближайшей опоры ВЛ-10 кВ ф. 10 ПС 110/10 кВ Камызяк - 2-й ввод, для электроснабжения нежилого помещения по ул. Ульянова, д. 26, г. Камызяк, Камызякский р-н, Астраханская обл.</t>
  </si>
  <si>
    <t xml:space="preserve">Строительство ВЛ-6 кВ и установка КТП-6/0,4 кВ, ф. 29 ПС 110/10 кВ Промстройматериалы для электроснабжения складских помещений по ул. Николаевское шоссе, д. 8 «З», д. 8 «Л», с. Солянка, Наримановский р-н, Астраханская обл. </t>
  </si>
  <si>
    <t>Строительство ВЛ-0,4 кВ от ближайшей опоры ВЛ-0,4 кВ ТП 268 ф.19 ПС 35/6 кВ Трусовская для электроснабжения жилого дома, расположенного по адресу: ул.Луначарского, д.94, Трусовский р-н, г.Астрахань</t>
  </si>
  <si>
    <t>Строительство ЛЭП-10кВ и установка ТП-10/0,4кВ ф. 17, ПС 110/35/10кВ Сасыколи для электроснабжения МБОУ «Средняя общеобразовательная школа с. Сасыколи им. Г. Коноплева», расположенной по ул. 50 лет Победы, д.2а, с. Сасыколи Харабалинский р-н, Астраханская обл.</t>
  </si>
  <si>
    <t>Строительство 2КЛ-6кВ от РУ-6кВ ТП 745 ф.623, ПС 110/10/6кВ Северная, ф.2 ПС 35/6кВ Временная для электроснабжения многоквартирного жилого дома, расположенного по адресу: ул. Калинина/ул. Пестеля, Кировский район, г. Астрахань (ориентировочная протяженность - 2х0,18км)</t>
  </si>
  <si>
    <t>Технологическое присоединение энергопринимающих устройств потребителей до 15 кВт (установка приборов учета в зоне ответственности Правобережного РЭС Трусовского района филиала ПАО "Россети Юг"- "Астраханьэнерго")</t>
  </si>
  <si>
    <t>Строительство двух ЛЭП-6 кВ от ближайших опор ВЛ-6 кВ ф. 18 ПС 35/6 кВ Началово; ф.3 ПС 35/6 кВ Началово, для электроснабжения малоэтажной многоквартирной жилой застройки, расположенной по ул. Придорожная, з/у 1, с. Началово, Приволжский р-н, Астраханская обл.</t>
  </si>
  <si>
    <t>Строительство КЛ-0,4 кВ от РУ-0,4 кВ РП22 ф.10 ПС35/6 кВ Прогресс, для электроснабжения нежилых помещений, расположенных по адресу: ул. Латышева, д.24, Ленинский р-н, г. Астрахань»</t>
  </si>
  <si>
    <t>Установка силового трансформатора в РП22 ф.10 ПС35/6 кВ Прогресс, для электроснабжения нежилых помещений, расположенных по адресу: ул. Латышева, д. 24, Ленинский р-н, г. Астрахань</t>
  </si>
  <si>
    <t>Строительство двух ЛЭП-10 кВ от ближайшей опоры ВЛ-10 кВ ф.12 ПС 110/10 кВ Фунтово, ф.35 ПС 110/10 кВ Фунтово, ЛЭП-0,4 кВ и установка 2КТП-10/0,4 кВ, для электроснабжения дошкольного общеобразовательного учреждения, расположенного по ул. Магистральная, з/у 1Б, п. Кирпичного Завода № 1, Приволжский р-н., Астраханская обл.</t>
  </si>
  <si>
    <t>Строительство ЛЭП-6 кВ от опоры ВЛ-6 кВ ф. №13 ПС 110/6 кВ Судостроительная для электроснабжения учебного корпуса, расположенного по адресу: ул. 1-я Набережная Золотого Затона, 42, г. Астрахань</t>
  </si>
  <si>
    <t>Строительство ВЛ-10 кВ ф.13 ПС 110/10 кВ Бузанская для электроснабжения земель сельскохозяйственного назначения, расположенных (который будет располагаться) земли ГП "Бузанское", земли ГП "Бузанское", с. Новоурусовка (к/н 30:06:040304:148), Красноярский р-н, Астраханская обл.</t>
  </si>
  <si>
    <t>Установка трехфазных приборов учета для исполнения договоров технологического присоединения в зоне Трусовского РЭС</t>
  </si>
  <si>
    <t>Установка трехфазных приборов учета для исполнения договоров технологического присоединения в зоне Приволжского РЭС (300 шт)</t>
  </si>
  <si>
    <t>Установка однофазных приборов учета для исполнения договоров технологического присоединения в зоне Приволжского РЭС (150 шт)</t>
  </si>
  <si>
    <t>Только ПУ</t>
  </si>
  <si>
    <t>НМА</t>
  </si>
  <si>
    <t>Оборудование, не входящее в сметы строек (прочее)</t>
  </si>
  <si>
    <t>2.4.</t>
  </si>
  <si>
    <t>Оборудование, не входящее в сметы строек (приборы,спецоборудование, связь)</t>
  </si>
  <si>
    <t>2.3.</t>
  </si>
  <si>
    <t>Транспортные средства</t>
  </si>
  <si>
    <t>2.2.</t>
  </si>
  <si>
    <t>Оборудование, не входящее в сметы строек (IT)</t>
  </si>
  <si>
    <t>Оборудование, не входящее в сметы строек, в.т.ч.:</t>
  </si>
  <si>
    <t>Здания, сооружения</t>
  </si>
  <si>
    <t>Прочие программы и мероприятия</t>
  </si>
  <si>
    <t>Приобретение прочих активов</t>
  </si>
  <si>
    <t>Приобретение земельных участков</t>
  </si>
  <si>
    <t>Консолидация электросетевых активов</t>
  </si>
  <si>
    <t>Приобретение электросетевых активов, земельных участков и пр. объектов</t>
  </si>
  <si>
    <t>Пожарная охрана</t>
  </si>
  <si>
    <t>Охрана, обеспечение безопасности</t>
  </si>
  <si>
    <t>Программы по обеспечению безопасности</t>
  </si>
  <si>
    <t>Прочие средства учета</t>
  </si>
  <si>
    <t>35.13</t>
  </si>
  <si>
    <t>АСКУЭ розничного рынка</t>
  </si>
  <si>
    <t>АСКУЭ оптового рынка</t>
  </si>
  <si>
    <t>Средства учета, контроля Э/Э</t>
  </si>
  <si>
    <t>Прочие АСТУ</t>
  </si>
  <si>
    <t>Технологическая связь</t>
  </si>
  <si>
    <t>АСУТП, телемеханика</t>
  </si>
  <si>
    <t>Автоматизированные системы мониторинга и диагностики оборудования</t>
  </si>
  <si>
    <t>РЗА (включая ПА)</t>
  </si>
  <si>
    <t>Автоматизация технологического управления (кроме АСКУЭ)</t>
  </si>
  <si>
    <t>Информационные технологии</t>
  </si>
  <si>
    <t xml:space="preserve">Новое строительство </t>
  </si>
  <si>
    <t>5.2.</t>
  </si>
  <si>
    <t xml:space="preserve">Вынос ТП 6/0,4 кВ № 203 из границ земельного участка (к/н 30:12:030785:323) для строительства многоквартирного ж/д лит. 2.2 ул. Трофимова, ул. Ахшарумова, ул. Кирова, ул. М. Джалиля в Советском районе г. Астрахани </t>
  </si>
  <si>
    <t xml:space="preserve">ТПиР </t>
  </si>
  <si>
    <t>5.1.</t>
  </si>
  <si>
    <t>Распределительные сети</t>
  </si>
  <si>
    <t>Строительство ВЛ-10 кВ, ВЛИ-0,38 кВ и установка ТП-10/0,4 кВ ф.14 ПС 110/35/10 кВ Володаровка для электроснабжения личного подсобного хозяйства, расположенного в 1000 м севернее с.Цветное, вдоль р.Сарбай, к/н 30:02:220501:1258, Володарский р-н, Астраханская обл.</t>
  </si>
  <si>
    <t>Строительство ВЛ-10 кВ, ВЛИ-0,38 кВ и установка ТП-10/0,4 кВ, ф. 5 ПС 35/10 кВ Марфино для электроснабжения сельскохозяйственных производств, расположенных в границах землепользования колхоза "Победа" на участках: уч. б/н (к/н: 30:02:150501:10), уч. б/н (к/н: 30:02:150501:13), уч. б/н (к/н 30:02:150501:7), уч. б/н (к/н: 30:02:150501:6), Володарский р-н. Астраханская обл.</t>
  </si>
  <si>
    <t>Объекты технологического присоединения мощностью до 15 кВт.</t>
  </si>
  <si>
    <t>4.4</t>
  </si>
  <si>
    <t>Объекты технологического присоединения мощностью от 15 до 150 кВт.</t>
  </si>
  <si>
    <t>4.3</t>
  </si>
  <si>
    <t>Объекты технологического присоединения мощностью от 150 до 670 кВт.</t>
  </si>
  <si>
    <t>4.2</t>
  </si>
  <si>
    <t>4.1.2.</t>
  </si>
  <si>
    <t>4.1.1.</t>
  </si>
  <si>
    <t xml:space="preserve">Объекты технологического присоединения мощностью свыше 670 кВт. </t>
  </si>
  <si>
    <t>4.1.</t>
  </si>
  <si>
    <t>32.12.2</t>
  </si>
  <si>
    <t>Технологическое присоединение</t>
  </si>
  <si>
    <t>35.12.1</t>
  </si>
  <si>
    <t>3.2</t>
  </si>
  <si>
    <t>нет</t>
  </si>
  <si>
    <t>3.1</t>
  </si>
  <si>
    <t>Программы</t>
  </si>
  <si>
    <t>Программы особой важности</t>
  </si>
  <si>
    <t>Важнейшие проекты</t>
  </si>
  <si>
    <t>АСТРАХАНЬЭНЕРГО</t>
  </si>
  <si>
    <t>ит</t>
  </si>
  <si>
    <t>*</t>
  </si>
  <si>
    <t>материалы хозяйственным способом</t>
  </si>
  <si>
    <t>СМР хозяйственным способом</t>
  </si>
  <si>
    <t>Материалы подряднным способом</t>
  </si>
  <si>
    <t>СМР подряднным способом</t>
  </si>
  <si>
    <t>D:\Доукменты Ефанова\ИПР_ФАКТ_Все для\ВЫПОЛНЕНИЕ\2022_ВЫПОЛНЕНИЕ\2022_июль\Ввод на 01.08.2022\[</t>
  </si>
  <si>
    <t>% капитализация с начала строительства</t>
  </si>
  <si>
    <t>ОКВЭД2 для П2</t>
  </si>
  <si>
    <t>Дата ввода
дд.мм.гггг</t>
  </si>
  <si>
    <t>Квартал ввода
мм.гггг</t>
  </si>
  <si>
    <t>остаток  лимита</t>
  </si>
  <si>
    <t>Затраты, принятые в учет ранее</t>
  </si>
  <si>
    <t>Лимит по сметной  документации на содержание дирекции</t>
  </si>
  <si>
    <t>в т.ч. ИА</t>
  </si>
  <si>
    <t>Всего содержание</t>
  </si>
  <si>
    <t>Присоединяемая мощность, кВа</t>
  </si>
  <si>
    <t>Сумма, без НДС тыс руб.</t>
  </si>
  <si>
    <t>Дата</t>
  </si>
  <si>
    <t>Номер</t>
  </si>
  <si>
    <t>в т. ч. % капитализация</t>
  </si>
  <si>
    <t>ПРОЧИЕ
(без НДС)</t>
  </si>
  <si>
    <t>СМР хозяйственным  способом
(без НДС)</t>
  </si>
  <si>
    <t>ПИР
(без НДС)</t>
  </si>
  <si>
    <t>Оборудование к установке
(без НДС)</t>
  </si>
  <si>
    <t>Материалы со склада
(без НДС)</t>
  </si>
  <si>
    <t>СМР подрядным способом
(без НДС)</t>
  </si>
  <si>
    <t>без НДС</t>
  </si>
  <si>
    <t>с НДС</t>
  </si>
  <si>
    <t>ОФ</t>
  </si>
  <si>
    <t>D:\Доукменты Ефанова\ИПР_ФАКТ_Все для\ВЫПОЛНЕНИЕ\2022_ВЫПОЛНЕНИЕ\2022_август\Ввод август 2022\[</t>
  </si>
  <si>
    <t>% по кредиту</t>
  </si>
  <si>
    <t>Агентское вознаграждение</t>
  </si>
  <si>
    <t>Содержание ИА</t>
  </si>
  <si>
    <t>прочие ЗАК</t>
  </si>
  <si>
    <t>прочие ПОД</t>
  </si>
  <si>
    <t>ПНР</t>
  </si>
  <si>
    <t>ГСМ</t>
  </si>
  <si>
    <t>обучение, командировки</t>
  </si>
  <si>
    <t>ЕСН</t>
  </si>
  <si>
    <t>ФОТ</t>
  </si>
  <si>
    <t>в том числе:</t>
  </si>
  <si>
    <t>Прочие ВСЕГО</t>
  </si>
  <si>
    <t>ПИР</t>
  </si>
  <si>
    <t xml:space="preserve"> оборудов.</t>
  </si>
  <si>
    <t>в т.ч. хозспособ</t>
  </si>
  <si>
    <t>в т.ч. материал заказчика</t>
  </si>
  <si>
    <t>СМР</t>
  </si>
  <si>
    <t>_Карточка объекта строительства.xls]Лист1'!R1</t>
  </si>
  <si>
    <t>Реквизиты договора ТП</t>
  </si>
  <si>
    <t>Льгота по ТП до 150 кВт (0% - до 01.10.2015 г.,
50% - с 01.10.2015 по 30.09.2017,
100% - с 01.10.2017)</t>
  </si>
  <si>
    <t>Технологическое присоединение, прочая деятельность</t>
  </si>
  <si>
    <t>Ввод основных фондов</t>
  </si>
  <si>
    <t xml:space="preserve"> ВСЕГО за период в текущих ценах</t>
  </si>
  <si>
    <t>Незавершенное строительство на 31.12.2021</t>
  </si>
  <si>
    <t>Отслеживаемые проекты</t>
  </si>
  <si>
    <t>Код инвестиционного проекта</t>
  </si>
  <si>
    <t>Код 1С бухгалтерского учета</t>
  </si>
  <si>
    <t>признак 0</t>
  </si>
  <si>
    <t>№раздела</t>
  </si>
  <si>
    <t>оборудование-ЭСА+монтаж</t>
  </si>
  <si>
    <t>D:\Доукменты Ефанова\ИПР_ФАКТ_Все для\ВЫПОЛНЕНИЕ\2022_ВЫПОЛНЕНИЕ\2022_сентябрь\НЗС на 01.10.2022\[</t>
  </si>
  <si>
    <t>монтаж</t>
  </si>
  <si>
    <t>СМР+ПИР+прочие-рочиеЭСА-монтаж оборудования</t>
  </si>
  <si>
    <t>КВЛ-ЭСА</t>
  </si>
  <si>
    <t>ГНБ-2х30м-599,012; КЛ-2х155м-1403,65</t>
  </si>
  <si>
    <t>ГНБ-616 м (13416,83); КЛ-1118 м (26953,25)</t>
  </si>
  <si>
    <t>240-многожил (АПвПу2г)</t>
  </si>
  <si>
    <t>400-630кВА</t>
  </si>
  <si>
    <t>200-250</t>
  </si>
  <si>
    <t>2.3.2.3.3.1.</t>
  </si>
  <si>
    <t>100-200</t>
  </si>
  <si>
    <t>50-100</t>
  </si>
  <si>
    <t>Строительство ВЛИ-0,4 кВ от РУ-0,4 кВ и установка силового трансформатора 160 кВА в КТП 1771 ф.606 ПС 110/10-6 кВ Южная для электроснабжения крестьянского хозяйства, расположенного по адресу: с. Кулаковка, в 1,8 км южнее с. Кулаковка, в 50 м севернее ер. Малый Царев, Приволжский район, г. Астрахань</t>
  </si>
  <si>
    <t>ГНБ-11,635 тыс. руб; 1840 м.</t>
  </si>
  <si>
    <t>Строительство ВЛИ-0,38 кВ от ближайшей опоры ВЛИ-0,38 кВ ТП-115/160 кВА, ф. 611 ПС 110/10-6 кВ Городская для электроснабжения жилых домов на участках № 30, 89А и 95 в с/т. Ветеран, Приволжский р-н, Астраханская обл.</t>
  </si>
  <si>
    <t xml:space="preserve"> Строительство ВЛИ-0,38 кВ от РУ-0,4 кВ, ТП-798, ф.22 ПС 35/6 кВ Началово для электроснабжения садового дома на уч. №51 в с/т.«Солнечный», Приволжский р-н, Астраханская обл.  </t>
  </si>
  <si>
    <t>3.1.1.1.3.2.</t>
  </si>
  <si>
    <t>3.1.2.l.2.1.</t>
  </si>
  <si>
    <t>проверить</t>
  </si>
  <si>
    <t>3.1.2.l.4.1.</t>
  </si>
  <si>
    <t>3.6.1.1.4.1.</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</si>
  <si>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</si>
  <si>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</si>
  <si>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</si>
  <si>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</si>
  <si>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</si>
  <si>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</si>
  <si>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</si>
  <si>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</si>
  <si>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</si>
  <si>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</si>
  <si>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</si>
  <si>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</si>
  <si>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</si>
  <si>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</si>
  <si>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</si>
  <si>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</si>
  <si>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</si>
  <si>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</si>
  <si>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</si>
  <si>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</si>
  <si>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</si>
  <si>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</si>
  <si>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</si>
  <si>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</si>
  <si>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</si>
  <si>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</si>
  <si>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</si>
  <si>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</si>
  <si>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</si>
  <si>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</si>
  <si>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</si>
  <si>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</si>
  <si>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</si>
  <si>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</si>
  <si>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</si>
  <si>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</si>
  <si>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</si>
  <si>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</si>
  <si>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</si>
  <si>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</si>
  <si>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</si>
  <si>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</si>
  <si>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</si>
  <si>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</si>
  <si>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</si>
  <si>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</si>
  <si>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</si>
  <si>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</si>
  <si>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</si>
  <si>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</si>
  <si>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</si>
  <si>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</si>
  <si>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</si>
  <si>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</si>
  <si>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</si>
  <si>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</si>
  <si>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</si>
  <si>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</si>
  <si>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</si>
  <si>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</si>
  <si>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Наименование объекта</t>
  </si>
  <si>
    <t>Наименование объета</t>
  </si>
  <si>
    <t>M_1010207512</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</si>
  <si>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</si>
  <si>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</si>
  <si>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</si>
  <si>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</si>
  <si>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</si>
  <si>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</si>
  <si>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</si>
  <si>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</si>
  <si>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</si>
  <si>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</si>
  <si>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</si>
  <si>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</si>
  <si>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</si>
  <si>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</si>
  <si>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</si>
  <si>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</si>
  <si>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</si>
  <si>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</si>
  <si>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</si>
  <si>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</si>
  <si>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</si>
  <si>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</si>
  <si>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</si>
  <si>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</si>
  <si>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</si>
  <si>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</si>
  <si>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</si>
  <si>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</si>
  <si>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</si>
  <si>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</si>
  <si>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</si>
  <si>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</si>
  <si>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</si>
  <si>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</si>
  <si>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</si>
  <si>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</si>
  <si>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</si>
  <si>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</si>
  <si>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</si>
  <si>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</si>
  <si>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</si>
  <si>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</si>
  <si>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</si>
  <si>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</si>
  <si>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</si>
  <si>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</si>
  <si>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</si>
  <si>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</si>
  <si>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</si>
  <si>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</si>
  <si>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</si>
  <si>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</si>
  <si>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</si>
  <si>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</si>
  <si>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</si>
  <si>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</si>
  <si>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</si>
  <si>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</si>
  <si>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</si>
  <si>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</si>
  <si>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</si>
  <si>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</si>
  <si>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</si>
  <si>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</si>
  <si>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</si>
  <si>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</si>
  <si>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</si>
  <si>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</si>
  <si>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</si>
  <si>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</si>
  <si>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</si>
  <si>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</si>
  <si>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</si>
  <si>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</si>
  <si>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</si>
  <si>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</si>
  <si>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</si>
  <si>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</si>
  <si>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</si>
  <si>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</si>
  <si>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</si>
  <si>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</si>
  <si>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</si>
  <si>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</si>
  <si>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</si>
  <si>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</si>
  <si>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Реконструкция существующей ВЛ-110 кВ на деревянных опорах (ВЛ-110 кВ Капустин Яр-Пологое Займище (№ 701) (1 этап в пролете опор 1-60 ориентировочная прояженность ЛЭП 10,8 км)</t>
  </si>
  <si>
    <t>30-00-13981</t>
  </si>
  <si>
    <t>Реконструкция существующей ВЛ-110 кВ на деревянных опорах (Рек.ВЛ - 110кВ Покровка - Пологое Займище (702) (ориентировочная протяженность ЛЭП - 19,031 км)</t>
  </si>
  <si>
    <t>30-00-13175</t>
  </si>
  <si>
    <t>Реконструкция ПС 35/6 кВ Началово с заменой трансформаторов (с увеличением трансформаторной мощности на 18,2 МВА до 32 МВА)</t>
  </si>
  <si>
    <t>Проектирование по объекту: Реконструкция ПС 110/35/10 кВ Первомайская с установкой ТТ-110 кВ, Ленинский р-н, г. Астрахань (проект - 1 шт)</t>
  </si>
  <si>
    <t>Вынос существующей КВЛ 110 кВ Астраханская ГРЭС-ЦРП № 1,2 с отпайкой на ПС Трикотажная (КВЛ 110 кВ 131,132) из зоны земельного участка по ул. Нагорная/Запорожская, д.12/4 в кабельную на участке опор № 18-23, Ленинский район, г. Астрахани (ориентировочная протяженность – 0,615 км)</t>
  </si>
  <si>
    <t>хс</t>
  </si>
  <si>
    <t>Реконструкция ТП 488 ф.612, 623 ПС 110/10/6 кВ Северная для электроснабжения дома генерал-губернатора, XVIII-XIX в.в. арх. Дигби А.П. (общеобразовательная организация), расположенной по адресу: ул. Советская/ ул. Кирова, д.5/21, литер А, г. Астрахань (ориентировочная мощность – 2*0,4 МВА). Реконструкция ТП-488 ф.612, 623 ПС 110/10/6 кВ Северная, расположенной по адресу: пер. Театральный, д. 7/8, Кировский район, г. Астрахань. (ориентировочная мощность - 0,8 МВА)</t>
  </si>
  <si>
    <t>M_1010106797</t>
  </si>
  <si>
    <t>F_1010100024</t>
  </si>
  <si>
    <t>F_1010100028</t>
  </si>
  <si>
    <t>J_1010104097</t>
  </si>
  <si>
    <t>K_1010305020</t>
  </si>
  <si>
    <t>ставочник-передача</t>
  </si>
  <si>
    <t>30-1-21-00576761</t>
  </si>
  <si>
    <t>286.2</t>
  </si>
  <si>
    <t>04.2022</t>
  </si>
  <si>
    <t>01.2022</t>
  </si>
  <si>
    <t>02.2022</t>
  </si>
  <si>
    <t>03.2022</t>
  </si>
  <si>
    <t>4.2022</t>
  </si>
  <si>
    <t>Строительство КЛ-10 кВ и установка КРУН-10 кВ, ф. 114, 123 ПС110/10-6 кВ Городская для электроснабжения многоквартирного жилого дома по ул. Магнитогорская д.1, Кировский район, г. Астрахань (ориентировочная протяженность КЛ-10 кВ – 0,632 км, КРУН – 1 шт.)</t>
  </si>
  <si>
    <t>Строительство ЛЭП- 10 кВ от оп.93 ф.11 ПС 110/10 кВ Оля для электроснабжения производственного здания по адресу: в 5 км. севернее с.Забурунное, в 1,9 км юго-восточнее с.Оля, Лиманский р-н, Астраханская обл. (ориентировочная протяженность - 0,03 км)</t>
  </si>
  <si>
    <t>Строительство ВЛЗ-10 кВ, ВЛИ-0,38 кВ и установка ТП-10/0,4 кВ ф.15 ПС 110/10 кВ Рождественка для электроснабжения электронасосной станции расположенной в с. Болхуны, Ахтубинский р-н, Астраханская обл. (к/н 30:01:020201) (ориентировочная протяженность ВЛЗ-10 кВ – 0,015 км, ВЛИ-0,38 кВ - 0,015 км, ориентировочная мощность – 1,0 МВА)</t>
  </si>
  <si>
    <t>Строительство ВЛЗ-10 кВ, ВЛИ-0,38 кВ и установка ТП-10/0,4 кВ ф.22 ПС 110/10 кВ Рождественка для электроснабжения объекта сельскохозяйственного производства расположенного по адресу: Астраханская область, Ахтубинский район, 3,5-11 км северо-восточнее с. Болхуны, (к/н 30:01:020301:296) (ориентировочная протяженность ВЛЗ-10 кВ – 0,015 км, ВЛИ-0,38 кВ - 0,015 км, ориентировочная мощность – 1,0 МВА)</t>
  </si>
  <si>
    <t>Строительство ВЛИ-0,38кВ от ближайшей опоры ВЛ-0,4 Л-15 кВ ЗТП-21 ф.41 ПС 220/110/35/6 кВ Владимировка для электроснабжения торгово-остановочного комплекса (стройплощадка), остановка «Пенсионный», г.Ахтубинск, Ахтубинский р-н, Астраханская обл. (ориентировочная протяженность -0,045 км)</t>
  </si>
  <si>
    <t>Строительство ЛЭП-0,4 кВ от РУ-0,4 кВ КТП 451 ф. 20Б ПС 110/6 кВ ГРУ 6 кВ АГРЭС для электроснабжения торгового центра, расположенного по адресу: ул. Минусинская, (к/н 30:12:010614:489), г. Астрахань (ориентировочная протяженность ЛЭП - 0,4 кВ - 0,270 км: КЛ-0,4 кВ – 0,030 км; ВЛИ-0,38 кВ - 0,240 км)</t>
  </si>
  <si>
    <t>Строительство ВЛИ-0,38 кВ от ближайшей опоры ВЛ-0,4 кВ Л-2 КТП-899 ф.19 ПС 220/110/10 кВ Харабали для электроснабжения Банкетного зала, расположенного по адресу: кв-л, 5-й, д.59, г.Харабали, Харабалинский р-н, Астраханская обл. (ориентировочная протяженность – 0,08 км)</t>
  </si>
  <si>
    <t>Строительство ВЛИ-0,38 кВ от РУ-0,4 кВ ТП 822 ф. 414 ПС 110/35/6 кВ Трикотажная для электроснабжения детской городской поликлиники № 3, расположенного по адресу: ул. Куликова, д. 61, литер строения АА1, Кировский р-н, г. Астрахань. (ориентировочная протяженность-0,3 км)</t>
  </si>
  <si>
    <t>Строительство ЛЭП-0,4 кВ от РУ-0,4 кВ РП 52 ф. 104, 107 ПС 110/10-6 кВ Царевская, для электроснабжения нежилого помещения, расположенного по адресу: ул. Богдана Хмельницкого, д. 10 «а», литер строения А, Б, Советский р-н, г. Астрахань (ориентировочная протяженность ЛЭП - 0,4 кВ: КЛ-0,4 кВ – 0,03 км; ВЛИ-0,38 кВ - 0,07 км)</t>
  </si>
  <si>
    <t>ВЛИ-0,38 кВ от опоры №15 ВЛ-0,4 кВ ТП-66 ф.13 ПС 110/6 кВ Судостроительная  эснабж земельного участка  экспл ндивид жил дома ул.Адмирала Нахимова гАст (Строительство ВЛИ-0,38 кВ от опоры №15 ВЛ-0,4 кВ ТП-66 ф.13 ПС 110/6 кВ Судостроительная для электроснабжения земельного участка для эксплуатации индивидуального жилого дома, расположенного по адресу: ул.Адмирала Нахимова, г.Астрахань)</t>
  </si>
  <si>
    <t>Строительство ВЛИ-0,38 кВ от РУ-0,4 кВ ТП 101 ф. 19 ПС 35/6 кВ Трусовская для электроснабжения кафе, расположенного по адресу: пер. Чугунова, 14 «а»/ ул. Аристова, 34, Трусовский р-н, г. Астрахань (ориентировочная протяженность - 0,2 км)</t>
  </si>
  <si>
    <t>Строительство ВЛИ-0,38 кВ от РУ-0,4 кВ КТП-579 ф.10 ПС 110/10 кВ Чаганская для электроснабжения нежилого здания по ул. Дачная, д.3 Г, с. Чаган, Камызякский р-н, Астраханская обл.</t>
  </si>
  <si>
    <t>Строительство КЛ-0,4 кВ от РУ-0,4 кВ ТП  1608, ф.  19 ПС 35/6 кВ Трусовская для электроснабжения нежилого помещения, расположенного по адресу: ул. Л. Толстого/ ул. К. Маркса/ пер. Волжский, д. 2/ д. 10/ д. 5, помещение № 10, Трусовский район, г. Астрахань (ориентировочная протяженность – 0,145 км)</t>
  </si>
  <si>
    <t>Строительство ЛЭП-0,4 кВ от РУ-0,4 кВ ТП 351 ф.416 ПС 110/35/6 кВ Лесная-Новая для электроснабжения административного здания, расположенного по адресу: пр-кт. Бумажников, д. 9, корп. 1, литер Б, Трусовский р-н, г. Астрахань (ориентировочная протяженность ЛЭП-0,4 кВ - 0,24 км: КЛ-0,4 кВ – 0,03 км ВЛИ-0,4 кВ – 0,21 км)</t>
  </si>
  <si>
    <t>Установка СТП-10/0,4 кВА для электроснабжения ГРС в с. Енотаевка по объекту «Газопровод-отвод «с. Замьяны – ГСП Бугринское» Енотаевского района Астраханской области», с. Енотаевка, Енотаевский р-н, Астраханская обл. (проектная протяженность 0.453 км, ориентировочная мощность 0.004 МВА)</t>
  </si>
  <si>
    <t>Установка СТП-10/0,4 кВА для электроснабжения ГРС в с. Пришиб по объекту «Газопровод-отвод «с. Замьяны – ГСП Бугринское» Енотаевского района Астраханской области», с. Пришиб, Енотаевский р-н, Астраханская обл. (проектная протяженнность 0.048 км, мощность 0.040 МВА)</t>
  </si>
  <si>
    <t>Установка СТП-10/0,4 кВА для электроснабжения ГРС в с. Никольское по объекту «Газопровод-отвод «с. Замьяны – ГСП Бугринское» Енотаевского района Астраханской области», с. Никольское,Енотаевский р-н, Астраханская обл. (проектная протяженнность 0.591 км, мощность 0.063 МВА)</t>
  </si>
  <si>
    <t>Установка СТП-10/0,4 кВА для электроснабжения ГРС в с. Ленино по объекту «Газопровод-отвод «c. Замьяны- ГСП Бугринское» Енотаевского района Астраханской области», с. Ленино, Енотаевский р-н, Астраханская обл. (проектная протяженнность 0.215 км, мощность 0.040 МВА)</t>
  </si>
  <si>
    <t>Установка СТП 10/0,4 кВ для электроснабжения ГРС в с.Копановка по объекту: Газопровод-отвод «с. Замьяны-ГСП Бугринское» Енотаевского района Астраханской области (проектная протяженнность 0.428 км, мощность 0.040 МВА)</t>
  </si>
  <si>
    <t>Строительство КЛ-6 кВ и установка КТП-6/0,4 кВ, ф. 605 ПС 110/10-6 кВ Северная для электроснабжения нежилого здания, расположенного по адресу: ул. Набережная 1 Мая, д.75/ул. Шаумяна, д. 48, Кировский р-н, г. Астрахань (проектная протяженность КЛ-6 кВ – 2х0,02 км, проектная мощность – 0,063 МВА)</t>
  </si>
  <si>
    <t>Строительство ВЛЗ-6 кВ и установка КТП-6/0,4 кВ, ф. 14 ПС 35/6 кВ Трусовская для электроснабжения гидротехнических сооружений (причалы №1, №2, №3, №4) нефтебазы № 5, расположенных по адресу: пл. Заводская, д. 82 «а», Трусовский район, г. Астрахань (проектная протяженность ВЛЗ-6 кВ – 0,77 км, проектная мощность – 0,25 МВА)</t>
  </si>
  <si>
    <t>Строительство ЛЭП-10 кВ и установка КТП 10/0,4 кВ ф. 17 ПС 35/10 кВ Марфино для электроснабжения здания школы по адресу: ул. 50 лет Победы, д. 20, с. Тюрино, Володарский р-н, Астраханская обл. (ориентировочная протяженность – 0,035 км, ориентировочная мощность-0,25 МВА)</t>
  </si>
  <si>
    <t>Строительство ВЛ-6 кВ и установка СТП-6/0,4 кВ, ф. 11 ПС 110/6 кВ Джелга для электроснабжения подсобного помещения, Астраханская обл., Ахтубинский район примерно 4 км по направлению на юг от г. Ахтубинска, район 12 бригады (ориентировочная протяженность – 4 км, ориентировочная мощность – 0,063 МВА)</t>
  </si>
  <si>
    <t>Строительство ВЛ-6 кВ и установка КТП-6/0,4 кВ, ф. 11, ПС 110/6 кВ Джелга для электроснабжения подсобного помещения, расположенного примерно 1 км южнее г. Ахтубинска, Астраханская обл. (ориентировочная протяженность - 0,501 км, ориентировочная мощность - 0,25 МВА)</t>
  </si>
  <si>
    <t>Строительство ВЛ-10 кВ от ближайшей опоры ВЛ-10 кВ, ф. 5, ПС 110/10 кВ Табола и установка КТП 10/0,4 кВ для электроснабжения нежилого помещения по ул. Тараканова, д. 7, г. Камызяк, Камызякский р-н, Астраханская обл. (ориентировочная протяженность - 0,185 км, ориентировочная мощность трансформатора - 0,25 МВА)</t>
  </si>
  <si>
    <t>Строительство ВЛ-10 кВ и установка ТП-10/0,4 кВ от ближайшей опоры ВЛ-10 кВ, ф.7, ПС 110/35/10 кВ Хошеутово для электроснабжения МБОУ «Средняя общеобразовательная школа с. Хошеутово им. М. Бекмухамбетова», расположенной по ул. Школьная, д.21, с. Хошеутово, Харабалинский р-н, Астраханская обл. (ориентировочная протяженность – 0,03 км, ориентировочная мощность – 0,25 МВА)</t>
  </si>
  <si>
    <t>Строительство КЛ-10 кВ, ВЛЗ-10 кВ, ВЛИ-0,38 кВ и установка ТП-10/0,4 кВ, ф. 33 ПС 110/10 кВ Кири-Кили для электроснабжения склада по ул. Краматорская, д. 190, Ленинский р-н, г. Астрахань, Астраханская обл. (ориентировочная протяженность ВЛ-10 кВ – 0,8 км, ВЛИ-0,38 кВ – 0,07 км, ориентировочная мощность – 0,16 МВА)</t>
  </si>
  <si>
    <t>Строительство ВЛ-6 кВ, ВЛИ-0,38 кВ и установка ТП-6/0,4 кВ, ф.5 ПС 220/110/35/6 кВ Баррикадная для электроснабжения Производственной базы, расположенной в МО «Бахтемирский сельсовет», 4,4 км юго-западнее с.Бахтемир, 3,5 км северо-западнее п.А.Зверева, 8 км юго-западнее с.Алгаза, Икрянинский р-н, Астраханская обл. (ориентировочная протяженность ВЛ-6 кВ – 0,015 км, ВЛИ-0,38 кВ – 0,01 км, ориентировочная мощность – 0,25 МВА)</t>
  </si>
  <si>
    <t xml:space="preserve"> ВЛ-10кВ,ВЛИ-0,4кВ и установка ТП-10/0,4кВ, ф.27 ПС 110/10 кВ Енотаевка эс нежилого здания по ул. Днепровская,д.2«Р»,с.Енотаевка, Енотаевскийрайон, АО</t>
  </si>
  <si>
    <t>Строительство КЛ-10 кВ, КЛ-0,4 кВ и установка 2ТП-10/0,4 кВ ф. 122, ф. 119 ПС 110/10/6 кВ Северная для электроснабжения жилого многоквартирного дома, расположенного по адресу: ул. Хлебникова, д. 11, Кировский район, г. Астрахань» (ориентировочная протяженность КЛ-10 кВ – 4х0,03 км; КЛ-0,4 кВ–2х0,01 км; ориентировочная мощность – 2х0,25 МВА)</t>
  </si>
  <si>
    <t>Строительство ЛЭП-10 кВ, ЛЭП-0,4 кВ и установка ТП-10/0,4 кВ ф.14 ПС 110/35/10 кВ ЦРП для электроснабжения нежилого здания, расположенной на тер. Кулаковский промузел, ул. Мира, д. 3а, Приволжский р-н, Астраханская обл. (ориентировочная протяженность ЛЭП-10 кВ - 0,08 км, ориентировочная протяженность ЛЭП-0,4 кВ – 0,07 км, ориентировочная мощность – 0,16 МВА)</t>
  </si>
  <si>
    <t>Строительство ЛЭП-6 кВ, ЛЭП-0,4 кВ и установка ТП-6/0,4 кВ ф.5, 21 ПС 35/6 кВ Началово для электроснабжения станции технического обслуживания автомобилей, расположенной по ул. Придорожная, д.19Б, с. Началово, Приволжский р-н, Астраханская обл. (ориентировочная протяженность ЛЭП-6 кВ - 0,01 км, ориентировочная протяженность ЛЭП-0,4 кВ – 0,07 км, ориентировочная мощность – 0,25 МВА)</t>
  </si>
  <si>
    <t>Строительство КЛ-6 кВ и установка КТП-6/0,4 кВ, ф. 415 ПС 110/35/6 кВ Лесная-Новая для электроснабжения нежилого помещения, расположенного по адресу: ул. Магистральная, д. 24 «а», литер строения А, Трусовский р-н, г. Астрахань (ориентировочная протяженность КЛ-6 кВ – 0,38 км, ориентировочная мощность – 0,16 МВА)</t>
  </si>
  <si>
    <t>Строительство ВЛЗ-6 кВ и установка ТП-6/0,4 кВ, ф. 27 ПС 110/6 кВ Окрасочная для электроснабжения административного здания, расположенного по адресу: ул. Пушкина, д. 72 «а», Трусовский р-н, г. Астрахань (ориентировочная протяженность ВЛЗ-6 кВ - 0,9 км, ориентировочная мощность - 0,25 МВА)</t>
  </si>
  <si>
    <t>Строительство ВЛ-6 кВ, ВЛИ-0,38 кВ и установка ТП-6/0,4 кВ ф. 5, ПС 35/6 кВ Октябрьская для электроснабжения фельдшерско-акушерского пункта по ул. Станционная, д. 42, п. Биштюбинка, Наримановский р-н, Астраханская обл. (ориентировочная протяженность ВЛ-6 кВ – 0,7 км, ориентировочная протяженность ВЛИ-0,38 кВ – 0,01 км, ориентировочная мощность – 0,063 МВА)</t>
  </si>
  <si>
    <t>Строительство ВЛ-10 кВ и установка КТП-10/0,4 кВ, ф. 21 ПС 110/35/10 кВ Володаровка для электроснабжения хозяйственных построек, расположенных на участке «Тихий», Володарский р-н, Астраханская обл. (ориентировочная протяженность-0,01 км, ориентировочная мощность-0,250 МВА)</t>
  </si>
  <si>
    <t>Строительство ВЛИ-0,38 кВ от РУ-0,4 кВ ЗТП-10/0,4 кВ № 35 ф.26 ПС 110/35/10 кВ Капустин Яр, для электроснабжения Гостиницы, ул. Янгеля, д. 8Б, г. Знаменск, Ахтубинский р-н, Астраханская обл.(ориентировочная протяженность - 0,179 км)</t>
  </si>
  <si>
    <t>Строительство ВЛЗ-6 кВ и установка КТП-6/0,4 кВ, ф. 11 ПС 110/6 кВ Джелга для электроснабжения подсобных помещений, расположенных примерно в 1 км по направлению на юг от г. Ахтубинск, земельные участки к/н: 30:01:160102:958, 30:01:160102:957, г. Ахтубинск, Астраханская обл. (ориентировочная протяженность - 1,4 км, ориентировочная мощность - 0,25 МВА)</t>
  </si>
  <si>
    <t>Строительство ВЛИ-0,38 кВ от РУ-0,4 кВ КТП-10/0,4 кВ № 8 ф.22 ПС 110/35/10 кВ  Горбаневка-2, для электроснабжения Магазина, ул.Крестьянская, д. 129, с. Капустин Яр, Ахтубинский р-н, Астраханская обл. (ориентировочная протяженность - 0,32 км)</t>
  </si>
  <si>
    <t>Строительство ЛЭП-6 кВ, ЛЭП-0,4 кВ и установка ТП-6/0,4 кВ ф.18, ПС 35/6 кВ Началово для электроснабжения индивидуального жилого дома, расположенного по ул. Спортивная, 2, с. Началово, Приволжский р-н, Астраханская обл. (ориентировочная протяженность ЛЭП-6 кВ - 0,15 км, ориентировочная протяженность ЛЭП-0,4 кВ – 0,02 км, ориентировочная мощность – 0,25 МВА)</t>
  </si>
  <si>
    <t>3фИРЭС</t>
  </si>
  <si>
    <t xml:space="preserve"> 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Икрянинском РЭС (2022 год) </t>
  </si>
  <si>
    <t>3фХРЭС</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</si>
  <si>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Харабалинском РЭС (2022 год)</t>
  </si>
  <si>
    <t>3фЦРЭС</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</si>
  <si>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Центральном РЭС (2022 год)</t>
  </si>
  <si>
    <t>Строительство ЛЭП-10 кВ, ВЛИ-0,38 кВ и установка ТП-10/0,4 кВ, ф.19 ПС 35/10 кВ Бирюковка для электроснабжения объекта сельскохозяйственного назначения (к/н 30:09:060801:3), расположенного в с.Бирюковка, орошаемый участок «Жилгуны», в 5км южнее с. Бирюковка, на левом берегу ер. Кафтаник, Приволжский р-н., Астраханская обл. (ориентировочная протяженность ЛЭП-10 кВ – 2,600 км, ориентировочная протяженность ВЛИ-0,38 кВ – 0,020 км, ориентировочная мощность – 0,100 МВА)</t>
  </si>
  <si>
    <t>Строительство двух ЛЭП-6 кВ от ближайшей опоры ВЛ-6 кВ ф.611 ПС 110/10-6 кВ Городская, ф.17 ПС 35/6 кВ Началово, ЛЭП-0,4 кВ и установка 2КТП-6/0,4 кВ, для электроснабжения учреждения дошкольного, начального и среднего общего образования, расположенного по ул. Ленина, с. Три Протока, Приволжский р-н., Астраханская обл. (ориентировочная протяженность ЛЭП-6 кВ – 0,72 км,ориентировочная протяженность ЛЭП-0,38 кВ – 0,05 км, ориентировочная мощность – 0,25 МВА)</t>
  </si>
  <si>
    <t>Строительство ЛЭП-0,4кВ от РУ-0,4кВ, КТП-623, ф. 21 ПС 220/110/10 кВ Харабали для электроснабжения универмага по ул. Б. Хмельницкого д. 6 литер строения А, г. Харабали, Харабалинский р-н, Астраханская обл. (ориентировочная протяженность ВЛИ – 0,35 км)</t>
  </si>
  <si>
    <t>Строительство ВЛЗ-6 кВ и установка КТП-6/0,4 кВ, ф. 27, ПС 110/6 кВ Вододелитель для электроснабжения подсобного хозяйства, расположенного по ул. Школьная, д. 22 «б», с. Верхнелебяжье, Наримановский р-н, Астраханская обл. (ориентировочная протяженность ВЛЗ-6 кВ - 0,015 км; ориентировочная мощность - 0,16 МВА)</t>
  </si>
  <si>
    <t>Строительство ЛЭП-10 кВ, ЛЭП-0,4 кВ и установка ТП-10/0,4 кВ, ф.14 ПС 110/10 кВ Фунтово для электроснабжения насосной станции по ул. Волжская, д. 8, п. Кирпичного завода №1, Приволжский р-н, Астраханская обл. (ориентировочная протяженность ЛЭП-10 кВ – 0,01 км, ориентировочная протяженность ЛЭП-0,4 кВ – 0,025 км, ориентировочная мощность – 0,63 МВА)</t>
  </si>
  <si>
    <t>Строительство ВЛИ-0,38 кВ от РУ-0,4 кВ ТП 22 ф. 5 ПС 35/6 кВ Октябрьская для электроснабжения жилого дома, расположенного по адресу: пер. Почтовый, д. 1, с. Старокучергановка, Наримановский р-н, Астраханская обл. (ориентировочная протяженность - 0,12 км)</t>
  </si>
  <si>
    <t>Строительство ВЛ-10 кВ, ВЛИ-0,38 кВ и установка ТП-10/0,4 кВ ф.9 ПС 110/10 кВ Красный Яр для электроснабжения Административного здания, расположенного по ул. Караульная, д.1 А, с. Маячное, Красноярский район, Астраханская область (к/н 30:06:101102:71) (ориентировочная протяженность ВЛ-10 кВ – 0,015 км, ВЛИ-0,38 кВ – 0,01 км, ориентировочная мощность – 0,16 МВА)</t>
  </si>
  <si>
    <t>Строительство ВЛИ-0,38 кВ от РУ-0,4 кВ КТП-476 ф. 23 ПС 220/110/10 кВ Харабали для электроснабжения водонасосной станции р. Ашулук, кадастровый номер земельного участка:30:10:110314:39, г. Харабали, Харабалинский р-н, Астраханская обл. (ориентировочная протяженность – 0,310 км)</t>
  </si>
  <si>
    <t>Строительство ЛЭП-0,4 кВ от РУ-0,4 кВ проектируемой ТП-10/0,4 ф.5 ПС 110/10 кВ Николо-Комаровка для электроснабжения объекта сельскохозяйственного назначения для хранения и переработки сельскохозяйственной продукции, расположенного в 9 метрах юго-восточнее села Татарская Башмаковка, 750 метрах правого берега реки Кизань, Приволжский р-н, Астраханская обл. (ориентировочная протяженность ЛЭП-0,4 кВ - 0,06 км)</t>
  </si>
  <si>
    <t>Строительство ЛЭП-10 кВ, ЛЭП-0,4 кВ, установка ТП-10/0,4 кВ, ф. 27, ПС 110/10 кВ Фунтово для электроснабжения нежилого помещения, по ул. Кизанская, д. 8а, с. Карагали, Приволжский р-н, Астраханская обл. (ориентировочная протяженность ЛЭП-10 кВ – 0,02 км, ЛЭП-0,4 кВ – 0,02 км, ориентировочная мощность – 0,400 МВА)</t>
  </si>
  <si>
    <t>Строительство ЛЭП-0,4 кВ от РУ-0,4 кВ ТП 298/2 ф. № 4 ПС 110/6 кВ Судостроительная для электроснабжения земельного участка, расположенного по адресу: ул. 1-я Набережная Золотого Затона, д. 4 г. Астрахань», (ориентировочная протяженность ЛЭП-0,4 кВ - 0,06 км: КЛ-0,4 кВ – 0,03 км, ВЛИ-0,4 кВ – 0,03 км) Строительство ЛЭП-0,4 кВ от РУ-0,4 кВ ТП 298/2 ф. № 4 ПС 110/6 кВ Судостроительная для электроснабжения земельного участка, расположенного по адресу: ул. 1-я Набережная Золотого Затона, д. 42, г. Астрахань», (ориентировочная протяженность ВЛИ-0,4 кВ - 0,09 км)</t>
  </si>
  <si>
    <t>Строительство ВЛ-10 кВ и установка ТП-10/0,4 кВ, ф.7 ПС 35/10 кВ Калиновка для электроснабжения земельного участка по ул. Ленина, д. 111, п. Верхнекалиновский, Камызякский р-н, Астраханская обл. (ориентировочная протяженность ВЛ-10 кВ – 0,35 км, ориентировочная мощность – 0,063 МВА)</t>
  </si>
  <si>
    <t>Строительство ВЛ-10 кВ, ВЛИ-0,38 кВ и установка ТП-10/0,4 кВ ф.21 ПС 110/35/10 кВ Володаровка для электроснабжения жилого дома по ул. Набережная, д. 84, с. Верхние Колки, Володарский р-н, Астраханская обл. (ориентировочная протяженность ВЛ-10 кВ – 0,58 км, ориентировочная протяженность ВЛИ-0,38 кВ - 0,015 км, ориентировочная мощность – 0,1 МВА)</t>
  </si>
  <si>
    <t>Строительство ВЛИ-0,38 кВ от РУ-0,4 кВ ТП 85 ф.614 ПС 110/10-6 кВ Северная для электроснабжения нежилого помещения, расположенного по адресу: ул.Ахматовская/ул.Кирова, д.7/14, литер В, пом.18а, г.Астрахань (ориентировочная протяженность - 0,03 км)</t>
  </si>
  <si>
    <t>Строительство ЛЭП-6 кВ, ЛЭП-0,4 кВ и установка ТП-6/0,4 кВ ф. 19, ф. 6 ПС 110/6 кВ Восточная для электроснабжения земельного участка для строительства Административно-бытового здания, расположенного по адресу: ул. Джона Рида, г. Астрахань (ориентировочная протяженность КЛ-6 кВ – 0,02 км; ориентировочная протяженность ЛЭП-0,4 кВ – 0,07 км: КЛ-0,4 кВ – 0,03 км, ВЛИ-0,4 кВ – 0,04 км; ориентировочная мощность – 0,1 МВА)</t>
  </si>
  <si>
    <t>Строительство ЛЭП-0,4 кВ от РУ-0,4 кВ ТП 66 ф.13 ПС 110/6 кВ Судостроительная для электроснабжения жилого дома, расположено по адресу: ул. Адмирала Нахимова, 69, г. Астрахань (ориентировочная протяженность ЛЭП-0,4 кВ - 0,4 км: КЛ-0,4 кВ – 0,03 км, ВЛИ-0,4 кВ – 0,37)</t>
  </si>
  <si>
    <t>Строительство ЛЭП-6 кВ и установка 2ТП-6/0,4 кВ ф. 106, ф. 313 ПС 110/35/6 кВ Трикотажная для электроснабжения торгового центра, расположенного по адресу: ул. Минусинская (к/н 30:12:010614:156), г. Астрахань» (ориентировочная протяженность ЛЭП-6 кВ – 0,1 км: КЛ-6 кВ – 3х0,02 км, ВЛЗ-6 кВ – 0,04 км) (ориентировочная мощность – 2х0,25 МВА)</t>
  </si>
  <si>
    <t>Строительство ВЛ-10 кВ, ВЛИ-0,38 кВ и установка ТП-10/0,4 кВ ф.15 ПС 110/10 кВ Житное для электроснабжения Объекта сельскохозяйственного назначения расположенного с. Житное, юго-восточнее с. Житное 1,3 км, северо-западнее с. Краса 3 км, восточнее р. Старая Волга, Икрянинский р-н, Астраханская обл.» (ориентировочная протяженность ВЛ-10 кВ – 0,015 км, ориентировочная протяженность ВЛИ-0,38 кВ – 0,015 км, ориентировочная мощность – 0,025 МВА)</t>
  </si>
  <si>
    <t>Строительство ВЛ-6 кВ, установка 2ТП 6/0,4 кВ ф. 23 ПС 110/6 кВ Ахтуба и ф. 3 ПС 110/6 Джелга для электроснабжения здания детского сада-ясли по ул. Садовая (к/н: 30:01:150407:948), г. Ахтубинск, Ахтубинский р-н., Астраханская обл. (ориентировочная протяженность ВЛ-6 кВ – 0,175 км, ориентировочная мощность – 2х0,25 МВА)</t>
  </si>
  <si>
    <t>Строительство ЛЭП-0,4 кВ от РУ-0,4 кВ ТП 199 ф. 52 ПС 110/6 кВ Судостроительная для электроснабжения станции технического обслуживания, расположенного по адресу: ул.Зеленая, д. 2, «а», Приволжский район, с.Карагали, Астраханская обл. (ориентировочная протяженность ЛЭП-0,4 кВ - 0,43 км)</t>
  </si>
  <si>
    <t>Строительство ЛЭП-6 кВ, установка ТП-6/0,4 кВ ф.412 ПС 110/35/6 кВ Лесная-Новая, ЛЭП-0,4 кВ от ТП 1361 ф.403 ПС 110/35/6 кВ Лесная-Новая, для электроснабжения детского сада на 140 мест, расположенного по адресу: ул. 5-я Новолесная, г. Астрахань (к/н 30:12:042040:1327)» (ориентировочная протяженность КЛ-6 кВ – 2х0,06 км, ВЛЗ – 0,33 км, ВЛИ-0,4 кВ – 0,2 км; (ориентировочная мощность – 0,25 МВА)Строительство ЛЭП-6 кВ, установка 2ТП-6/0,4 кВ ф.412 ф. 403 ПС 110/35/6 кВ Лесная-Новая, для электроснабжения детского сада на 140 мест, расположенного по адресу: ул. 5-я Новолесная, г. Астрахань (к/н 30:12:042040:1327), (ориентировочная протяженность КЛ-6 кВ – 0,62 км, ВЛ – 0,05 км, (ориентировочная мощность – 2х0,25 МВА</t>
  </si>
  <si>
    <t>Строительство 2КЛ-6 кВ, ВЛИ-0,38 кВ и установка КТП-6/0,4 кВ, ф. 18, ПС 35/6 кВ Прогресс для электроснабжения магазина, расположенного по адресу: ул. Латышева, Ленинский р-н, г. Астрахань (ориентировочная протяженность КЛ-6 кВ - 2x0,02 км, ВЛИ-0,38 кВ- 0,06 км, ориентировочная мощность - 0,16 МВА) (Строительство КЛ-6 кВ и установка КТП-6/0,4 кВ ф. 18 ПС 35/6 кВ Прогресс для электроснабжения магазина, расположенного по адресу: ул. Латышева, Ленинский р-н, г. Астрахань (ориентировочная протяженность КЛ-6 кВ – 0,43 км, ориентировочная мощность – 0,16 МВА)</t>
  </si>
  <si>
    <t>Строительство ЛЭП-0,4 кВ от РУ-0,4 кВ ТП 770 ф. 35 ПС 110/10 кВ Кири-Кили для электроснабжения реконструкции здания бассейна под спортивный зал, расположенного по адресу: ул. Жилая, д. 15, г. Астрахань», (ориентировочная протяженность КЛ-0,4 кВ – 0,055 км)</t>
  </si>
  <si>
    <t>ВЛ-10 кВ, ВЛИ-0,38 кВ и уст-ка ТП-10/0,4 кВ ф.9 ПС110/10кВ Оранжерейная эсн объектов по ул.В.Баранова,д.4,Ниновка,Икрян-ий рн к.н.30:04:160102:1091</t>
  </si>
  <si>
    <t>ВЛ-10 кВ, ВЛИ-0,38 кВ и установка ТП-10/0,4 кВ ф.8 ПС 110/35/10 кВ Володаровка эсн объекта торговли (магазин, торговый центр, прочее)
 Строительство ВЛ-10 кВ, ВЛИ-0,38 кВ и установка ТП-10/0,4 кВ ф.8 ПС 110/35/10 кВ Володаровка для электроснабжения объекта торговли (магазин, торговый центр, прочее) (к/н 30:02:060201:60) по адресу: севернее АЗС «Лукойл», п.Володарский, Володарский р-н, Астраханская обл. (ориентировочная протяженность ВЛ-10 кВ – 0,01 км, ориентировочная протяженность ВЛИ-0,38 кВ - 0,04 км, ориентировочная мощность – 0,25 МВА)</t>
  </si>
  <si>
    <t>ВЛ-10 кВ, ВЛИ-0,38 кВ и установка ТП-10/0,4 кВ, ф.5 ПС 35/10 кВ Михайловка для эсн КФХ в 6 км сев-запад с.Проточное, в 9 км юго-вост с. Караванное</t>
  </si>
  <si>
    <t>ВЛ-10 кВ, ВЛИ-0,38 кВ и установка ТП-10/0,4 кВ, ф.7 ПС 35/10 кВ Калиновка для эсн земельного участка (к/н 30:05:101103:288) Молодежная,52 А, п Верхн</t>
  </si>
  <si>
    <t>ВЛ-10 кВ, ВЛИ-0,38 кВ и устТП-10/0,4 кВ,ф.14 ПС110/35/10кВ Яндыки эсн нежил застройки,в 7,2 км юго-зап п.Лиман,юго-в с.Промысловка к/н30:07:251601:529</t>
  </si>
  <si>
    <t>ВЛ-6 кВ уст-ка СТП-6/0,4 кВ,ВЛ-6 кВ ф. б/н отп.1 ПС 35/6 кВ ВЧ ф.1 ВЛ-35 кВ ПС220/110/35/6 кВ Владимировка эсн КФХАхтубинск, АО в 1,0-3,0 км сев Ахтуб</t>
  </si>
  <si>
    <t>ВЛИ-0,38 кВ от ближ опоры ВЛ-0,4 кВ КТП-162 ф.16 ПС 110/10 кВ Чаганская эсн земельного участка по ул. Ленина,71а, с. Иванчуг,Камызякский рн</t>
  </si>
  <si>
    <t>ВЛИ-0,38 кВ от РУ-0,4 кВ КТП-634 ф.21 ПС 110/10 кВ Енотаевка эсн объекта общест питания с.Енотаевка,на 1253 + М250 трассы Москва-Астрахань,Енотаевский</t>
  </si>
  <si>
    <t>ВЛИ-0,38 кВ от РУ-0,4 кВ ТП 235, ф.10 ПС 110/35/10 кВ Увары для электроснабжения земельного участка по ул. Ксенофонтова, 7А, с.Увары,Камызякский рн</t>
  </si>
  <si>
    <t>ЛЭП-10кВ,ЛЭП-0,4кВ и ус-аТП-10/0,4кВ,ф.21 ПС35/10 кВБирюковка для эсн крестьянского хоз на уч-кеЯр-Яманцуг,в 2,5км юго-востЯманцуг,в50м от пр берБушма</t>
  </si>
  <si>
    <t>ВЛИ-0,38 кВ от опоры ВЛ-0,4 кВ ТП 704 для электроснабжения гаража по ул. Дж. Рида, д. 35, бокс 1, блок I, ГСК № 53 «а», Советский район, г. Астрахань. (проектная протяженнность 0.09 км)</t>
  </si>
  <si>
    <t>ВЛИ-0,38 кВ от РУ-0,4 кВ ТП 1439 для электроснабжения жилого дома,уч.№1, с/т. «Стройдеталь», Советский район, г. Астрахань. (проектная протяженнность 0.425 км)</t>
  </si>
  <si>
    <t>Строительство ВЛИ-0,38 кВ от ближайшей опоры ВЛИ-0,38 кВ ТП-417, ф. 20 ПС 35/6 кВ Началово для электроснабжения жилого дома по ул. Тополиная, д. 13 А, с. Началово, Приволжский р-н, Астраханская обл. (ориентировочная протяженность – 0,2 км)</t>
  </si>
  <si>
    <t>Строительство ВЛИ-0,38 кВ от ближайшей опоры ВЛИ-0,38 кВ проектируемой КТП-6/0,4 кВ ф. 22 ПС 35/6 кВ Началово для электроснабжения садового дома № 2 в с/т. «Медик», Приволжский р-н, Астраханская обл.(ориентировочная протяженность – 0,25 км)</t>
  </si>
  <si>
    <t>Строительство ВЛИ-0,38 кВ от ближайшей опоры ВЛ-0,4 кВ ТП-576, ф. 611 ПС 110/10-6 кВ Городская для электроснабжения жилого дома по ул. Садовая, з/у 11 «Ж», с. Три Протока, Приволжский р-н, Астраханская обл. (ориентировочная протяженность - 0,05 км)</t>
  </si>
  <si>
    <t>Строительство ВЛИ-0,38 кВ от РУ-0,4 кВ ТП-105 ф.13 ПС 110/10 кВ Фунтово для электроснабжения жилого дома (к/н 30:09:150101:0037), расположенного в Яксатовской зоне рекреации, в 0,95 км юго-западнее южной черты поселения с. Яксатово, по левому берегу р. Кизань Приволжский р-н, Астраханская обл. (ориентировочная протяженность - 0,730 км)</t>
  </si>
  <si>
    <t>Строительство ВЛИ-0,38 кВ от РУ-0,4 кВ ТП-281 ф.19 ПС 110/10 кВ Фунтово для электроснабжения жилого дома по ул.Садовая, д.32, с.Водяновка, Приволжский р-н, Астраханская обл. (ориентировочная протяженность ВЛИ-0,38 кВ – 0,18 км)</t>
  </si>
  <si>
    <t>Строительство ЛЭП-0,4 кВ от РУ-0,4 кВ проектируемой ТП 10/0,4 кВ ф. 18 ПС 110/35/10 кВ Первомайская для электроснабжения жилого дома, расположенного по адресу: ул. Гранитная д. 2, Ленинский р-н, г. Астрахань (ориентировочная протяженность ЛЭП - 0,4 кВ: КЛ-0,4 кВ – 0,03 км; ВЛИ-0,38 кВ - 0,29 км)</t>
  </si>
  <si>
    <t>Строительство ВЛИ-0,38кВ от опоры № 15 , Л-1, ВЛ-0,4 кВ ТП-216 ф.9 ПС 35/10 кВ Марфино для электроснабжения жилого дома по ул. Набережная, д.1 «а», с. Кудрино, Володарский р-н, Астраханская обл. (ориентировочная протяженность - 0,2 км)</t>
  </si>
  <si>
    <t>Строительство ВЛИ-0,38 кВ от РУ-0,4 кВ ТП-552 ф.406 ПС 35/6 кВ Нефтебаза для электроснабжения магазина (стройплощадка) по ул.Молодежная, д. 9б, рп.Ильинка, Икрянинский р-н, Астраханская обл. (ориентировочная протяженность - 0,3 км)</t>
  </si>
  <si>
    <t>Строительство ЛЭП-0,4 кВ от РУ-0,4 кВ ТП 620 ф. 627 ПС 110/10-6 кВ Царевская для электроснабжения нежилого помещения, расположенного по адресу: ул. Боевая/ул. Моздокская, д. 71/д. 67, литер А, пом. 114, Советский р-н, г. Астрахань. (ориентировочная протяженность ЛЭП-0,4 кВ: КЛ-0,4 кВ-0,03 км; ВЛИ-0,38 кВ-0,09 км)</t>
  </si>
  <si>
    <t>Строительство ВЛИ-0,38 кВ от проектируемой опоры ВЛИ-0,38 кВ проектируемой КТП-6/0,4 кВ, ф. 24 ПС 35/6 кВ Интернациональная для электроснабжения жилого дома, расположенных по адресу: уч. 118, мкр-н. Интернациональный, Трусовский район, г. Астрахань, Астраханская обл. (ориентировочная протяженность – 0,04 км)</t>
  </si>
  <si>
    <t>Строительство ВЛИ-0,38 кВ от проектируемой опоры ВЛИ-0,38 кВ проектируемой КТП-6/0,4 кВ, ф. 24 ПС 35/6 кВ Интернациональная для электроснабжения жилого дома, расположенного по адресу: мкр-н. Интернациональный, уч. 35, Трусовский р-н, г. Астрахань, Астраханская обл. (ориентировочная протяженность – 0,03 км)</t>
  </si>
  <si>
    <t>Строительство ВЛИ-0,38 кВ от проектируемой опоры ВЛИ-0,38 кВ проектируемой КТП-6/0,4 кВ, ф. 24 ПС 35/6 кВ Интернациональная для электроснабжения жилого дома, расположенного по адресу: мкр-н. Интернациональный, уч. 36, Трусовский район, г. Астрахань, Астраханская обл. (ориентировочная протяженность – 0.036км)</t>
  </si>
  <si>
    <t>Строительство ВЛИ-0,38 кВ от ближайшей опоры КТП-339/160 ф.19 ПС 110/10 кВ Урусовка для электроснабжения земельного участка по ул. Набережная, д.9а, п. Бузан, Красноярский р-н, Астраханская обл. (ориентировочная протяженность – 0,090 км)</t>
  </si>
  <si>
    <t>Строительство ЛЭП-0,4 кВ от ближайшей опоры ВЛ-0,4 кВ ТП 254, ф.611 ПС 110/10-6 кВ Городская для электроснабжения жилого дома, расположенного по адресу: ул. Крестьянская, д.43В, с. Три Протока, Приволжский р-н, Астраханская обл. (ориентировочная протяженность ЛЭП-0,4 кВ - 0,14 км)</t>
  </si>
  <si>
    <t>Установка CТП-10/0,4 кВ для электроснабжения Сельскохозяйственных построек расположенные в 50 м от правого берега р. Рыча, в 7.5 км северо-восточнее с. Бирюковка, на острове «Дуниловка», Приволжский р-н, Астраханская обл. (проектная протяженнность 2.15 км, мощность 0.03 МВА)</t>
  </si>
  <si>
    <t>Строительство ВЛ-10 кВ и установка СТП-10/0,4 кВ, ф. 17 ПС 110/35/10 Сасыколи для электроснабжения жилого дома по ул. 50 лет Победы, д. 18, с. Сасыколи, Харабалинский район, Астраханская обл.(проектная протяженнность 0.4 км, мощность 0.03 МВА)</t>
  </si>
  <si>
    <t>Строительство ВЛ-10 кВ и установка КТП-10/0,4 кВ, ф. 35 ПС 110/10 кВ Фунтово для электроснабжения жилых домов по ул. Вишневая д. 2 и д. 4, п. Кирпичного завода № 1, Приволжский р-н, Астраханская обл. (проектная протяженность – 0,09 км, трансформаторная мощность – 0,1 МВА)</t>
  </si>
  <si>
    <t>Строительство ВЛ-10 кВ и установка КТП-10/0,4 кВ, ф. 12 ПС 110/10 кВ Фунтово для электроснабжения жилого дома по ул. Васнецова д. 7, п. Кирпичного завода № 1, Приволжский р-н, Астраханская обл. (проектная протяженность – 0,11 км, трансформаторная мощность – 0,1 МВА)</t>
  </si>
  <si>
    <t>Строительство ВЛЗ-6 кВ, ВЛИ-0,22 кВ и установка КТП-6/0,4 кВ, ф. 4 ПС 110/6 кВ Окрасочная для электроснабжения садовых домов, расположенных на уч. №4 и № 5 с/т «Учитель», расположенное в районе городской свалки, Трусовский район, г. Астрахань (проектная протяженность ВЛЗ-6 кВ – 0,03 км и ВЛИ-0,22 кВ – 0,09 км, проектная мощность – 0,025 МВА)</t>
  </si>
  <si>
    <t>Установка КТП 10/0,4 кВ, ф. 27 ПС 110/35/10 кВ Володаровка для электроснабжения жилых домов по адресу: ул. Набережная, д. 27, д. 29, д. 31, п. Таловинка, Володарский р-н, Астраханская обл. (проектная мощность - 0,10 МВА)</t>
  </si>
  <si>
    <t>Строительство 2КЛ-10 кВ, ВЛИ-0,38 кВ и установка КТП-10/0,4 кВ, ф. 18 ПС 110/35/10 кВ Первомайская для электроснабжения садового дома на уч. 22 в с/т Восток-3, расположенного в районе п. Янго-Аул, Ленинский р-н, г. Астрахань (проектная протяженность КЛ-10 кВ – 2х0,05 км и ВЛИ-0,38 кВ – 0,16 км, проектная мощность – 0,25 МВА)</t>
  </si>
  <si>
    <t>Установка КТП 10/0,4 кВ ф. 7 ПС 110/10 кВ Красный Яр и строительство ВЛИ-0,38 кВ для электроснабжения хозяйственной постройки по адресу: ул. Береговая д. 10, с. Вятское, Красноярский р-н, Астраханская обл. (ориентировочная протяженность - 0,025 км, ориентировочная мощность - 0,063 МВА)</t>
  </si>
  <si>
    <t>Строительство ВЛ-10 кВ, ВЛИ-0,38 кВ и установка ТП-10/0,4 кВ ф.17 ПС 110/10 кВ Икряное для электроснабжения земельных участков под строительство по ул.Грибная, д.28, д.34 с.Икряное, Икрянинский р-н, Астраханская обл. (ориентировочная протяженность ВЛ-10 кВ – 0,12 км, ориентировочная протяженность ВЛИ-0,38 кВ – 0,1 км, ориентировочная мощность – 0,1 МВА)</t>
  </si>
  <si>
    <t>Строительство  ЛЭП-6 кВ  ВЛИ-0,38 кВ  и установка СТП 6/0,4кВ ф. 10 ПС 110/6 кВ Судостроительная для электроснабжения садового дома, расположенного по адресу: с/т Авиатор Астраханского Авиаотряда  Советский р-н, г.Астрахань (Строительство ВЛИ-0,38 кВ от ближайшей опоры ВЛИ-0,38 кВ КТП-1511, ф. 10 ПС 110/6 кВ Судостроительная для электроснабжения садового дома СТ «Авиатор» Астраханского объединенного авиаотряда, Советский район, г. Астрахань (ориентировочная протяженность – 0,6 км)(«Строительство ЛЭП-6 кВ, ВЛИ-0,4 кВ и установка СТП-6/0,4 кВ ф. 10 ПС 110/6 кВ Судостроительная для электроснабжения садового дома расположенного в СТ «Авиатор» Астраханского объединенного авиаотряда, Советский район, г. Астрахань (ориентировочная протяженность ЛЭП-6 кВ - 1.501 км: ВЛЗ-6 кВ – 0,007 км, КЛ-6 кВ – 1.494 км, ВЛИ-0,4 кВ – 0,108 км, ориентировочная мощность – 0,025 МВА))</t>
  </si>
  <si>
    <t>Строительство ВЛИ-0,38 кВ от ближайшей опоры ВЛ-0,4 кВ Л-1 КТП-230 ф.23 ПС 35/6 кВ Октябрьская для электроснабжения жилого дома по ул.Бакинская, д.175 «а», с.Старокучергановка, Наримановский р-н, Астраханская обл. (ориентировочная протяженность - 0,5 км)</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</si>
  <si>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Ахтубинском РЭС (2022 год)</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</si>
  <si>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Красноярском РЭС (2022 год)</t>
  </si>
  <si>
    <t>Строительство ВЛИ-0,38 кВ от ближайшей опоры ВЛ-0,4 кВ КТП-824 ф.12 ПС 110/10 кВ Чаганская для электроснабжения жилого дома по ул. Южная, д.52, с. Чаган, Камызякский р-н, Астраханская обл.</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</si>
  <si>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Трусовском РЭС (2022 год</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</si>
  <si>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Трусовском РЭС (2022 год)</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</si>
  <si>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Ахтубинском РЭС (2022 год)</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</si>
  <si>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Красноярском РЭС (2022 год)</t>
  </si>
  <si>
    <t>Установка однофазных приборов учета электроэнергии в соостветствии с ФЗ РФ от 27.12.2021 №522ФЗ  по договорам об осуществлении ТП в ЛиманскомРЭС 2022</t>
  </si>
  <si>
    <t>Стр КЛ-6 кВ, 4ЛЭП-0,4 кВ и уст-ка ТП-6/0,4 кВ ф.7 ПС110/6 кВ Окрасочная эсн жилых и садовых домов  в с/т "Коммунальник" и с/т Учитель Трусовский р-н г (Строительство КЛ-6 кВ, ЛЭП-0,4 кВ и установка ТП-6/0,4 кВ ф.7 ПС 110/6 кВ Окрасочная для электроснабжения жилого и садового домов, расположенных по адресу: СНТ «Коммунальник», участок 4 и пер. 1-й Коммунальников, д. 4, Трусовский р-н, г. Астрахань. (ориентировочная протяженность КЛ-6 кВ – 0,02 км; ЛЭП-0,4 кВ – 0,38 км: КЛ-0,4 кВ – 0,03 км, ВЛИ-0,38 кВ – 0,35 км; ориентировочная мощность – 0,25 МВА)</t>
  </si>
  <si>
    <t>Установка однофазных приборов учета электроэнергии в соостветствии с ФЗ РФ от 27.12.2021 №522ФЗ  по договорам  ТП в ВолодарскомРЭС 2022</t>
  </si>
  <si>
    <t>Установка однофазных приборов учета электроэнергии в соостветствии с ФЗ РФ от 27.12.2021 №522ФЗ  по договорам об осущ ТП вЧерноярском РЭС 2022</t>
  </si>
  <si>
    <t>Установка однофазных приборов учета электроэнергии в соостветствии с ФЗ РФ от 27.12.2021 №522ФЗ  по договорам ТП в НаримановскомРЭС 2022</t>
  </si>
  <si>
    <t>Установка однофазных приборов учета электроэнергии в соотв-вии с ФЗ РФ от 27.12.2018 №522-ФЗ по договорам ТП в Енотаевском РЭС 2022 №АЭ/023/ВН-335 от</t>
  </si>
  <si>
    <t>Установка однофазных приборов учета электроэнергии ФЗ РФ от 27.12.2018 №522ФЗ по дог об осуществлении техприсоединения в Заболдинском РЭС 2022</t>
  </si>
  <si>
    <t>Установка однофазных приборов учета ээнергии в соот-вии с ФЗ РФ от 27.12.18 522ФЗпо договорам ТП в Северном РЭС 2022</t>
  </si>
  <si>
    <t>Установка трехфазных приборов учета ээ в соостветствии с ФЗ РФ от 27.12.2018. №522-ФЗ по договорам ТП в Володарском РЭС 2022 АЭ/023/ВН-336 от 29.12.21</t>
  </si>
  <si>
    <t>Установка трехфазных приборов учета ээ в соостветствии с ФЗ РФ от 27.12.2018. №522-ФЗ по договорам ТП в Енотаевском РЭС 2022 АЭ/023/ВН-336 от 29.12.21</t>
  </si>
  <si>
    <t>Установка трехфазных приборов учета ээ в соостветствии с ФЗ РФ от 27.12.2018. №522-ФЗ по договорам ТП в Лиманском РЭС 2022 АЭ/023/ВН-336 от 29.12.2021</t>
  </si>
  <si>
    <t>Установка трехфазных приборов учета ээ в соостветствии с ФЗ РФ от 27.12.2018. №522-ФЗ по договорам ТП в Наримановском РЭС 2022 АЭ/023/ВН-336 от 29.12.</t>
  </si>
  <si>
    <t>Установка трехфазных приборов учета ээ в соостветствии с ФЗ РФ от 27.12.2018. №522-ФЗ по договорам ТП вЗаболдинском РЭС 2022 АЭ/023/ВН-336 от 29.12.21</t>
  </si>
  <si>
    <t>Установка трехфазных приборов учета ээнергиив соот-вии с ФЗ РФ от 27.12.2018 №522ФЗ пл договорам ТП в Северном РЭС 2022</t>
  </si>
  <si>
    <t>Строительство ВЛИ-0,38 кВ от проектируемой опоры ВЛИ-0,38 кВ ТП 1626 ф. 7 ПС 110/6 кВ Окрасочная для электроснабжения жилого дома, расположенного по адресу: СНТ «Полет», переулок 1-й Мечтателей, строение 11, Трусовский р-н, г. Астрахань. (ориентировочная протяженность - 0,13 км)</t>
  </si>
  <si>
    <t>Установка СТП-10/0,22 кВ для электроснабжения Автоматизированной системы диспетчерского контроля и управления ПГБ по объекту: «Газопровод межпоселковый с. Бударино – ГПЭС морского торгового порта Оля Лиманского района Астраханской области», порт Оля, с. Оля, Лиманский р-н, Астраханская обл. (проектная протяженнность 0.924 км, мощность 0.004 МВА)</t>
  </si>
  <si>
    <t>Строительство ВЛЗ-10 кВ, ВЛИ-0,4 кВ и установка СТП-10/0,4 кВ ф. 13 ПС 35/10 кВ Заволжская для электроснабжения жилых домов, расположенных по ул. Студенческая д. 7а, д. 8, с. Заволжское, Харабалинский р-н, Астраханская обл. (ориентировочная протяженность ВЛЗ-10 кВ – 0,015 км, ориентировочная протяженность ВЛИ-0,4 кВ – 0,15 км, ориентировочная мощность – 0,063 МВА)</t>
  </si>
  <si>
    <t>Строительство ВЛЗ-6 кВ, ВЛИ-0,38 кВ и установка СТП-6/0,4 кВ, ф. 10 ПС 110/6 кВ Судостроительная для электроснабжения садового дома, расположенного по адресу: уч. б/н (к/н 30:12:032096:108), с/т «Факел» Управления буровых работ №2 концерна «Астраханьгазпром», Советский р-н, г. Астрахань, Астраханская обл. (ориентировочная протяженность ВЛЗ-6 кВ – 0,72 км и ВЛИ-0,38 кВ – 0,14 км, ориентировочная мощность – 0,025 МВА)</t>
  </si>
  <si>
    <t>Установка КТП-6/0,4 кВ и строительство ВЛИ-0,38 кВ от ближайшей опоры ВЛИ-0,38 кВ, ф. 7 ПС 35/6 кВ Началово для электроснабжения жилого дома по ул. Пригородный Микрорайон, д. 63, с. Началово, Приволжский р-н, Астраханская обл. (ориентировочная протяженность – 0,17 км; ориентировочная мощность трансформатора – 0,63 МВА)</t>
  </si>
  <si>
    <t>Строительство ВЛ-10 кВ и установка СТП-10/0,4 кВ, ф. 27 ПС 220/110/10 кВ Харабали для электроснабжения дома животновода, расположенного по адресу: г. Харабали, в 2,2 км на юго-запад от п. Гремучий, в 50 м от р. Ахтуба, в границах МО г. Харабали, Харабалинский р-н, Астраханская обл. (ориентировочная протяженность ВЛ-10 кВ - 3,3 км, ориентировочная мощность - 0,025 МВА)</t>
  </si>
  <si>
    <t>Строительство ВЛ-10 кВ и установка СТП-10/0,4 кВ, от проектируемой опоры, ф. 27 ПС 220/110/10 кВ Харабали для электроснабжения блока-контейнера, расположенного по адресу: г. Харабали, в 12 км на юго-запад от г. Харабали, в 50 м от ерика Хараман, в границах МО г. Харабали, Харабалинский р-н, Астраханская обл. (ориентировочная протяженность ВЛ-10 кВ - 2,2 км, ориентировочная мощность - 0,025 МВА)</t>
  </si>
  <si>
    <t>Строительство ВЛИ-0,4 кВ, ВЛ-10 кВ и установка ТП-10/0,4 кВ, ф.20 ПС 110/10 кВ Стройиндустрия для электроснабжения жилого дома по ул. 2-я Титова, 5, п.МЖС «Наримановская», Наримановский р-н, Астраханская обл.</t>
  </si>
  <si>
    <t>Установка автономного источника питания для обеспечения II категории надежности электроснабжения радиотелевизионной станции по ул.Мира д. 48, с.Пришиб, Енотаевский р-н, Астраханская обл. (ориентировочная мощность РИСЭ - 10 кВт)</t>
  </si>
  <si>
    <t>Установка автономного источника питания для обеспечения II категории надежности электроснабжения радиотелевизионной станции Кабулак по ул. Центральная, д. 14а, п. Карабулак, Икрянинский р-н, Астраханская обл. (ориентировочная мощность РИСЭ - 15 кВт)</t>
  </si>
  <si>
    <t>Установка автономного источника питания для обеспечения II категории надёжности электроснабжения радиотелевизионной передающей станции п. Соленый, по ул. Связная д.20, п. Соленый, Наримановский р-н., Астраханская обл. (ориентировочная мощность РИСЭ – 10 кВт)</t>
  </si>
  <si>
    <t>Установка автономного источника питания для обеспечения II категории надёжности электроснабжения радиотелевизионной передающей станции (РТПС) п. Буруны, по ул. 2-я Степная, д.2 «а», п. Буруны, Наримановский р-н., Астраханская обл. (ориентировочная мощность РИСЭ – 15 кВт)</t>
  </si>
  <si>
    <t>Установка автономного источника питания для обеспечения II категории надежности электроснабжения радиотелевизионной передающей станции (РТПС) по ул. Д. Нурпеисовой, д. 49, с. Байбек, Красноярский р-н, Астраханская обл. (ориентировочная мощность РИСЭ - 5 кВт)</t>
  </si>
  <si>
    <t>Установка автономного источника питания для обеспечения II категории надёжности электроснабжения радиотелевизионной передающей станции п. Дрофиный, по ул. Дрофиная, д.12, п. Дрофиный, Наримановский р-н., Астраханская обл. (ориентировочная мощность РИСЭ – 5 кВт)</t>
  </si>
  <si>
    <t>Строительство ВЛ-10 кВ, ВЛИ-0,38 кВ и установка ТП-10/0,4 кВ ф.8 ПС 110/10 кВ Енотаевка для электроснабжения шкафа климатического антивандального, расположенного в 1,2 км юго-западнее с. Копановка, Енотаевский р-н, Астраханская обл. (ориентировочная протяженность ВЛ-10 кВ – 0,014 км, ориентировочная протяженность ВЛИ-0,38 кВ – 0,01 км,ориентировочная мощность – 0,004 МВА)</t>
  </si>
  <si>
    <t>Строительство ВЛ-10 кВ, установка ТП-10/0,4 кВ от ближайшей опоры ВЛ-10 кВ, ф. 5 ПС 110/10 кВ Никольская для электроснабжения животноводческой точки в 1,8 км южнее с. Пришиб, Енотаевский р-н, Астраханская обл. (ориентировочная протяженность – 0,05 км, ориентировочная мощность 0,016 МВА)</t>
  </si>
  <si>
    <t>ВЛ-10кВ ВЛИ-0,38кВ уст.ТП-10/0,4кВ ф.16 ПС110/10кВ Николо-Комаровка эс подсоб хоз-ва к/н30:05:120204:40,кхРодина на лев берег реки Старая Волга 3км ни. (Строительство ВЛ-10 кВ, ВЛИ-0,38 кВ и установка ТП-10/0,4 кВ ф.16 ПС 110/10 кВ Николо-Комаровка для электроснабжения подсобного хозяйства (к/н 30:05:120204:40), колхоз «Родина», на левом берегу реки Старая Волга, 3 км. ниже поселка Хмелевка, Камызякский р-н., Астраханская обл.» (ориентировочная протяженность ВЛ-10 кВ – 0,01 км, ориентировочная протяженность ВЛИ-0,38 кВ – 0,005 км, ориентировочная мощность – 0,025 МВА)</t>
  </si>
  <si>
    <t>Строительство ВЛ-10 кВ и установка ТП-10/0,4 кВ, ф. 13 ПС 35/10 кВ Прикаспийская для электроснабжения чабанской точки в 10 км западнее п. Прикаспийский, в 7 км юго-западнее п. Соленое, Наримановский р-н, Астраханская обл. (ориентировочная протяженность ВЛ-10 кВ –0,025 км; ориентировочная мощность – 0,025 МВА)</t>
  </si>
  <si>
    <t>Строительство ВЛ-6 кВ, ВЛИ-0,38 кВ и установка ТП-6/0,4 кВ, ф.7 ПС 110/6 кВ ВОС для электроснабжения земли сельскохозяйственного назначения, расположенной в 4,55 км северо-западнее с. Тулугановка, в 6,5 км восточнее с. Рассвет, Наримановкий р-н, Астраханская обл. (ориентировочная протяженность ВЛ-6 кВ – 0,97 км, ВЛИ-0,38 кВ-0,03 км, ориентировочная мощность – 0,025МВА)</t>
  </si>
  <si>
    <t>Строительство ВЛИ-0,38кВ от ВРУ-0,4кВ ТП 4-1/1000кВА, ф. 31 ПС 110/10кВ Заводская для электроснабжения стройплощадки по ул. Набережная, д. 8б г. Нариманов, Наримановский р-н, Астраханская обл. (ориентировочная протяженность ВЛИ-0,38 кВ-0,160км)</t>
  </si>
  <si>
    <t>Строительство ВЛИ-0,4 кВ от ближайшей опоры ВЛ-0,4 кВ, Л-2 КТП-666, ф.14 ПС 35/10/6 кВ ХВТ для электроснабжения жилого дома, по адресу п.Дедушкин, д.2 г, Харабалинский р-н, Астраханская обл. (ориентировочная протяженность ВЛИ – 0,08 км)</t>
  </si>
  <si>
    <t>Строительство ВЛИ-0,38 кВ от РУ-0,4 кВ ТП 90 ф.15 РП Школа, ф.17,20 ПС 110/10 кВ Красный Яр для электроснабжения личного подсобного хозяйства по ул. Ворошилова д. 1/3 В, с. Красный Яр, Красноярский р-н, Астраханская обл. (ориентировочная протяженность -0,32 км)</t>
  </si>
  <si>
    <t>Строительство ВЛИ-0,38 кВ от ближайшей опоры ВЛ-0,4 кВ ТП-576 ф.611 ПС 110/10-6 кВ Городская для электроснабжения жилого дома по пер.Земляничный, д.7, с.Три Протока, Приволжский р-н, Астраханская обл. (ориентировочная протяженность - 0,14 км)</t>
  </si>
  <si>
    <t>Строительство ВЛИ-0,38 кВ от РУ-0,4 кВ проектируемой ТП-6/0,4 кВ ф. 52 ПС 110/6 кВ Судостроительная, для электроснабжения садового дома, расположенного по адресу: СТ «Декоратор-2», расположенное западнее аэропорта, «Нариманово», уч. 91, Советский р-н, г. Астрахань (ориентировочная протяженность ЛЭП - 0,4 кВ - 0,185 км: КЛ-0,4 кВ – 0,030 км; ВЛИ-0,38 кВ - 0,155 км)</t>
  </si>
  <si>
    <t>Установка трехфазных приборов учета электроэнергии в соответствии с ФЗ РФ от 27.12.2018 №522-ФЗ по дог-ам об осуществлении ТП в Приволжском РЭС 2022</t>
  </si>
  <si>
    <t>Установка трехфазных приборов учета ээ в соостветствии с ФЗ РФ от 27.12.2018. №522-ФЗ по договорам ТП в Камызякском РЭС 2022 АЭ/023/ВН-</t>
  </si>
  <si>
    <t>Строительство ВЛИ-0,38 кВ от проектируемой опоры ВЛИ-0,38 кВ проектируемой ТП-6/0,4 кВ ф. 403 ПС 110/35/6 кВ Лесная-Новая для электроснабжения садового дома, расположенного по адресу: уч. 107, в районе «Станция Новолесная», Трусовский р-н, г. Астрахань (ориентировочная протяженность - 0,03 км)</t>
  </si>
  <si>
    <t>Строительство ВЛИ-0,38 кВ от проектируемой опоры ВЛИ-0,38 кВ ТП 129А ф. 7 ПС 110/35/10 кВ Первомайская для электроснабжения жилого дома, расположенного по адресу: уч. 22 в Межболдинском районе, Ленинский р-н, г. Астрахань, Астраханская обл., Российская Федерация (ориентировочная протяженность - 0,55 км)</t>
  </si>
  <si>
    <t>Строительство ЛЭП-0,4 кВ от ближайшей опоры ВЛ-0,4 кВ ТП 181/630 кВА, ф.20 ПС 35/6 кВ Началово для электроснабжения жилого дома, расположенного по адресу: ул. Волжская, д.9а, с. Началово, Приволжский р-н, Астраханская обл.(ориентировочная протяженность ЛЭП-0,4 кВ - 0,1 км)</t>
  </si>
  <si>
    <t>Строительство ВЛИ-0,38 кВ от ближайшей опоры ВЛ-0,4 кВ, Л-1, КТП-526 /63 кВА, ф. 9 ПС 110/10 кВ Красный Яр для электроснабжения жилого дома в п. Долгинский, кадастровый номер 30:06:110302:219, Красноярский р-н, Астраханская обл. (ориентировочная протяженность – 0,350 км) Строительство ВЛИ-0,38 кВ от ближайшей опоры ВЛ-0,4 кВ, Л-1, КТП-526 /63 кВА, ф. 9 ПС 110/10 кВ Красный Яр для электроснабжения жилых домов по кадастровый номер 30:06:110302:219, к/н 30:06:110302:220, ул. Гафурова, д. 1А п. Долгинский, Красноярский р-н, Астраханская обл.(ориентировочная протяженность – 0,350 км)</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</si>
  <si>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Камызякском РЭС (2022 год)  (количество приборов учета - 4 шт)</t>
  </si>
  <si>
    <t>Строительство ЛЭП-10 кВ, ЛЭП-0,4 кВ и установка ТП-10/0,4 кВ ф.12 ПС 110/10 кВ Фунтово для электроснабжения садовых домов, расположенных в 1,1 км юго-восточнее п. Кирпичного завода № 1, в 300 м от левого берега р. Царев, уч. с к/н 30:09:110302:148, 30:09:110302:166, 30:09:110302:185, 30:09:110302:202, 30:09:110302:223, 30:09:110302:239, 30:09:110302:259, 30:09:110302:276, 30:09:110302:293, Приволжский р-н, Астраханская обл. (ориентировочная протяженность ЛЭП-10 кВ – 0,38 км, ориентировочная протяженность ЛЭП-0,4 кВ – 1 км, ориентировочная мощность – 0,630 МВА)</t>
  </si>
  <si>
    <t>Строительство КЛ-0,4 кВ от РУ-0,4 кВ ТП 2 ф.40 ПС 110/10 кВ Восточная для электроснабжения гаража, расположенного по адресу: ул. Космонавтов, д. 18, пом. 1, Советский р-н, г. Астрахань (ориентировочная протяженность: КЛ-0,4 кВ – 0,03 км)</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</si>
  <si>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Правобережном РЭС (2022 год)</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</si>
  <si>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Приволжском РЭС. 2022 год. (количество приборов учета - 387 шт)</t>
  </si>
  <si>
    <t>Установка трехфазных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Правобережном РЭС (2022 год)</t>
  </si>
  <si>
    <t>Строительство ВЛИ-0,38 кВ от ближайшей опоры ВЛ-0,4 кВ Л-1 КТП-179, ф.17 ПС 110/10 кВ Красный Яр для электроснабжения земельного участка для строительства магазина по ул.Садовая, д.1с, с.Красный Яр, Красноярский р-н, Астраханская обл. (ориентировочная протяженность – 0,07 км)</t>
  </si>
  <si>
    <t xml:space="preserve">Строительство ВЛИ-0,38 кВ от ближайшей опоры ВЛ-0,4 кВ ТП- 488/250 кВА, ф.33 ПС 110/6 кВ Окрасочная для электроснабжения жилого дома (стройплощадка) по ул. Шоссейная, д.3, п. Мирный, Наримановский р-н, Астраханская обл. (ориентировочная протяженность ВЛИ-0,38 – 0,030 км) (Строительство ВЛИ-0,38 кВ от опоры № 15/11, ВЛ-0,4 кВ ТП-488/250 кВА, ф. 33 ПС 110/6 кВ Окрасочная для электроснабжения жилых домов по ул. Шоссейная, д.3, д.5 «а», п. Мирный, Наримановский р-н, Астраханская обл.» (ориентировочная протяженность - 0,08 км) </t>
  </si>
  <si>
    <t>Строительство ВЛИ-0,4 кВ от проектируемой опоры ВЛИ-0,4 кВ КТП 1633 ф.9 ПС 35/6 кВ Трусовская для электроснабжения жилого дома, расположенного по адресу: ул. 4-я Пригородная, д. 12б, с. Солянка, Наримановский р-н (ориентировочная протяженность - 0,05 км)</t>
  </si>
  <si>
    <t>Строительство ЛЭП-0,4 кВ от ближайшей опоры ВЛ-0,4 кВ ТП 697/100 кВА, ф.17 ПС 110/10 кВ Растопуловка для электроснабжения жилого дома, расположенного по ул. Хлебникова, д.10, с. Тулугановка, Наримановский р-н, Астраханская обл. (ориентировочная протяженность ЛЭП-0,4 кВ - 0,29 км)</t>
  </si>
  <si>
    <t>Строительство ВЛИ-0,38 кВ от ближайшей опоры ВЛ-0,4 кВ Л-1 КТП-512 ф.24 ПС 110/10 кВ Икряное для электроснабжения Земельного участка для ИЖС по ул.Южная, д.12, с. Икряное, Икрянинский р-н, Астраханская обл. (ориентировочная протяженность - 0, 040 км)</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</si>
  <si>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Центральном РЭС (2022 год)(количество приборов учета - 86 шт)</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</si>
  <si>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Икрянинском РЭС (2022 год)(количество приборов учета - 11 шт)</t>
  </si>
  <si>
    <t>Установка однофазных приборов учета электроэнергии в соответствии с Федеральным законом Российской Федерации от 27 декабря 2018 г. № 522-ФЗ по договорам об осуществлении технологического присоединения в Харабалинском РЭС (2022 год)(количество приборов учета - 23 шт)</t>
  </si>
  <si>
    <t>Строительство ВЛИ-0,38 кВ от ближайшей опоры ВЛ-0,4 кВ Л-2 КТП-364, ф.7 ПС 110/10 кВ Красный Яр для электроснабжения жилых домов по ул.Заречная, д.11А, д.11Б, с.Подчалык, Красноярский р-н, Астраханская обл. (ориентировочная протяженность – 0,07 км)</t>
  </si>
  <si>
    <t>Строительство ВЛЗ-10 кВ, ВЛИ-0,38 кВ и установка СТП-10/0,4 кВ, ф. 7 ПС 35/10 кВ Садовая для электроснабжения жилого дома, расположенного в х. Камнев д. 33 А, Ахтубинский р-н, Астраханская обл. (ориентировочная протяженность – ВЛЗ-10 кВ - 0,8 км и ВЛИ-0,38 кВ – 0,05 км, ориентировочная мощность - 0,025 МВА)</t>
  </si>
  <si>
    <t>Строительство ВЛИ-0,38 кВ от ближайшей опоры ВЛ-0,4 кВ КТП-471 ф.17 ПС 110/10 кВ Новинская для электроснабжения жилого дома по ул. Советская, д.61 А, п. Станья, Камызякский р-н, Астраханская обл.</t>
  </si>
  <si>
    <t>Строительство ВЛИ-0,38 кВ от ближайшей опоры ВЛ-0,4 кВ КТП-166 ф.16 ПС 110/10 кВ Чаганская для электроснабжения жилого дома по ул. Лесная, д.9, с. Иванчуг, Камызякский р-н, Астраханская обл</t>
  </si>
  <si>
    <t>Строительство ВЛИ-0,38 кВ от ближайшей опоры ВЛ-0,4 кВ КТП-214 ф.10 ПС 110/10 кВ Камызяк для электроснабжения нежилого помещения по ул. Ульянова, д. 6, г. Камызяк, Камызякский р-н, Астраханская обл. (ориентировочная протяженность - 0,12 км)</t>
  </si>
  <si>
    <t>Строительство ВЛИ-0,38 кВ от опоры № 4 Л-2 ВЛ-0,4 кВ ТП- 15 ф.11 ПС 35/10 кВ Зеленга для электроснабжения жилого дома по ул. Набережная, д.1, с. Маково, Володарский р-н, Астраханская обл.» (ориентировочная протяженность – 0,712 км)</t>
  </si>
  <si>
    <t>Строительство ВЛ-10 кВ от ближайшей опоры ВЛ-10 кВ ф.3 ПС 110/10 кВ Пироговка для электроснабжения радиотелевизионной станции по ул. Советская, д.80, с.Удачное, Ахтубинский р-н, Астраханская обл. (ориентировочная протяженность ВЛ-10 кВ – 0,8 км</t>
  </si>
  <si>
    <t>Строительство ВЛЗ-6 кВ, ВЛИ-0,38 кВ и установка ТП-6/0,4 кВ ф.23 ПС 35/6 кВ Октябрьская для электроснабжения земельного участка базовой станции сотовой связи по адресу: Астраханская обл. Наримановский район, с. Старокучергановка, ул. Проездная в 60 м южнее земельного участка (к/н 30:08:120112:70) (ориентировочная протяженность ВЛЗ-6 кВ – 0,130 км, ориентировочная протяженность ВЛИ-0,38 кВ – 0,015 км, ориентировочная мощность – 0,025 МВА)</t>
  </si>
  <si>
    <t>Строительство ВЛИ-0,38 кВ от ближайшей опоры ВЛ-0,4 кВ ТП 473 ф.13 ПС 35/6 кВ Октябрьская для электроснабжения телекоммуникационного оборудования, расположенного по адресу: пл. Артёма Сергеева, д. 43а, г. Астрахань (ориентировочная протяженность - 0,03 км)</t>
  </si>
  <si>
    <t>Строительство ВЛИ-0,38 кВ от ближайшей опоры ВЛ-0,4 кВ Л-1, КТП-82 ф.19 ПС 220/110/10 кВ Харабали для электроснабжения жилого дома, ул. Б. Мендагазиева, д. 60, г. Харабали р-н. Харабалинский, Астраханская обл. (ориентировочная протяженность - 0,030 км)</t>
  </si>
  <si>
    <t>Строительство ВЛИ-0,38 кВ от ближайшей опоры ВЛ-0,4 кВ КТП-790 ф.15 ПС 110/10 кВ Новинская для электроснабжения жилого дома по ул. Восточная, д.2, с. Караульное, Камызякский р-н, Астраханская обл.</t>
  </si>
  <si>
    <t>Строительство ВЛИ-0,38 кВ от РУ-0,4 кВ КТП-467/100 кВА, ф.20 ПС 35/10 кВ Николаевка для электроснабжения Садовый дом (стройплощадка) по ул. Советская, д.146, с. Николаевка, Наримановский р-н, Астраханская обл. (ориентировочная протяженность ВЛИ-0,38 – 0,34 км)</t>
  </si>
  <si>
    <t>Строительство ЛЭП-0,4 кВ от РУ-0,4 кВ ТП 929 ф. 33 ПС 110/6 кВ Восточная для электроснабжения гаража, расположенного по адресу: проезд Николая Островского, д.3б, Гаражный кооператив №88, блок 1, бокс 8, г. Астрахань, Астраханская обл., Российская Федерация (ориентировочная протяженность ЛЭП - 0,4 кВ - 0,150 км; КЛ-0,4 кВ - 0,030 км; ВЛИ-0,38 кВ - 120 км)</t>
  </si>
  <si>
    <t>Строительство ВЛИ-0,38 кВ от опоры №13 ВЛ-0,4 кВ КТП-616, Л-1, ф.18 РП Школа ф. 17.20 ПС 110/10 кВ Красный Яр для электроснабжения жилого дома по ул. Радужная , д. 41 с. Красный Яр, Красноярский р-н, Астраханская обл.(к/н 30:06:000000:2073) (ориентировочная протяженность – 0,140 км)</t>
  </si>
  <si>
    <t>Строительство ВЛ-10 кВ, ВЛИ-0,38 кВ и установка ТП-10/0,4 кВ, ф. 5 ПС 35/10 кВ Марфино для электроснабжения сельскохозяйственных производств, расположенных в границах землепользования колхоза «Победа» на участках: уч. б/н (к/н: 30:02:150501:10), уч. б/н (к/н: 30:02:150501:13), уч. б/н (к/н 30:02:150501:7), уч. б/н (к/н: 30:02:150501:6), Володарский р-н. Астраханская обл. (ориентировочная протяженность ВЛ-10 кВ – 0,14 км, ВЛИ-0,38 кВ – 0,86 км, ориентировочная мощность – 0,1 МВА)</t>
  </si>
  <si>
    <t>Строительство ВЛ-10 кВ, ВЛИ-0,38 кВ и установка ТП-10/0,4 кВ ф.14 ПС 110/35/10 кВ Володаровка для электроснабжения личного подсобного хозяйства, расположенного в 1000 м севернее с.Цветное, вдоль р.Сарбай, к/н 30:02:220501:1258, Володарский р-н, Астраханская обл. (ориентировочная протяженность ВЛ-10 кВ – 0,3 км, ориентировочная протяженность ВЛИ-0,38 кВ - 0,015 км, ориентировочная мощность – 0,025 МВА)</t>
  </si>
  <si>
    <t>Установка трехфазных приборов учета для исполнения договоров техприсоединения в зоне Приволжского РЭС АЭ/1504/ВН-374 от 11.07.2022</t>
  </si>
  <si>
    <t>Строительство ВЛИ-0,22кВ от ближайшей опоры ВЛИ-0,38кВ ТП 711, ф. 105 ПС 110/10-10 кВ Юбилейная для электроснабжения нежилого помещения, расположенного по адресу: Гаражный кооператив №13, ул. Рылеева, д.88 б,блок III,бокс 134, Кировский р-н, Астрахань. (ориентировочная протяженность-0,13 км)</t>
  </si>
  <si>
    <t>Строительство ВЛИ-0,38 кВ от ближайшей опоры ВЛИ-0,38 кВ ТП 108 ф. 37 ПС 110/6 кВ Судостроительная для электроснабжения садового дома, расположенного по адресу: уч. 26, ул. Ровная, с/т «На страже» при УВД Астраханской области, Советский р-н, г. Астрахань (ориентировочная протяженность - 0,2 км)</t>
  </si>
  <si>
    <t>Строительство ВЛИ-0,38 кВ от ближайшей опоры ВЛИ-0,4 кВ КТП-467/100 кВА, ф.20 ПС 35/10 кВ Николаевка для электроснабжения жилого дома по ул. 10-Й Пятилетки, д.116, с.Николаевка, Наримановский р-н, Астраханская обл. (ориентировочная протяженность ВЛИ-0,38 кВ – 0,350 км)</t>
  </si>
  <si>
    <t>Строительство ВЛИ-0,38 кВ от опоры № 3/9 ТСН-2-10 ф.17,20 РП Школа ПС 110/10 кВ Красный Яр для электроснабжения Жилого дома по ул. Заречная, д.10, с. Красный яр , Красноярский р-н, Астраханская обл. (ориентировочная протяженность - 0,045 км)</t>
  </si>
  <si>
    <t>Строительство ЛЭП-0,4 кВ от ближайшей опоры ВЛ-0,4 кВ ТП 493, ф.35 ПС 110/10 кВ Фунтово для электроснабжения жилого дома, расположенного по адресу: ул. Камала, д.3б, с. Осыпной Бугор, Приволжский р-н, Астраханская обл. (ориентировочная протяженность ЛЭП-0,4 кВ - 0,11 км)</t>
  </si>
  <si>
    <t>Строительство ЛЭП-0,4 кВ от РУ-0,4 кВ ТП-539/160 кВА ф. 5 ПС 35/10 кВ Бирюковка для электроснабжения жилого дома по ул. Молодежная, д. 13а, с. Бирюковка, Приволжский р-н, Астраханская обл. (ориентировочная протяженность – 0,07 км)</t>
  </si>
  <si>
    <t>Строительство ВЛ-10 кВ, ВЛИ-0,38 кВ и установка ТП-10/0,4 кВ, ф.3 ПС 110/10 кВ Енотаевка для электроснабжения объекта животноводства, расположенного в 5,5 км юго-западнее с.Енотаевка, Енотаевский р-н, Астраханская обл. (ориентировочная протяженность ВЛ-10 кВ – 3,1 км + 3,1 км третья фаза, ориентировочная протяженность ВЛИ-0,38 кВ – 0,01 км,ориентировочная мощность – 0,025 МВА)</t>
  </si>
  <si>
    <t>Строительство ВЛИ-0,38 кВ от проектируемой опоры ВЛИ-0,38 кВ проектируемой ТП-6/0,4 кВ ф. 621 ПС 110/10/6 кВ Южная для электроснабжения садового дома, расположенного по адресу: с/т «Железнодорожник», Фунтовское шоссе, №29, Советский р-он, г.Астрахань.(ориентировочная протяженность - 0,14 км)</t>
  </si>
  <si>
    <t>Строительство ВЛИ-0,38 кВ от ближайшей опоры ВЛ-0,4 кВ, КТП- 446, ф. 20, ПС 110/10 кВ Стройиндустрия для электроснабжения жилого дома по ул. Западная, д.44, п. МЖС «Наримановская», Наримановский р-н, Астраханская обл. (ориентировочная протяженность -0,39 км)</t>
  </si>
  <si>
    <t>Строительство ВЛИ-0,4 кВ от ближайшей опоры №22 ВЛ-0,4 кВ ТП 735 ф. №607 ПС 110/10-6 кВ Царевская для электроснабжения жилого дома, расположенного по адресу: ул. Заводская/ пер. 3-й Заводской, (30:12:030041:974), г. Астрахань», (ориентировочная протяженность - 0,075 км)</t>
  </si>
  <si>
    <t>Строительство ЛЭП-6 кВ, ЛЭП-0,4 кВ и установка ТП-6/0,4 кВ ф.46 ПС 110/10 кВ Кири-Кили для электроснабжения садового дома, расположенного в с/т «Электротранспортник», уч.81, Приволжский р-н, Астраханская обл. (ориентировочная протяженность ЛЭП-6 кВ – 3,5 км, ориентировочная протяженность ЛЭП-0,4 кВ – 0,25 км, ориентировочная мощность – 0,025 МВА)</t>
  </si>
  <si>
    <t>Строительство ВЛИ-0,38 кВ от ближайшей опоры ВЛ-0,4 кВ Л-2 КТП-65 ф.3 ПС 110/6 кВ Джелга для электроснабжения жилого дома (стройплощадка) по ул.Костромская, (к/н 30:01:150418:321), г.Ахтубинск, Ахтубинский р-н, Астраханская обл. (ориентировочная протяженность ВЛИ-0,38 кВ – 0,04 км)</t>
  </si>
  <si>
    <t>Строительство ВЛИ-0,22 кВ от ближайшей опоры ВЛ-0,4 кВ КТП-865 ф.8 ПС 110/10 кВ Камызяк для электроснабжения жилого дома по ул. Пушкина, д.190 б, г. Камызяк, Камызякский р-н, Астраханская обл. (ориентировочная протяженность - 0,115 км)</t>
  </si>
  <si>
    <t>Строительство ВЛИ-0,38 кВ от ближайшей опоры ВЛ-0,4 кВ ТП-8-1 ф.12 ПС 110/10-10 кВ Заводская для электроснабжения жилого дома по пер.Дорожный, д.13, г.Нариманов, Наримановский район, Астраханская обл. (ориентировочная протяженность – 0,15 км)</t>
  </si>
  <si>
    <t>Строительство ВЛИ-0,38 кВ от ближайшей опоры ВЛ-0,4 кВ, Л-4, КТП 314, ф.17,20 РП Школа ф.5 ПС 110/10 кВ Красный Яр для электроснабжения земельного участка по ул.Н.Островского, д.5А, с.Красный Яр, Красноярский р-н, Астраханская обл. (ориентировочная протяженность – 0,035 км)</t>
  </si>
  <si>
    <t>Строительство ВЛИ-0,38 кВ от РУ-0,4 кВ, КТП-620, ф.15 РП Школа ф.17,20 ПС 110/10 кВ Красный Яр для электроснабжения жилого дома по ул.Ворошилова д.1 Ю, с. Красный Яр, Красноярский р-н, Астраханская обл.(к/н 30:06:100233:274)(ориентировочная протяженность – 0,150 км) Строительство ВЛИ-0,38 кВ от РУ-0,4 кВ проектируемой КТП-10/0,4 кВ, ф. 15 РП Школа ф. 17,20 ПС 110/10 кВ Красный Яр для электроснабжения жилых домов по ул. Ворошилова, д. 1 Ю, д. 3/2 и к/н 30:06:100233:272, с. Красный Яр, Красноярский р-н, Астраханская обл. (ориентировочная протяженность – 0,16 км)</t>
  </si>
  <si>
    <t>Строительство ВЛИ-0,4 кВ от ближайшей опоры ВЛ-0,4 кВ ТП 1758 ф.№10 ПС 110/6 кВ Судостроительная для электроснабжения садового дома и жилого строения, расположенных в с/т «Юный техник», обл. станции техников, уч. 55, уч. 74, г. Астрахань», (ориентировочная протяженность - 0,42 км)</t>
  </si>
  <si>
    <t>«Строительство ВЛИ-0,4 кВ от ближайшей опоры №12/1/2 ВЛ-0,4 кВ РП 54 ф. №39 ПС 110/6 кВ Судостроительная для электроснабжения жилого дома, расположенный по адресу: пер. 2-й Котельный, д. 6, тер. СНТ Геолог, г. Астрахань», (ориентировочная протяженность - 0,04 км)</t>
  </si>
  <si>
    <t>Строительство ВЛИ-0,4кВ от ближайшей опоры ВЛ-0,4кВ, Л-4 КТП-41, ф.17 ПС 110/35/10 кВ Тамбовка для электроснабжения жилого дома, по ул.Придорожная, д.16 «б», с.Тамбовка, Харабалинский р-н, Астраханская обл. (ориентировочная протяженность ВЛИ – 0,065 км)</t>
  </si>
  <si>
    <t>Строительство ЛЭП-0,4 кВ от ближайшей опоры ВЛ-0,4 кВ ТП 576/400 кВА, ф.611 ПС 110/10-6 кВ Городская для электроснабжения жилых домов, расположенных по ул. Куйбышева, д.26, 28, 32, с. Три Протока, Приволжский р-н, Астраханская обл. (ориентировочная протяженность ЛЭП-0,4 кВ - 0,21 км)</t>
  </si>
  <si>
    <t>Строительство ЛЭП-0,4 кВ от ближайшей опоры ВЛ-0,4 кВ ТП 822/400 кВА, ф.27 ПС 110/10 кВ Фунтово для электроснабжения жилого дома, расположенного по ул. Молодой Гвардии, д.5 с. Фунтово-1, Приволжский р-н, Астраханская обл. (ориентировочная протяженность ЛЭП-0,4 кВ – 0,13 км)</t>
  </si>
  <si>
    <t>Строительство ЛЭП-0,4 кВ от опоры проектируемой ВЛ-0,4 кВ ТП 668/250 кВА, ф. №7 ПС 110/6 кВ Водозабор для электроснабжения жилого дома, расположенного по ул. Весенняя, д. 6, п. Караагаш, Приволжский р-н, Астраханская обл. (ориентировочная протяженность ЛЭП-0,4 кВ – 0,08 км)</t>
  </si>
  <si>
    <t>Строительство ВЛИ-0,4 кВ от ближайшей опоры ВЛ-0,4 кВ Л-1 КТП-42 ф. 23 ПС 110/6 кВ Ахтуба для электроснабжения жилого дома (стройплощадка) расположенного по ул. Садовая, г. Ахтубинск, Ахтубинский р-н, Астраханская обл. (ориентировочная протяженность 0,2 км)</t>
  </si>
  <si>
    <t>Строительство ВЛИ-0,4 кВ от РУ-0,4 кВ ТП 537 ф.№10 ПС 110/6 кВ Судостроительная для электроснабжения жилого дома, расположенного по адресу: ул. Аэропортовское шоссе, 51, г. Астрахань (ориентировочная протяженность - 0,12 км)</t>
  </si>
  <si>
    <t>Строительство ЛЭП-0,4 кВ от ближайшей опоры ВЛ-0,4 кВ ТП-741/160 кВА, ф. 20 ПС 35/6 кВ Началово для электроснабжения жилого дома по ул. Донская, д. 12, с. Началово, Приволжский р-н, Астраханская обл. (ориентировочная протяженность – 0,12 км)</t>
  </si>
  <si>
    <t>Строительство ЛЭП-0,4 кВ от РУ-0,4 кВ ТП 806 ф. 105, ф. 414 ПС 110/35/6 кВ Трикотажная, для электроснабжения БСС 50158 Генерала Герасименко 1а, расположенного по адресу: ул. Генерала Герасименко, д. 1а, г. Астрахань (ориентировочная протяженность ЛЭП - 0,290 км: КЛ-0,4 кВ – 0,030 км; ВЛИ-0,38 кВ - 0,260 км)</t>
  </si>
  <si>
    <t>30У200121269</t>
  </si>
  <si>
    <t>Строительство ВЛИ-0,38 кВ от проектируемой опоры ВЛИ-0,38 кВ проектируемой КТП-10/0,4 кВ ф. 4 ПС 110/35/10 кВ ЦРП для электроснабжения жилого дома, расположенного по адресу: уч. б/н (к/н 30:12:010736:167), в районе ул. Началовское Шоссе, Кировский р-н, г. Астрахань (ориентировочная протяженность - 0,085 км)Строительство ВЛИ-0,4 кВ от проектируемой опоры ВЛИ-0,4 кВ проектируемой КТП-6/0,4 кВ, ф. 2, ПС 35/6 кВ Кировская для электроснабжения жилых домов и земельного участка, расположенных по адресу: ул. Кенжиева, д. 23, ул. Кенжиева (к/н 30:12:000000:8700), уч. б/н (к/н 30:12:010736:167), уч. б/н (к/н 30:12:010736:145) в районе ул. Началовское Шоссе, г. Астрахань», (ориентировочная протяженность - 0,55 км)</t>
  </si>
  <si>
    <t>Строительство ВЛ-10 кВ, ВЛИ-0,38 кВ и установка ТП-10/0,4 кВ ф.13 ПС 110/10 кВ Икряное для электроснабжения Объекты наружного освещения расположенного автомобильная дорога общего пользования Р-215 "Астрахань-Кочубей-Кизляр-Махачкала" км 55+858- км 55+901, км 57+907- км 57+950, Икрянинский р-н, Астраханская обл. (ориентировочная протяженность ВЛ-10 кВ – 0,015 км, ориентировочная протяженность ВЛИ-0,38 кВ – 0,005 км,  ориентировочная мощность – 0,025 МВА)</t>
  </si>
  <si>
    <t>Строительство ВЛИ-0,38 кВ от ближайшей опоры ВЛ-0,4 кВ КТП-214 ф.10 ПС 110/10 кВ Камызяк для электроснабжения жилого дома по ул. Мелиоративная, д.22, г. Камызяк, Камызякский р-н, Астраханская обл.</t>
  </si>
  <si>
    <t>Строительство ВЛИ-0,38 кВ от опоры № 17 Л-1 ВЛ-0,4 кВ ТП-115 ф.11 ПС 35/10 кВ Тумак для электроснабжения жилого дома по ул. Школьная, д.88 «а», с. Яблонка , Володарский р-н, Астраханская обл. (ориентировочная протяженность - 0,035 км)</t>
  </si>
  <si>
    <t>Строительство ВЛИ-0,22 кВ от ближайшей опоры ВЛ-0,4 кВ Л-1 КТП-477 ф.12 ПС 220/110/35/6 кВ Баррикадная для электроснабжения гаража по ул.Южная, 1Г, блок 2, бокс 142, рп.Красные Баррикады, Икрянинский р-н, Астраханская обл. (ориентировочная протяженность - 0,08 км)</t>
  </si>
  <si>
    <t>Строительство ВЛИ-0,38 кВ от ближайшей опоры ВЛ-0,4 кВ Л-1 КТП-539/100кВА  ф. 5 ПС Ленино для электроснабжения шиномонтажа расположенного по адресу:  Астраханская область, Енотаевский район в 850м западнее АЗС Лукойл (ориентировочная протяженность - 0,18 км)</t>
  </si>
  <si>
    <t>Строительство ВЛИ-0,38 кВ от ближайшей опоры ВЛ-0,4 кВ КТП-78 ф.23 ПС 35/6 кВ Октябрьская для электроснабжения жилого дома по ул.Заречная, д.35«а», с.Новокучергановка, Наримановский р-н, Астраханская обл. (ориентировочная протяженность ВЛИ-0,38 кВ – 0,2 км)</t>
  </si>
  <si>
    <t>Строительство ВЛИ-0,38 кВ от ближайшей опоры  ВЛ-0,4 кВ КТП-823 ф.8 ПС 110/10 кВ Камызяк для электроснабжения жилого дома по ул. Пушкина, к/н земельного участка 30:05:040125:338, г. Камызяк, Камызякский р-н, Астраханская обл. (ориентировочная протяженность ВЛИ-0,38 кВ - 0,06 км)</t>
  </si>
  <si>
    <t xml:space="preserve">Строительство ВЛИ-0,38 кВ от ближайшей опоры ВЛИ-0,4 кВ КТП-70/630 кВА, ф.15 ПС 110/10 кВ Стройиндустрия для электроснабжения жилого дома по ул. Рассветская, д.2, п.Тинаки-2, Наримановский р-н, Астраханская обл. (ориентировочная протяженность ВЛИ-0,38 кВ – 0,180 км)
</t>
  </si>
  <si>
    <t>Строительство ВЛИ-0,4 кВ от ближайшей опоры ВЛ-0,4 кВ ТП 704 ф.№19 ПС 110/6 кВ Восточная для электроснабжения гаража расположенного по адресу: Гаражно-строительный кооператив №53 «А», ул. Джона Рида, д. 35г, блок I, бокс 40, Советский р-н, г. Астрахань (ориентировочная протяженность - 0,17 км)</t>
  </si>
  <si>
    <t>Строительство ВЛИ-0,38 кВ от ближайшей опоры ВЛ-0,4 кВ Л-3 КТП-7 ф.17 ПС 110/35/10 кВ Сасыколи для электроснабжения магазина по ул.1 Мая, д.1а, с.Сасыколи, Харабалинский р-н, Астраханская обл. (ориентировочная протяженность – 0,044 км)</t>
  </si>
  <si>
    <t>Строительство ВЛИ-0,38 кВ от ближайшей опоры ВЛ-0,4 кВ Л-1 КТП-40 ф.11 ПС 110/10 кВ Икряное для электроснабжения Стройплощадка жилого дома по ул. Набережная, д. 62, с. Икряное, Икрянинский р-н, Астраханская обл. (ориентировочная протяженность - 0, 095 км)</t>
  </si>
  <si>
    <t>Строительство ВЛИ-0,38 кВ от ближайшей опоры ВЛ-0,4 кВ Л-3 КТП-385 ф.16 ПС 110/35/10 кВ Володаровка для электроснабжения жилого дома по ул.Дорожная, д.20, с.Тулугановка, Володарский р-н, Астраханская обл. (ориентировочная протяженность – 0,075 км)</t>
  </si>
  <si>
    <t>Строительство ВЛИ-0,38 кВ от ближайшей опоры ВЛИ-0,38 кВ КТП-174/100 кВА, ф. 19 ПС 110/35/6 кВ Евпраксино для электроснабжения жилого дома в пер. Солнечный, д. 6 а, с. Килинчи, Приволжский р-н, Астраханская обл. (ориентировочная протяженность - 0,14 км)</t>
  </si>
  <si>
    <t>Строительство ВЛИ-0,38 кВ от ближайшей опоры ВЛИ-0,38 кВ ТП-154, ф. 7 ПС 35/6 кВ Началово для электроснабжения жилого дома по ул. Кирова, д. 6, п. Началово, Приволжский р-н, Астраханская обл. (ориентировочная протяженность - 0,06 км)</t>
  </si>
  <si>
    <t>Строительство ВЛИ-0,38 кВ кВ от ближайшей опоры ВЛ-0,4 кВ ТП-822 ф.27 ПС 110/10 кВ Фунтово для электроснабжения жилого дома, расположенного по ул.Космонавтов, д.37В, с.Фунтово-1, Приволжский р-н, Астраханская обл. (ориентировочная протяженность ВЛИ-0,38 кВ - 0,06 км)</t>
  </si>
  <si>
    <t>Строительство ВЛИ-0,38 кВ от ближайшей опоры ВЛИ-0,38 кВ ТП 1170 ф. 23 ПС 110/6 кВ Судостроительная для электроснабжения жилого дома, расположенного по адресу: ул. 5-я Котельная, д. 33, с/т Салют, Советский р-н, г. Астрахань. (ориентировочная протяженность-0,085 км)</t>
  </si>
  <si>
    <t>Установка трехфазных приборов учета ээ в соостветствии с ФЗ РФ от 27.12.2018. №522-ФЗ по договорам ТП в ЧерноярскомРЭС 2022 АЭ/023/ВН-336 от 29.12</t>
  </si>
  <si>
    <t>Строительство ВЛИ-0,38 кВ от опоры № 5, Л2, ВЛИ-0,38 кВ КТП 1375 ф. 8 ПС 110/10-6 кВ Резиновая для электроснабжения земельного участка, расположенного по адресу: ул. Лунная, д. 6, Трусовский р-н, г. Астрахань. (ориентировочная протяженность - 0,08 км)</t>
  </si>
  <si>
    <t>Строительство ВЛИ-0,4 кВ от ближайшей опоры Л-1 ВЛИ-0,4 кВ КТП 1398 ф. 9 ПС 35/6 кВ Трусовская, для электроснабжения садового дома, расположенного по адресу: содово-огородное общество «Здоровье», д. 86, г. Астрахань (ориентировочная протяженность - 0,03 км)</t>
  </si>
  <si>
    <t>Строительство ЛЭП-0,4 кВ от РУ-0,4 кВ ТП 503 ф.16 ПС 35/6 кВ Кировская для электроснабжения жилых домов и квартиры, расположенных по адресу: ул. Покровская роща, д. 9, кв. 1, кв. 2, кв. 3, Кировский р-н, г. Астрахань (ориентировочная протяженность ЛЭП-0,4 кВ - 0,14 км: КЛ-0,4 кВ – 0,03 км, ВЛИ-0,4 кВ – 0,11 км)</t>
  </si>
  <si>
    <t>Строительство ВЛ-10 кВ, ВЛИ-0,38 кВ и установка ТП-10/0,4 кВ,ф.18 ПС 110/10 кВ Новинская для электроснабжения земельных участков (к/н 30:05:190202:2, 30:05:190202:30) по ул. Береговая, д.18 и ул. Дорожная, д.8, с. Затон, Камызякский р-н., Астраханская область (ориентировочная протяженность ВЛ-10 кВ – 0,02 км, ориентировочная протяженность ВЛ-0,38 кВ – 0,01 км, ориентировочная мощность – 0,04 МВА)</t>
  </si>
  <si>
    <t>Строительство ВЛ-10 кВ, ВЛИ-0,38 кВ и установка ТП-10/0,4 кВ, ф.3 ПС 110/35/10 кВ Сасыколи для электроснабжения дома животновода (к/н 30:10:100101:174), расположенного в 12,5 км на северо-запад от г.Харабали, в 200 м на восток от а/д Астрахань-Волгоград в границах МО «Город Харабали», Харабалинский р-н, Астраханская обл. (ориентировочная протяженность ВЛ-10 кВ – 0,17 км, ориентировочная протяженность ВЛ-0,38 кВ – 0,01 км, ориентировочная мощность – 0,025 МВА)</t>
  </si>
  <si>
    <t>Строительство ВЛ-10 кВ, ВЛИ-0,38 кВ и установка ТП-10/0,4 кВ, ф.14 ПС 110/35/10 кВ Володаровка для электроснабжения причала речного пассажирского, расположенного по адресу: квартал 19 выдел 38ч, Зеленгинское участковое лесничество, Восточнодельтовое лесничество, в границах Володарского административного района, Володарский р-н, Астраханская обл. (ориентировочная протяженность ЛЭП-10 кВ – 0,185 км, ориентировочная протяженность ВЛИ-0,38 кВ -0,02 км, ориентировочная мощность – 0,025 МВА)</t>
  </si>
  <si>
    <t>Строительство ВЛИ-0,38 кВ от ближайшей опоры ВЛ-0,4 кВ ТП-851/160 кВА ф. 17 ПС 110/10 кВ Фунтово для электроснабжения жилого дома расположенного по ул. Прибрежная, д. 13, с. Фунтово-1, Приволжский р-н, Астраханская обл. (ориентировочная протяженность– 0,3 км)</t>
  </si>
  <si>
    <t>Строительство ВЛИ-0,38 кВ от ближайшей опоры ВЛ-0,4 кВ КТП-48/160 кВА, Л-1, ф.5 ПС 35/6 кВ Октябрьская для электроснабжения жилого дома (стройплощадка) по ул. Комсомольская, д.115 «а», с. Старокучергановка, Наримановский р-н, Астраханская обл. (ориентировочная протяженность ВЛИ-0,38 – 0,060 км)</t>
  </si>
  <si>
    <t>Строительство ВЛИ-0,38 кВ от ближайшей опоры ВЛ-0,4 кВ КТП-533 ф.5 ПС 110/10 кВ Камызяк для электроснабжения земельного участка по ул. Луговая, восточнее земельного участка с к/н 30:05:040136:278, г. Камызяк, Камызякский р-н, Астраханская обл. (ориентировочная протяженность - 0,025 км)</t>
  </si>
  <si>
    <t>Строительство ВЛИ-0,38 кВ от ближайшей опоры ВЛ-0,4 кВ Л-1 СТП - 732, ф.33 ПС 110/6 кВ Окрасочная для электроснабжения торговый павильон по ул. Весенняя, д. 71 «а», п.Трусово, Наримановский район, Астраханская обл. (ориентировочная протяженность ВЛИ-0,38 кВ – 0,13 км)</t>
  </si>
  <si>
    <t>Строительство ВЛЗ-6 кВ, ЛЭП-0,4 кВ и установка ТП-6/0,4 кВ ф.10 ПС 110/6 кВ Судостроительная для электроснабжения садового дома, расположенного по адресу: с/т «Иерсения» Астраханской Противочумной станции, участок №47, Советский район, г. Астрахань (ориентировочная протяженность ВЛЗ-6 кВ – 0,02 км; ЛЭП - 0,55 км: КЛ-0,4 кВ – 0,03 км, ВЛИ-0,38 кВ - 0,52 км; ориентировочная мощность – 0,16 МВА)</t>
  </si>
  <si>
    <t>Строительство ВЛИ-0,38 кВ от опоры №12/4 ВЛИ-0,38 кВ ТП 1465 ф.52 ПС 110/6 кВ Судостроительная для электроснабжения садовых домов, расположенных в с/т Пилот Астраханского объединенного авиаотряда, участок №62, участок №63, участок №51, участок №116, участок №115, участок 82, Советский р-н, г. Астрахань (ориентировочная протяженность - 0,790 км)</t>
  </si>
  <si>
    <t>Строительство ВЛИ-0,38 кВ от проектируемой опоры ВЛИ-0,38 кВ проектируемой ТП 6/0,4 кВ ф. 52 ПС 110/6 кВ Судостроительная для электроснабжения садовых домов, расположенных по адресу: уч. 287 и уч. 294, с/т Декоратор-2, расположенное по ул. Адмирала Нахимова, Советский р-н, г. Астрахань (ориентировочная протяженность - 0,350 км)</t>
  </si>
  <si>
    <t>Строительство ВЛИ-0,4 кВ от ближайшей опоры ВЛИ-0,4 кВ ТП 423 ф.5 ПС 35/6 кВ Кировская для электроснабжения жилого дома, расположенного по адресу: ул. Казалинская, Ленинский р-н, г. Астрахань (ориентировочная протяженность - 0,16 км)</t>
  </si>
  <si>
    <t>Строительство ВЛИ-0,4 кВ от ближайшей опоры ВЛ-0,4 кВ КТП 866 ф. № 7 ПС 110/35/10 кВ Первомайская для электроснабжения садового дома, расположенного по адресу: пер. 14-й Берёзовый, 12, Ленинский район, г. Астрахань» (ориентировочная протяженность - 0,3 км)</t>
  </si>
  <si>
    <t>Строительство ВЛИ-0,38 кВ от РУ - 0,4 кВ КТП-741/100 кВА, ф.23 ПС 35/6 кВ Октябрьская для электроснабжения жилого дома по ул. Комсомольская, д.168, с. Старокучергановка, Наримановский р-н, Астраханская обл. (ориентировочная протяженность ВЛИ-0,38 кВ – 0,130 км)</t>
  </si>
  <si>
    <t>Строительство ВЛИ-0,38 кВ от ближайшей опоры проектируемой ВЛ-0,4 кВ ТП 153 ф.7, ПС 110/10 кВ Красный яр для электроснабжения личного подсобного хозяйства по ул.Речная д.7, п.Переправа Корсака, Красноярский р-н, Астраханская обл.(ориентировочная протяженность ВЛИ-0,38 кВ - 0,3 км.)</t>
  </si>
  <si>
    <t>Строительство ЛЭП-0,4 кВ от РУ-0,4 кВ ТП 1511 ф. 10 ПС 110/6 кВ Судостроительная для электроснабжения садового дома, расположенного по адресу: с/т Авиатор Астраханского Авиаотряда, ряд 1 уч. 30, Советский р-н, г.Астрахань (ориентировочная протяженность ЛЭП - 0,4 кВ - 0,470 км КЛ-0,4 кВ – 0,030 км; ВЛИ-0,38 кВ - 0,440 км)</t>
  </si>
  <si>
    <t>Строительство ВЛИ - 0,38 кВ от ближайшей опоры КТП - 550 ф.18 ПС 110/10 кВ Красный Яр для электроснабжения жилого дома по ул. Новая, д.15, с. Черемуха, Красноярский р-н., Астраханская обл.</t>
  </si>
  <si>
    <t>Строительство ВЛИ-0,38 кВ от ближайшей опоры ВЛ-0,4 кВ КТП-563 ф.9 ПС 110/10 кВ Табола для электроснабжения охотничьего домика по ул. Заречная, д.22 А, г. Камызяк, Камызякский р-н, Астраханская обл.</t>
  </si>
  <si>
    <t>Строительство ВЛИ-0,38 кВ от проектируемой опоры ВЛИ-0,38 кВ проектируемой ТП ф. 9 ПС 35/6 кВ Трусовская для электроснабжения жилого дома, расположенного по адресу: ул. 2-я Пригородная, д. 14 «а», с. Солянка, Наримановский р-н, Астраханская обл. (ориентировочная протяженность - 0,17 км)</t>
  </si>
  <si>
    <t>Строительство ВЛИ-0,38 кВ от ближайшей опоры ВЛИ-0,38 кВ ТП-276, ф. 35 ПС 110/10 кВ Фунтово для электроснабжения жилого дома по ул. Стрелецкая, д.13, п. Кирпичного Завода №1, Приволжский р-н, Астраханская обл. (ориентировочная протяженность - 0,1 км)</t>
  </si>
  <si>
    <t>Строительство ВЛИ-0,38 кВ от КТП 159/160 кВА, ф. 13, ПС 110/10 кВ Дружба для электроснабжения жилого дома, расположенных по адресу: ул. Нариманова, д. 56, с. Забузан, Красноярский район, Астраханская обл. (ориентировочная протяженность – 0,38 км)</t>
  </si>
  <si>
    <t>Строительство ВЛИ-0,38 кВ от ближайшей опоры ВЛИ-0,38 кВ КТП-174/100 кВА, ф. 19 ПС 110/35/6 кВ Евпраксино для электроснабжения жилого дома по ул. Г. Тукая, д.27 дол.соб.1/2, с. Килинчи, Приволжский р-н, Астраханская обл. (ориентировочная протяженность - 0,2 км)</t>
  </si>
  <si>
    <t>Строительство ВЛИ-0,38 кВ от ближайшей опоры ВЛ-0,4 кВ ТП-631/25 кВА, ф.35 ПС 110/10 кВ Фунтово для электроснабжения садового дома, расположенного в сдт. «Вымпел» при ОКСС УС УВД, к/н 30:09:100401:492, Приволжский р-н, Астраханская обл. (ориентировочная протяженность – 0,21 км)</t>
  </si>
  <si>
    <t>Строительство ВЛИ-0,38 кВ от опоры ВЛИ-0,38 КТП 1342 ф. 6 ПС 110/35/6 кВ Лесная для электроснабжения земельного участка, расположенного по адресу: ул. Сосновая, д. 33 «б», с. Солянка, Наримановский р-н, Астраханская обл. (ориентировочная протяженность - 0,06 км)</t>
  </si>
  <si>
    <t>Строительство ВЛИ-0,38 кВ от опоры проектируемой ВЛИ-0,38 кВ, проектируемой КТП-10/0,4 кВ ф. 3 ПС 110/10 кВ Фунтово для электроснабжения жилого дома по ул. Жилая д. 7 в с. Водяновка, Приволжский р-н, г. Астрахань (ориентировочная протяженность - 0,14 км)</t>
  </si>
  <si>
    <t>Строительство ЛЭП-0,4 кВ от ближайшей опоры ВЛ-0,4 кВ ТП-837/63 кВА, ф. 14 ПС 110/35/10 кВ ЦРП для электроснабжения жилого дома в С/Т «Медик» при Центральной Бассейновой больнице ЦВВБ, д. 93, Приволжский р-н, Астраханская обл. (ориентировочная протяженность– 0,29 км)</t>
  </si>
  <si>
    <t xml:space="preserve"> ВЛИ-0,4 кВ от опоры 13 ВЛ-0,4кВ ТП-611 ф.10 ПС110/10 кВ Мумра эсн объекта ЖКХ  по ул.Крупская,д.33, с.Мумра,Икрянинский р-н, АО</t>
  </si>
  <si>
    <t>ВЛ-10 кВ, ВЛИ-0,38 кВ  уст-ка ТП-10/0,4 кВ ф.32 ПС35/10/6 кВ ХВТ эсн вагона быт-го,вдоль р.В.Ашулук 1км от а/д Астрахань-Волгоград,кнзу30:10:100201:42</t>
  </si>
  <si>
    <t>ВЛ-10 кВ, ВЛИ-0,38 кВ и установка ТП-10/0,4 кВ, ф.21 ПС 110/10 кВ Енотаевка эсн объекта животноводства, в 8,3 км север-западнее с.Восток</t>
  </si>
  <si>
    <t>ВЛЗ-10 кВ, ВЛИ-0,4 кВ, уст. ТП-10/0,4 кВ, ф.5 ПС 110/35/10 кВ Горбаневка-2, для элек.снаб. Базовой ст./оборуд. сотовой связи 30:01:050206, с. Капустин</t>
  </si>
  <si>
    <t>ВЛЗ-6 кВ, ВЛИ-0,38 кВ и уст-ка ТП-6/0,4 кВ ф.33 ПС 110/6 кВ Окрасочная эсн объект земли сх назнач Наримановский р-н, в 13,2 км сев-вост с.Солянка</t>
  </si>
  <si>
    <t>ВЛИ - 0,38 кВ от ближ опоры КТП-90 ф.17.20 РП Школа ф.15 ПС110/10 кВ Красный Яр эсн жилого дома по ул.Ворошилова, д.1/3 г, с.Красный Яр,Красноярский</t>
  </si>
  <si>
    <t>ВЛИ-0,38 кВ от бл. опоры ВЛ-0,4 кВ, Л-2,КТП-455/160 кВА, ф. 1ПС 110/10 кВ Дружба для элек.сн жилого дома по ул. Советская д.4А, п.Винный, Володарский</t>
  </si>
  <si>
    <t>ВЛИ-0,38 кВ от ближ опоры ВЛ-0,4 кВ Л-1 КТП-526/63 кВА, ф.9 ПС 110/10 кВ Красный Яр эсн жилого дома по ул.Гафурова /н 30:06:110301:208, п. Долгинский,</t>
  </si>
  <si>
    <t>ВЛИ-0,38 кВ от ближ. опоры ВЛ-0,4 кВ Л-1 ТП-537 ф.16 ПС 110/10 кВ Икряное для элек.снаб. земельного участка для стр-ва жилого дома по ул. Варвация,д.5</t>
  </si>
  <si>
    <t>ВЛИ-0,38 кВ от проектируемой опоры ВЛИ-0,38 кВ ТП 1758 ф.10 ПС 110/6 кВ Судостроительная для эсн садового дома,в с/т Юный техник, уч.70, г. Астрахань</t>
  </si>
  <si>
    <t>ВЛИ-0,38 кВ от РУ-0,4 кВ ЗТП-89, ф.1 ПС110/10 кВ Красный Яр  для эсн нежилой застройки  по ул. Зои Ананьевой, д.51 С, с. Красный Яр,  Красноярский рн</t>
  </si>
  <si>
    <t>ВЛИ-0,38 кВ от РУ-0,4 кВ КТП-10/0,4 кВ № 151 ф.7ПС 35/10 кВ Садовая, эсн Земельного участка,ул.Набережная, д.7 Г, с.Садовое, Ахтубинский р-н</t>
  </si>
  <si>
    <t>ВЛИ-0,38кВ от ближ опорыВЛИ-0,38кВРП 54 ф.39, ф.50 ПС110/6 кВСудостроительная для эсн жил дома,пер.Абрикосовая,д.42 Советский рн</t>
  </si>
  <si>
    <t>ВЛИ-0,38кВ от опоры N10ВЛИ-0,4кВКТП-741/100кВАЛ-1ф.23ПС 35/6 кВОктябрьская для эсн жил дома по ул.Вольная,д.90,с.Старокучергоновка,Наримановский рн</t>
  </si>
  <si>
    <t>ВЛИ-0,38кВ от опоры № 3 Л-1 ВЛ-0,4 кВ ТП-286 ф.16 ПС 110/35/10 кВ Володаровка для электроснабжения жилого дома по ул. Мостовая, д.27, п. Володарский,</t>
  </si>
  <si>
    <t>ВЛИ-0,4 кВ от ближ оп ВЛ-0,4 кВ ТП1505 ф.52 ПС110/6 кВ Судостроительная эсн жил строения (общ дол собст 8/10 Алтайский 2-й, д.11,тер.СНТ Портовик-2</t>
  </si>
  <si>
    <t>ВЛИ-0,4 кВ от ближ опоры ВЛИ-0,4 кВ ТП 1758 ф. 10 ПС 110/6 кВ Судостроительная для эсн садового дома,СТ Иерсения уч.46, Советский район, г. Астрахань</t>
  </si>
  <si>
    <t>ВЛИ-0,4 кВ от РУ-0,4 кВ ТП537 ф.№10 ПС110/6 кВ Судостроительная для эсн жилого дома,по адресу: ул. Царевская, д. 57а,Советский р-н, г. Астрахань</t>
  </si>
  <si>
    <t>ВЛИ-0,4кВ от ближ опорыВЛИ-0,4кВ ТП1492 ф.4 ПС110/35/10кВ ЦРП для элсн жилого дома(стройплощадка) по адресу пер 3-Началовский участок №22 Кировский рн</t>
  </si>
  <si>
    <t>Строительство ВЛИ-0,4 кВ от ближайшей опоры ВЛ-0,4 кВ ТП 1492 ф. №4 ПС 110/35/10 кВ ЦРП для элексн жилого дома,по адресу: ул.Финиковая,д.22,г. Астраха</t>
  </si>
  <si>
    <t>30У200121270</t>
  </si>
  <si>
    <t>Строительство ВЛИ-0,38 кВ от проектируемой опоры ВЛИ-0,38 кВ проектируемой ТП 10/0,4 кВ ф.18 ПС 110/35/10 кВ Первомайская для электроснабжения жилого дома, расположенного по адресу: ул. Кварцевая, д. 16, г. Астрахань (ориентировочная протяженность ВЛИ-0,38 кВ - 0,16 км</t>
  </si>
  <si>
    <t>Строительство ВЛИ-0,38 кВ от РУ-0,4 кВ ЗТП-10/0,4 кВ № 25 ф.25 ПС 110/35/10 кВ Капустин Яр, для электроснабжения Объекта бытового обслуживания, ул. Комсомольская, около участка В, г. Знаменск, Ахтубинский р-н, Астраханская обл. (ориентировочная протяженность - 0,086 км)</t>
  </si>
  <si>
    <t>Реконструкция ВЛИ-0,38 кВ и ВЛ-0,4 кВ от БКТП 10/0,4 кВ - 6 ф.128, ф.111 ПС 110/10-6 кВ Северная в варианте КЛ-0,4 кВ по ул. Ахматовская, в Кировском районе г. Астрахани (проектная протяженность КЛ - 2,005)</t>
  </si>
  <si>
    <t>Вынос 2КЛ-6 кВ ТП 778-ТП 777 и ВЛ-6кВ ТП 777-ТП 828 из границ земельного участка для строительства 7-и этажного хирургического корпуса на 290 коек для ГБУЗ АО «ОДКБ им. Н.Н. Силищевой» по ул. Медиков, 6 в Ленинском районе г. Астрахани (протяженность КЛ-6 кВ 0,545 км)</t>
  </si>
  <si>
    <t>Вынос ТП 6/0,4 кВ № 203 из границ земельного участка (к/н 30:12:030785:323) для строительства многоквартирного ж/д лит. 2.2 ул. Трофимова, ул. Ахшарумова, ул. Кирова, ул. М Джалиля в Советсвком районе г. Астрахани (ориентировочная протяженность - 0,286 км, ориентировочная мощность - 0,16 МВА)</t>
  </si>
  <si>
    <t>30-1-20-00512817</t>
  </si>
  <si>
    <t>30-1-21-00561365</t>
  </si>
  <si>
    <t>30-1-20-00509465</t>
  </si>
  <si>
    <t>30-1-20-00531435</t>
  </si>
  <si>
    <t>30-1-21-00554481</t>
  </si>
  <si>
    <t>K_1020003681</t>
  </si>
  <si>
    <t>30-1-18-00369041</t>
  </si>
  <si>
    <t>30-1-22-00634373</t>
  </si>
  <si>
    <t>30-1-21-00593671</t>
  </si>
  <si>
    <t>30-1-21-00609253</t>
  </si>
  <si>
    <t>30-1-21-00607621</t>
  </si>
  <si>
    <t>30-1-21-00616701</t>
  </si>
  <si>
    <t>M_1020207510</t>
  </si>
  <si>
    <t>30-1-22-00627159</t>
  </si>
  <si>
    <t>30-1-21-00554779</t>
  </si>
  <si>
    <t>M_1020207693</t>
  </si>
  <si>
    <t>30-1-22-00669295</t>
  </si>
  <si>
    <t>M_1020207694</t>
  </si>
  <si>
    <t>30-1-22-00669291</t>
  </si>
  <si>
    <t>L_1020205611</t>
  </si>
  <si>
    <t>30-1-20-00532715</t>
  </si>
  <si>
    <t>30-1-20-00514477</t>
  </si>
  <si>
    <t>L_1020205796</t>
  </si>
  <si>
    <t>30-1-21-00554217;
30-1-20-00546711</t>
  </si>
  <si>
    <t>13.01.2021;
03.12.2020</t>
  </si>
  <si>
    <t>0,45833;
43,267</t>
  </si>
  <si>
    <t>15;
150</t>
  </si>
  <si>
    <t>L_1020205952</t>
  </si>
  <si>
    <t>30-1-20-00526417</t>
  </si>
  <si>
    <t>30-1-20-00545329</t>
  </si>
  <si>
    <t>30-1-21-00563217</t>
  </si>
  <si>
    <t>L_1020205201</t>
  </si>
  <si>
    <t>30-1-20-00495147</t>
  </si>
  <si>
    <t>30-1-20-00539411</t>
  </si>
  <si>
    <t>L_1020204837</t>
  </si>
  <si>
    <t>30-1-19-00462645</t>
  </si>
  <si>
    <t>30-1-21-00577487</t>
  </si>
  <si>
    <t>L_1020206177</t>
  </si>
  <si>
    <t>30-1-21-00568265</t>
  </si>
  <si>
    <t>L_1020205159</t>
  </si>
  <si>
    <t>30-1-19-00462755</t>
  </si>
  <si>
    <t>L_1020206054</t>
  </si>
  <si>
    <t>30-1-21-00563871</t>
  </si>
  <si>
    <t>J_1020004042</t>
  </si>
  <si>
    <t>30-1-18-00401485</t>
  </si>
  <si>
    <t>30-1-20-00530961</t>
  </si>
  <si>
    <t>L_1020206174</t>
  </si>
  <si>
    <t>30-1-21-00588627</t>
  </si>
  <si>
    <t>30-1-21-00591363</t>
  </si>
  <si>
    <t>H_1020201008</t>
  </si>
  <si>
    <t>23114-13-00123057-1</t>
  </si>
  <si>
    <t>H_1020201011</t>
  </si>
  <si>
    <t>23114-13-00123475-1</t>
  </si>
  <si>
    <t>H_1020201010</t>
  </si>
  <si>
    <t>23114-13-00123561-1</t>
  </si>
  <si>
    <t>H_1020201009</t>
  </si>
  <si>
    <t>23114-13-00123549-1</t>
  </si>
  <si>
    <t>H_1020202227</t>
  </si>
  <si>
    <t>23114-13-00123153-1</t>
  </si>
  <si>
    <t>J_1020204290</t>
  </si>
  <si>
    <t>30-1-19-00424675</t>
  </si>
  <si>
    <t>J_1020004030</t>
  </si>
  <si>
    <t>30-1-18-00404317</t>
  </si>
  <si>
    <t>J_1020204185</t>
  </si>
  <si>
    <t>30-1-18-00410749</t>
  </si>
  <si>
    <t>30-1-18-00372323</t>
  </si>
  <si>
    <t>30-1-19-00423947</t>
  </si>
  <si>
    <t>J_1020003964</t>
  </si>
  <si>
    <t>30-1-18-00398311</t>
  </si>
  <si>
    <t>K_1020304560</t>
  </si>
  <si>
    <t>30-1-19-00444553</t>
  </si>
  <si>
    <t>K_1020204344</t>
  </si>
  <si>
    <t>30-1-19-00430247</t>
  </si>
  <si>
    <t>K_1020205039</t>
  </si>
  <si>
    <t>30-1-19-00476737</t>
  </si>
  <si>
    <t>30-1-19-00473813</t>
  </si>
  <si>
    <t>30-1-19-00436631</t>
  </si>
  <si>
    <t>L_1020205033</t>
  </si>
  <si>
    <t>30-1-19-00487869</t>
  </si>
  <si>
    <t>30-1-19-00465739</t>
  </si>
  <si>
    <t>30-1-20-00499349</t>
  </si>
  <si>
    <t>30-1-20-00505923</t>
  </si>
  <si>
    <t>30-1-19-00440083</t>
  </si>
  <si>
    <t>30-1-18-00380217</t>
  </si>
  <si>
    <t>L_1020205189</t>
  </si>
  <si>
    <t>30-1-20-00493545</t>
  </si>
  <si>
    <t>30-1-21-00556249</t>
  </si>
  <si>
    <t>L_1020206188</t>
  </si>
  <si>
    <t>30-1-21-00584365</t>
  </si>
  <si>
    <t>L_1020206162</t>
  </si>
  <si>
    <t>30-1-20-00538113</t>
  </si>
  <si>
    <t>L_1020306247</t>
  </si>
  <si>
    <t>30-1-21-00588497</t>
  </si>
  <si>
    <t>30-1-19-00486983</t>
  </si>
  <si>
    <t>30-1-21-00584627</t>
  </si>
  <si>
    <t>L_1020306602</t>
  </si>
  <si>
    <t>30-1-21-00573661</t>
  </si>
  <si>
    <t>30-1-21-00591983</t>
  </si>
  <si>
    <t>30-1-21-00592471</t>
  </si>
  <si>
    <t>L_1020304533</t>
  </si>
  <si>
    <t>30-1-19-00436991</t>
  </si>
  <si>
    <t>L_1020204826</t>
  </si>
  <si>
    <t>30-1-19-00460887</t>
  </si>
  <si>
    <t>30-1-19-00486473</t>
  </si>
  <si>
    <t>30-1-20-00500397</t>
  </si>
  <si>
    <t>30-1-21-00570741</t>
  </si>
  <si>
    <t>30-1-19-00482095</t>
  </si>
  <si>
    <t>30-1-21-00601541</t>
  </si>
  <si>
    <t>M_1020205441</t>
  </si>
  <si>
    <t>30-1-20-00502937</t>
  </si>
  <si>
    <t>30-1-21-00589793</t>
  </si>
  <si>
    <t>30-1-21-00578251</t>
  </si>
  <si>
    <t>30-1-20-00500853</t>
  </si>
  <si>
    <t>30-1-21-00600621</t>
  </si>
  <si>
    <t>M_1020304667</t>
  </si>
  <si>
    <t>30-1-19-00444617</t>
  </si>
  <si>
    <t>30-1-21-00555331</t>
  </si>
  <si>
    <t>30-1-19-00490259</t>
  </si>
  <si>
    <t>M_1020206044</t>
  </si>
  <si>
    <t>30-1-21-00560125;
30-1-21-00576963</t>
  </si>
  <si>
    <t>25.02.2021;
21.05.2021</t>
  </si>
  <si>
    <t>58,262;
132,4545</t>
  </si>
  <si>
    <t>29;
50</t>
  </si>
  <si>
    <t>30-1-19-00463975</t>
  </si>
  <si>
    <t>M_1020304443</t>
  </si>
  <si>
    <t>30-1-19-00438027;
30-1-19-00437617</t>
  </si>
  <si>
    <t>08.05.2019;
08.05.2019</t>
  </si>
  <si>
    <t>66,60132;
66,60132</t>
  </si>
  <si>
    <t>80;
80</t>
  </si>
  <si>
    <t>30-1-20-00541879</t>
  </si>
  <si>
    <t>30-1-21-00580669</t>
  </si>
  <si>
    <t>30-1-20-00506051</t>
  </si>
  <si>
    <t>30-1-21-00597595</t>
  </si>
  <si>
    <t>30-1-21-00556935</t>
  </si>
  <si>
    <t>30-1-21-00573969</t>
  </si>
  <si>
    <t>30-1-20-00549417</t>
  </si>
  <si>
    <t>30-1-20-00526865</t>
  </si>
  <si>
    <t>30-1-20-00528253</t>
  </si>
  <si>
    <t>30-1-21-00587263</t>
  </si>
  <si>
    <t>30-1-21-00612263</t>
  </si>
  <si>
    <t>30-1-21-00591847</t>
  </si>
  <si>
    <t>30-1-21-00592867</t>
  </si>
  <si>
    <t>M_1020206710</t>
  </si>
  <si>
    <t>30-1-21-00612519</t>
  </si>
  <si>
    <t>M_1020306369</t>
  </si>
  <si>
    <t>30-1-21-00579379</t>
  </si>
  <si>
    <t>30-1-21-00598067</t>
  </si>
  <si>
    <t>30-1-21-00620819;
30-1-21-00620845;
30-1-22-00649099;
30-1-22-00626467;
30-1-21-00586983;
30-1-22-00647773;
30-1-22-00641153;
30-1-22-00641049;
30-1-21-00617465;
30-1-22-00628397;
30-1-20-00534457;
30-1-22-00653447;
30-1-21-00591441;
30-1-22-00639945;
30-1-22-00633897;
30-1-22-00634171;
30-1-22-00639953;
30-1-22-00644929;
30-1-22-00646273;
30-1-22-00632141;
30-1-21-00600335;
30-1-22-00630639;
30-1-22-00650931;
30-1-22-00650903;
30-1-22-00650219;
30-1-22-00650239;
30-1-22-00650515;
30-1-22-00644849;
30-1-22-00649547;
30-1-22-00650213;
30-1-22-00643985;
30-1-21-00616877;
30-1-22-00649903;
30-1-22-00649573;
30-1-22-00649519;
30-1-22-00649497;
30-1-22-00649557;
30-1-22-00643045;
30-1-22-00642947;
30-1-22-00654781;
30-1-21-00591801;
30-1-22-00625565;
30-1-22-00628985;
30-1-22-00630157;
30-1-22-00632149;
30-1-21-00605545;
30-1-21-00605495;
30-1-21-00605439;
30-1-21-00606669;
30-1-21-00622145;
30-1-22-00639307;
30-1-21-00581315</t>
  </si>
  <si>
    <t>20.01.2022;
10.01.2022;
30.05.2022;
24.02.2022;
19.11.2021;
18.05.2022;
13.04.2022;
13.04.2022;
07.12.2021;
10.02.2022;
28.09.2020;
15.06.2022;
27.07.2021;
11.04.2022;
16.03.2022;
15.03.2022;
08.04.2022;
06.05.2022;
05.05.2022;
09.03.2022;
18.10.2021;
31.01.2022;
01.06.2022;
01.06.2022;
31.05.2022;
31.05.2022;
31.05.2022;
27.04.2022;
27.05.2022;
27.05.2022;
25.04.2022;
09.12.2021;
26.05.2022;
25.05.2022;
25.05.2022;
25.05.2022;
24.05.2022;
20.04.2022;
19.04.2022;
24.06.2022;
29.07.2021;
27.01.2022;
11.02.2022;
21.02.2022;
03.03.2022;
18.10.2021;
05.10.2021;
04.10.2021;
18.10.2021;
28.12.2021;
07.04.2022;
16.06.2021</t>
  </si>
  <si>
    <t>39,73635;
39,73635;
54,2;
135,5;
36,60924;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t>
  </si>
  <si>
    <t>15;
15;
20;
50;
22;
12,5;
15;
15;
15;
15;
15;
15;
15;
15;
15;
15;
15;
15;
15;
15;
15;
15;
15;
15;
12,5;
15;
15;
15;
15;
15;
15;
15;
15;
15;
15;
15;
15;
12;
11;
15;
15;
15;
14;
15;
12;
15;
15;
15;
15;
15;
15;
15</t>
  </si>
  <si>
    <t>30-1-21-00620163;
30-1-22-00653039;
30-1-22-00646681;
30-1-22-00640165;
30-1-22-00634831;
30-1-22-00646209;
30-1-22-00654697;
30-1-22-00646741;
30-1-22-00652539;
30-1-22-00654729;
30-1-22-00638505;
30-1-22-00638495;
30-1-22-00638473;
30-1-22-00636441;
30-1-22-00650337;
30-1-22-00638105;
30-1-22-00637445;
30-1-22-00640157;
30-1-22-00655833;
30-1-22-00646417;
30-1-22-00646441;
30-1-21-00620427;
30-1-21-00617851;
30-1-21-00616611;
30-1-21-00616005;
30-1-21-00614425;
30-1-22-00656113;
30-1-22-00646281;
30-1-22-00668973;
30-1-22-00668563;
30-1-22-00664205;
30-1-22-00654147;
30-1-22-00654139;
30-1-22-00654171;
30-1-22-00627535</t>
  </si>
  <si>
    <t>21.12.2021;
15.06.2022;
11.05.2022;
13.04.2022;
17.03.2022;
26.05.2022;
27.06.2022;
13.05.2022;
14.06.2022;
04.07.2022;
06.04.2022;
06.04.2022;
06.04.2022;
04.04.2022;
03.06.2022;
01.04.2022;
31.03.2022;
13.04.2022;
08.07.2022;
06.05.2022;
06.05.2022;
22.12.2021;
09.12.2021;
07.12.2021;
06.12.2021;
26.11.2021;
01.07.2022;
26.05.2022;
26.09.2022;
20.10.2022;
30.08.2022;
07.07.2022;
07.07.2022;
07.07.2022;
16.05.2022</t>
  </si>
  <si>
    <t>0,45833;
0,45833;
0,45833;
0,45833;
0,45833;
40,65;
0,45833;
0,45833;
0,45833;
0,45833;
0,45833;
0,45833;
0,45833;
0,45833;
0,45833;
0,45833;
0,45833;
0,45833;
0,45833;
0,45833;
0,45833;
0,45833;
0,45833;
0,45833;
0,45833;
0,45833;
0,45833;
40,65;
42,236;
42,236;
42,236;
36,92;
36,92;
36,92;
81,3</t>
  </si>
  <si>
    <t>15;
10;
12;
10;
15;
15;
10;
10;
10;
15;
15;
15;
15;
15;
10;
15;
15;
8;
10;
15;
15;
15;
15;
15;
15;
15;
15;
15;
10;
15;
6;
13;
13;
13;
30</t>
  </si>
  <si>
    <t>30-1-20-00527751;
30-1-21-00598241;
30-1-21-00575457;
30-1-21-00585697;
30-1-21-00585435;
30-1-21-00612099;
30-1-21-00585461;
30-1-20-00543585;
30-1-21-00566459;
30-1-22-00641399;
30-1-22-00640331;
30-1-22-00641423;
30-1-22-00639943;
30-1-20-00541387;
30-1-22-00628497;
30-1-22-00644553;
30-1-22-00635089;
30-1-20-00537779;
30-1-21-00613143;
30-1-21-00593683;
30-1-21-00595271;
30-1-21-00555695;
30-1-22-00647407;
30-1-22-00628023;
30-1-22-00628635;
30-1-22-00628669;
30-1-22-00628035;
30-1-20-00541697;
30-1-21-00621387;
30-1-20-00552767;
30-1-22-00626265;
30-1-21-00582115;
30-1-22-00645139;
30-1-22-00639617;
30-1-22-00639899;
30-1-22-00639641;
30-1-22-00634827;
30-1-22-00634463;
30-1-20-00528829;
30-1-21-00590969;
30-1-21-00619257;
30-1-21-00607271;
30-1-21-00582457;
30-1-21-00560185;
30-1-21-00588969;
30-1-22-00652867;
30-1-22-00634245;
30-1-22-00633889;
30-1-21-00617971;
30-1-21-00618283;
30-1-21-00618205;
30-1-21-00588761;
30-1-21-00588673;
30-1-22-00644171;
30-1-22-00645727;
30-1-22-00640149;
30-1-21-00612075;
30-1-20-00519391;
30-1-21-00594643;
30-1-22-00645125;
30-1-22-00638459;
30-1-22-00639135;
30-1-22-00627315;
30-1-22-00633493;
30-1-22-00633919;
30-1-22-00633899;
30-1-22-00633051;
30-1-22-00633931;
30-1-22-00660701;
30-1-22-00627357;
30-1-21-00621991;
30-1-20-00527777;
30-1-21-00616543;
30-1-21-00616951;
30-1-21-00617537;
30-1-21-00618019;
30-1-22-00645403;
30-1-22-00644871;
30-1-20-00546951;
30-1-22-00632693;
30-1-20-00524949;
30-1-20-00525627;
30-1-20-00525151;
30-1-20-00523863;
30-1-20-00524887;
30-1-21-00616517;
30-1-21-00616965;
30-1-21-00608049;
30-1-21-00587773;
30-1-21-00583131;
30-1-20-00545545;
30-1-21-00581709;
30-1-21-00598077;
30-1-21-00602799;
30-1-21-00602373;
30-1-21-00595901;
30-1-22-00659355;
30-1-21-00616655;
30-1-21-00597431;
30-1-21-00594803;
30-1-21-00604415;
30-1-21-00564069;
30-1-21-00587471;
30-1-22-00637927;
30-1-21-00603987;
30-1-21-00603827;
30-1-20-00525659;
30-1-21-00616465;
30-1-21-00616447;
30-1-21-00592381;
30-1-21-00622647;
30-1-21-00559587;
30-1-22-00644505;
30-1-22-00632391;
30-1-21-00612039;
30-1-21-00579403;
30-1-22-00643307;
30-1-22-00644619;
30-1-22-00625213;
30-1-22-00625267;
30-1-21-00610049;
30-1-21-00610665;
30-1-21-00580117;
30-1-22-00650565;
30-1-21-00605863;
30-1-21-00600347;
30-1-22-00629419;
30-1-21-00612049;
30-1-21-00616033;
30-1-21-00616001;
30-1-22-00644169;
30-1-21-00575101;
30-1-21-00563457;
30-1-21-00607539;
30-1-21-00612275;
30-1-22-00631411;
30-1-22-00628583;
30-1-22-00648843;
30-1-20-00549895;
30-1-22-00630601;
30-1-21-00604367;
30-1-22-00659041;
30-1-21-00604027;
30-1-21-00561159;
30-1-21-00585683;
30-1-21-00585773;
30-1-21-00586057;
30-1-20-00520357;
30-1-20-00531097;
30-1-21-00603421;
30-1-22-00648823;
30-1-21-00620189;
30-1-21-00621461;
30-1-21-00598619;
30-1-22-00643501;
30-1-22-00629971;
30-1-22-00629929;
30-1-21-00608159;
30-1-21-00597415;
30-1-21-00589031;
30-1-21-00584865;
30-1-21-00585129;
30-1-22-00641799;
30-1-22-00642215;
30-1-22-00636359;
30-1-22-00629675;
30-1-22-00651287;
30-1-22-00652781;
30-1-22-00636261;
30-1-21-00614557;
30-1-21-00614699;
30-1-21-00561955;
30-1-22-00648529;
30-1-22-00648219;
30-1-22-00642231;
30-1-22-00635221;
30-1-22-00635183;
30-1-22-00624491;
30-1-22-00623893;
30-1-22-00624089;
30-1-21-00615661;
30-1-21-00619287;
30-1-21-00608631;
30-1-21-00608151;
30-1-21-00557227;
30-1-22-00641523;
30-1-22-00640683;
30-1-20-00524507;
30-1-20-00541461;
30-1-22-00624067;
30-1-20-00529779;
30-1-21-00614209;
30-1-21-00613665;
30-1-21-00613771;
30-1-21-00607573;
30-1-22-00653449;
30-1-22-00653313;
30-1-22-00648437;
30-1-21-00584665;
30-1-21-00615057;
30-1-21-00575189;
30-1-21-00621429;
30-1-21-00617081;
30-1-21-00601949;
30-1-21-00590993;
30-1-22-00629443;
30-1-20-00535951;
30-1-20-00528049;
30-1-21-00619669;
30-1-21-00585763</t>
  </si>
  <si>
    <t>24.08.2020;
09.09.2021;
13.05.2021;
29.06.2021;
28.06.2021;
11.11.2021;
29.06.2021;
30.12.2020;
30.03.2021;
13.04.2022;
13.04.2022;
13.04.2022;
12.04.2022;
30.10.2020;
14.02.2022;
29.04.2022;
18.03.2022;
29.10.2020;
16.11.2021;
16.09.2021;
17.08.2021;
28.01.2021;
14.05.2022;
11.02.2022;
11.02.2022;
11.02.2022;
10.02.2022;
26.11.2020;
27.12.2021;
25.12.2020;
01.02.2022;
15.06.2021;
13.05.2022;
09.04.2022;
09.04.2022;
11.04.2022;
16.03.2022;
16.03.2022;
27.08.2020;
27.07.2021;
15.12.2021;
13.10.2021;
11.06.2021;
25.02.2021;
14.07.2021;
10.06.2022;
14.03.2022;
14.03.2022;
13.12.2021;
13.12.2021;
13.12.2021;
13.07.2021;
13.07.2021;
12.05.2022;
12.05.2022;
08.04.2022;
11.11.2021;
11.09.2020;
12.08.2021;
11.05.2022;
06.04.2022;
07.04.2022;
07.02.2022;
11.03.2022;
11.03.2022;
11.03.2022;
11.03.2022;
11.03.2022;
22.07.2022;
04.02.2022;
10.01.2022;
21.08.2020;
09.12.2021;
09.12.2021;
09.12.2021;
09.12.2021;
30.04.2022;
04.05.2022;
20.11.2020;
09.03.2022;
20.08.2020;
20.08.2020;
20.08.2020;
20.08.2020;
20.08.2020;
08.12.2021;
08.12.2021;
19.10.2021;
08.07.2021;
21.06.2021;
19.11.2020;
09.06.2021;
06.09.2021;
01.10.2021;
17.09.2021;
14.09.2021;
18.07.2022;
06.12.2021;
26.08.2021;
12.08.2021;
04.10.2021;
17.03.2021;
06.07.2021;
01.04.2022;
28.09.2021;
28.09.2021;
17.09.2020;
03.12.2021;
03.12.2021;
05.08.2021;
16.02.2022;
16.02.2021;
29.04.2022;
03.03.2022;
11.11.2021;
01.06.2021;
28.04.2022;
28.04.2022;
27.01.2022;
28.01.2022;
28.10.2021;
28.10.2021;
04.06.2021;
31.05.2022;
06.10.2021;
17.09.2021;
01.03.2022;
11.11.2021;
01.12.2021;
01.12.2021;
12.05.2022;
12.05.2021;
12.03.2021;
18.10.2021;
12.11.2021;
28.02.2022;
11.02.2022;
27.05.2022;
11.12.2020;
25.02.2022;
13.10.2021;
11.07.2022;
27.09.2021;
10.03.2021;
29.06.2021;
29.06.2021;
29.06.2021;
10.08.2020;
09.09.2020;
24.09.2021;
26.05.2022;
27.12.2021;
27.12.2021;
02.09.2021;
22.04.2022;
22.02.2022;
22.02.2022;
21.10.2021;
25.08.2021;
24.07.2021;
25.06.2021;
25.06.2021;
19.04.2022;
20.04.2022;
23.03.2022;
21.02.2022;
24.06.2022;
14.06.2022;
22.03.2022;
23.11.2021;
23.11.2021;
04.03.2021;
20.05.2022;
20.05.2022;
20.05.2022;
21.03.2022;
21.03.2022;
20.01.2022;
21.01.2022;
21.01.2022;
23.12.2021;
23.12.2021;
20.10.2021;
20.10.2021;
03.02.2021;
17.04.2022;
18.04.2022;
03.12.2020;
03.11.2020;
19.01.2022;
03.09.2020;
19.11.2021;
19.11.2021;
19.11.2021;
18.10.2021;
20.06.2022;
20.06.2022;
19.05.2022;
24.06.2021;
30.11.2021;
11.05.2021;
24.12.2021;
14.12.2021;
20.09.2021;
27.07.2021;
16.02.2022;
01.10.2020;
01.09.2020;
20.12.2021;
07.07.2021</t>
  </si>
  <si>
    <t>0,45833;
0,45833;
0,45833;
0,45833;
0,45833;
0,45833;
0,45833;
73,77180;
0,45833;
0,45833;
0,45833;
0,45833;
0,45833;
0,45833;
0,45833;
43,48700;
0,45833;
0,45833;
0,45833;
39,73635;
0,45833;
0,45833;
0,45833;
0,45833;
0,45833;
0,45833;
0,45833;
0,45833;
0,45833;
0,45833;
0,45833;
36,60924;
0,45833;
0,45833;
0,45833;
40,65000;
0,45833;
0,45833;
0,45833;
0,45833;
0,45833;
0,45833;
0,45833;
36,60924;
0,45833;
0,45833;
0,45833;
0,45833;
0,45833;
0,45833;
0,45833;
0,45833;
0,45833;
36,92000;
0,45833;
0,45833;
0,45833;
73,77180;
0,45833;
0,45833;
0,45833;
0,45833;
0,45833;
0,45833;
0,45833;
0,45833;
0,45833;
0,45833;
0,45833;
0,45833;
0,45833;
0,45833;
0,45833;
0,45833;
0,45833;
0,45833;
0,45833;
0,45833;
0,45833;
0,45833;
39,80600;
39,80600;
39,80600;
38,11543;
39,80600;
0,45833;
0,45833;
79,47270;
0,45833;
0,45833;
0,45833;
0,45833;
0,45833;
39,73635;
0,45833;
0,45833;
0,45833;
0,45833;
0,45833;
0,45833;
0,45833;
0,45833;
0,45833;
0,45833;
0,45833;
0,45833;
43,26700;
0,45833;
0,45833;
0,45833;
40,19624;
105,96360;
0,45833;
0,45833;
0,45833;
0,45833;
0,45833;
0,45833;
37,17100;
0,45833;
145,69995;
0,45833;
0,45833;
0,45833;
0,45833;
0,45833;
0,45833;
0,45833;
0,45833;
0,45833;
36,92000;
0,45833;
0,45833;
0,45833;
0,45833;
0,45833;
0,45833;
0,45833;
0,45833;
0,45833;
0,45833;
135,50000;
0,45833;
0,45833;
0,45833;
0,45833;
0,45833;
0,45833;
0,45833;
0,45833;
0,45833;
291,30900;
0,45833;
0,45833;
0,45833;
0,45833;
0,45833;
0,45833;
0,45833;
0,45833;
0,45833;
0,45833;
0,45833;
0,45833;
0,45833;
0,45833;
40,65000;
38,17100;
0,45833;
0,45833;
0,45833;
0,45833;
0,45833;
0,45833;
0,45833;
0,45833;
0,45833;
0,45833;
40,65000;
0,45833;
44,50471;
0,45833;
0,45833;
0,45833;
0,45833;
0,45833;
0,45833;
0,45833;
0,45833;
0,45833;
0,45833;
0,45833;
0,45833;
0,45833;
0,45833;
0,45833;
0,45833;
0,45833;
36,60924;
79,47270;
0,45833;
0,45833;
0,45833;
0,45833;
0,45833;
0,45833;
0,45833;
0,45833;
0,45833;
0,45833</t>
  </si>
  <si>
    <t>15;
15;
15;
15;
15;
15;
15;
45;
15;
15;
14;
15;
15;
15;
15;
80;
15;
15;
14;
15;
15;
15;
15;
15;
15;
15;
15;
15;
15;
15;
15;
40;
15;
15;
15;
15;
15;
15;
15;
15;
15;
15;
15;
10;
15;
15;
15;
15;
15;
6;
15;
15;
15;
30;
15;
15;
15;
30;
14;
15;
6;
15;
15;
15;
15;
15;
15;
15;
15;
15;
15;
15;
15;
15;
15;
15;
15;
15;
15;
15;
16;
16;
16;
16;
16;
15;
15;
30;
15;
15;
15;
15;
12;
15;
15;
15;
15;
15;
15;
15;
15;
15;
15;
15;
15;
15;
60;
15;
15;
15;
65;
40;
15;
15;
15;
15;
15;
15;
50;
15;
55;
15;
15;
15;
12;
11;
15;
15;
15;
15;
25;
15;
15;
15;
14;
15;
15;
15;
15;
15;
15;
50;
15;
15;
15;
15;
15;
15;
15;
15;
15;
100;
15;
15;
15;
15;
15;
15;
15;
15;
15;
15;
15;
15;
6;
15;
15;
145;
15;
15;
15;
15;
15;
15;
15;
15;
15;
15;
15;
15;
17;
15;
15;
15;
15;
15;
15;
12;
15;
15;
15;
15;
15;
15;
15;
15;
15;
15;
37;
30;
15;
15;
15;
15;
15;
15;
15;
15;
15;
15</t>
  </si>
  <si>
    <t>30-1-22-00636153</t>
  </si>
  <si>
    <t>M_1020206194</t>
  </si>
  <si>
    <t>30-1-21-00570639</t>
  </si>
  <si>
    <t>M_1020306256</t>
  </si>
  <si>
    <t>30-1-21-00571375</t>
  </si>
  <si>
    <t>30-1-21-00557517</t>
  </si>
  <si>
    <t>30-1-21-00595639</t>
  </si>
  <si>
    <t>30-1-21-00595659</t>
  </si>
  <si>
    <t>30-1-21-00569655</t>
  </si>
  <si>
    <t>30-1-21-00609219</t>
  </si>
  <si>
    <t>30-1-21-00615549;
30-1-21-00616279</t>
  </si>
  <si>
    <t>29.11.2021;
02.12.2021</t>
  </si>
  <si>
    <t>364,13625;
436,96350</t>
  </si>
  <si>
    <t>30-1-19-00487765;
30-1-19-00487737</t>
  </si>
  <si>
    <t>17.12.2019;
17.12.2019</t>
  </si>
  <si>
    <t>116,5528;
116,5528</t>
  </si>
  <si>
    <t>30-1-21-00585237</t>
  </si>
  <si>
    <t>30-1-21-00576639</t>
  </si>
  <si>
    <t>M_1020204804</t>
  </si>
  <si>
    <t>30-1-19-00463151</t>
  </si>
  <si>
    <t>M_1020304531</t>
  </si>
  <si>
    <t>30-1-19-00444071</t>
  </si>
  <si>
    <t>30-1-19-00449707;
30-1-19-00449705</t>
  </si>
  <si>
    <t>11.07.2019;
11.07.2019</t>
  </si>
  <si>
    <t>41,626;
41,626</t>
  </si>
  <si>
    <t>30-1-22-00650715;
30-1-22-00627351</t>
  </si>
  <si>
    <t>03.06.2022;
07.02.2022</t>
  </si>
  <si>
    <t>38,171;
38,171</t>
  </si>
  <si>
    <t>M_1020206948</t>
  </si>
  <si>
    <t>30-1-21-00613631</t>
  </si>
  <si>
    <t>30-1-21-00602187</t>
  </si>
  <si>
    <t>30-1-21-00610191</t>
  </si>
  <si>
    <t>40.196</t>
  </si>
  <si>
    <t>M_1020304431</t>
  </si>
  <si>
    <t>30-1-19-00437431</t>
  </si>
  <si>
    <t>M_1020206878</t>
  </si>
  <si>
    <t>30-1-21-00618975</t>
  </si>
  <si>
    <t>M_1020207131</t>
  </si>
  <si>
    <t>30-1-22-00635295</t>
  </si>
  <si>
    <t>M_1020306366</t>
  </si>
  <si>
    <t>30-1-21-00577529</t>
  </si>
  <si>
    <t>M_1020307610</t>
  </si>
  <si>
    <t>30-1-20-00521183</t>
  </si>
  <si>
    <t>30-1-20-00537067</t>
  </si>
  <si>
    <t>M_1020207419</t>
  </si>
  <si>
    <t>30-1-22-00639545</t>
  </si>
  <si>
    <t>M_1020206962</t>
  </si>
  <si>
    <t>30-1-21-00615449</t>
  </si>
  <si>
    <t>M_1020207068</t>
  </si>
  <si>
    <t>30-1-21-00620035</t>
  </si>
  <si>
    <t>M_1020305968</t>
  </si>
  <si>
    <t>30-1-21-00565385</t>
  </si>
  <si>
    <t>M_1020206957</t>
  </si>
  <si>
    <t>30-1-21-00620973</t>
  </si>
  <si>
    <t>M_1020206180</t>
  </si>
  <si>
    <t>30-1-21-00570657</t>
  </si>
  <si>
    <t>M_1020206874</t>
  </si>
  <si>
    <t>30-1-21-00616711</t>
  </si>
  <si>
    <t>30-1-19-00436705</t>
  </si>
  <si>
    <t>M_1020207287</t>
  </si>
  <si>
    <t>30-1-22-00639169</t>
  </si>
  <si>
    <t>M_1020205426</t>
  </si>
  <si>
    <t>30-1-20-00510541</t>
  </si>
  <si>
    <t>M_1020207285</t>
  </si>
  <si>
    <t>30-1-22-00645861</t>
  </si>
  <si>
    <t>M_1020206876</t>
  </si>
  <si>
    <t>30-1-21-00610107</t>
  </si>
  <si>
    <t>M_1020304456</t>
  </si>
  <si>
    <t>30-1-19-00438689</t>
  </si>
  <si>
    <t>M_1020207420</t>
  </si>
  <si>
    <t>30-1-22-00645531</t>
  </si>
  <si>
    <t>M_1020207323</t>
  </si>
  <si>
    <t>30-1-22-00644605;
30-1-22-00644545</t>
  </si>
  <si>
    <t>07.06.2022;
07.06.2022</t>
  </si>
  <si>
    <t>150;
150</t>
  </si>
  <si>
    <t>M_1020207406</t>
  </si>
  <si>
    <t>30-1-22-00651787</t>
  </si>
  <si>
    <t>M_1020207412</t>
  </si>
  <si>
    <t>30-1-22-00655917</t>
  </si>
  <si>
    <t>M_1020207534</t>
  </si>
  <si>
    <t>30-1-22-00654607</t>
  </si>
  <si>
    <t>M_1020207529</t>
  </si>
  <si>
    <t>30-1-22-00655871</t>
  </si>
  <si>
    <t>M_1020204222</t>
  </si>
  <si>
    <t>30-1-18-00404531</t>
  </si>
  <si>
    <t>M_1020207536</t>
  </si>
  <si>
    <t>30-1-22-00654561</t>
  </si>
  <si>
    <t>M_1020306321</t>
  </si>
  <si>
    <t>30-1-21-00588667</t>
  </si>
  <si>
    <t>M_1020207535</t>
  </si>
  <si>
    <t>30-1-22-00654585</t>
  </si>
  <si>
    <t>M_1020206952</t>
  </si>
  <si>
    <t>30-1-21-00613415</t>
  </si>
  <si>
    <t>H_1020200870</t>
  </si>
  <si>
    <t>13101-13-00138161-1</t>
  </si>
  <si>
    <t>H_1020201473</t>
  </si>
  <si>
    <t>13101-13-00134549-1</t>
  </si>
  <si>
    <t>J_1020003842</t>
  </si>
  <si>
    <t>30-1-18-00380461</t>
  </si>
  <si>
    <t>J_1020003940</t>
  </si>
  <si>
    <t>30-1-18-00393451</t>
  </si>
  <si>
    <t>30-1-21-00583487;
30-1-18-00397587</t>
  </si>
  <si>
    <t>22.06.2021;
14.09.2018</t>
  </si>
  <si>
    <t>0,45833;
0,46610</t>
  </si>
  <si>
    <t>30-1-19-00450633;
30-1-19-00482501</t>
  </si>
  <si>
    <t>04.07.2019;
12.11.2019</t>
  </si>
  <si>
    <t>0,45833;
0,45833</t>
  </si>
  <si>
    <t>L_1020205477</t>
  </si>
  <si>
    <t>30-1-20-00507151</t>
  </si>
  <si>
    <t>L_1020205794</t>
  </si>
  <si>
    <t>30-1-21-00557261</t>
  </si>
  <si>
    <t>30-1-19-00470603</t>
  </si>
  <si>
    <t>J_1020204259</t>
  </si>
  <si>
    <t>30-1-18-00418159</t>
  </si>
  <si>
    <t>30-1-19-00470625</t>
  </si>
  <si>
    <t>30-1-19-00466875</t>
  </si>
  <si>
    <t>L_1020205173</t>
  </si>
  <si>
    <t>30-1-19-00464787;
30-1-19-00481425</t>
  </si>
  <si>
    <t>10.09.2019;
30.11.2019</t>
  </si>
  <si>
    <t>30-1-19-00451939</t>
  </si>
  <si>
    <t>30-1-20-00496719</t>
  </si>
  <si>
    <t>L_1020205931</t>
  </si>
  <si>
    <t>30-1-20-00550173</t>
  </si>
  <si>
    <t>L_1020205571</t>
  </si>
  <si>
    <t>30-1-20-00521321</t>
  </si>
  <si>
    <t>30-1-19-00430095</t>
  </si>
  <si>
    <t>30-1-21-00560397;
30-1-20-00494487</t>
  </si>
  <si>
    <t>20.02.2021;
21.01.2020</t>
  </si>
  <si>
    <t>30-1-21-00588807</t>
  </si>
  <si>
    <t>30-1-18-00395129</t>
  </si>
  <si>
    <t>30-1-21-00571035</t>
  </si>
  <si>
    <t xml:space="preserve"> 30-1-21-00590935;
 30-1-21-00592789;
 30-1-21-00578975;
 30-1-21-00580903;
 30-1-20-00530711;
 30-1-20-00523779;
 30-1-21-00580325;
 30-1-21-00581201;
 30-1-20-00537435;
 30-1-20-00550157;
 30-1-21-00575295;
 30-1-21-00582375;
 30-1-20-00526103;
 30-1-20-00537817;
 30-1-21-00571157;
 30-1-21-00576211;
 30-1-20-00538733;
 30-1-21-00563877;
 30-1-21-00586951;
 30-1-21-00586945;
 30-1-21-00586959;
 30-1-21-00564841;
 30-1-21-00576321;
 30-1-21-00595417;
 30-1-21-00595405;
 30-1-21-00554983;
 30-1-20-00539099;
 30-1-20-00541141;
 30-1-21-00566235;
 30-1-20-00527041;
 30-1-21-00567289;
 30-1-21-00566815;
 30-1-21-00591119;
 30-1-20-00527685;
 30-1-20-00528651;
 30-1-21-00590997;
 30-1-21-00574115;
 30-1-21-00567611;
 30-1-21-00567633;
 30-1-21-00592277;
 30-1-21-00568547</t>
  </si>
  <si>
    <t>02.08.2021;
02.08.2021;
03.06.2021;
04.06.2021;
04.09.2020;
06.08.2020;
07.06.2021;
07.06.2021;
07.10.2020;
09.12.2020;
11.05.2021;
12.06.2021;
12.08.2020;
12.10.2020;
13.04.2021;
14.05.2021;
14.10.2020;
15.03.2021;
15.07.2021;
15.07.2021;
15.07.2021;
16.03.2021;
17.05.2021;
18.08.2021;
19.08.2021;
20.01.2021;
20.10.2020;
23.10.2020;
24.03.2021;
24.08.2020;
25.03.2021;
26.03.2021;
26.07.2021;
26.08.2020;
26.08.2020;
27.07.2021;
28.04.2021;
29.03.2021;
29.03.2021;
29.07.2021;
31.03.2021</t>
  </si>
  <si>
    <t>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t>
  </si>
  <si>
    <t>30-1-20-00523747;
30-1-20-00523727;
30-1-20-00551967;
30-1-21-00556027</t>
  </si>
  <si>
    <t>14.08.2020;
20.08.2020;
24.12.2020;
26.01.2021</t>
  </si>
  <si>
    <t>0,45833;
0,45833;
0,45833;
0,45833</t>
  </si>
  <si>
    <t xml:space="preserve"> 30-1-21-00568273;
 30-1-21-00555305;
 30-1-21-00555253;
 30-1-21-00557235;
 30-1-21-00555267;
 30-1-21-00555281;
 30-1-21-00559951;
 30-1-21-00561973;
 30-1-20-00521479;
 30-1-21-00580265;
 30-1-21-00580083;
 30-1-21-00581519;
 30-1-20-00537857;
 30-1-20-00550071;
 30-1-20-00529667;
 30-1-20-00551839;
 30-1-20-00529699;
 30-1-21-00587977;
 30-1-21-00568109;
 30-1-20-00545547;
 30-1-21-00581103;
 30-1-20-00522633;
 30-1-20-00553793;
 30-1-21-00560017;
 30-1-20-00532775;
 30-1-20-00545553;
 30-1-21-00587131;
 30-1-21-00596253;
 30-1-21-00557367;
 30-1-21-00560265;
 30-1-20-00520141;
 30-1-20-00520155;
 30-1-20-00520135;
 30-1-20-00520285;
 30-1-20-00545501;
 30-1-20-00520311;
 30-1-20-00545549;
 30-1-21-00577545;
 30-1-20-00526889;
 30-1-20-00531989;
 30-1-21-00562047;
 30-1-20-00522645;
 30-1-20-00552805;
 30-1-20-00552831;
 30-1-21-00582205</t>
  </si>
  <si>
    <t>01.04.2021;
02.02.2021;
02.02.2021;
03.02.2021;
04.02.2021;
04.02.2021;
04.03.2021;
04.03.2021;
04.08.2020;
07.06.2021;
08.06.2021;
08.06.2021;
08.10.2020;
11.01.2021;
11.09.2020;
12.01.2021;
13.10.2020;
15.07.2021;
16.04.2021;
16.12.2020;
17.06.2021;
17.08.2020;
18.01.2021;
18.02.2021;
18.11.2020;
18.11.2020;
19.07.2021;
19.08.2021;
20.02.2021;
20.02.2021;
20.07.2020;
20.07.2020;
20.07.2020;
20.07.2020;
22.11.2020;
23.07.2020;
24.11.2020;
25.05.2021;
25.08.2020;
25.09.2020;
26.02.2021;
28.08.2020;
28.12.2020;
29.12.2020;
30.06.2021</t>
  </si>
  <si>
    <t>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t>
  </si>
  <si>
    <t xml:space="preserve"> 30-1-20-00524385;
 30-1-20-00527133;
 30-1-20-00554049;
 30-1-20-00543923;
 30-1-20-00544299;
 30-1-20-00534599;
 30-1-20-00527299;
 30-1-20-00541505;
 30-1-20-00548433;
 30-1-21-00591261;
 30-1-20-00521863;
 30-1-21-00554705;
 30-1-20-00520467;
 30-1-20-00527087;
 30-1-21-00566461;
 30-1-20-00531601;
 30-1-21-00565249;
 30-1-20-00547053;
 30-1-20-00540967;
 30-1-21-00566043;
 30-1-20-00525651;
 30-1-20-00531941;
 30-1-20-00531091;
 30-1-21-00577495;
 30-1-20-00546119;
 30-1-20-00533469;
 30-1-21-00565841;
 30-1-20-00539493;
 30-1-21-00573977;
 30-1-20-00544499;
 30-1-20-00544469;
 30-1-20-00544453;
 30-1-20-00532121;
 30-1-20-00539091;
 30-1-20-00529359;
 30-1-20-00530439;
 30-1-21-00570891;
 30-1-20-00552295;
 30-1-21-00557175;
 30-1-20-00529579;
 30-1-21-00559275;
 30-1-20-00538009;
 30-1-20-00523645;
 30-1-20-00532145;
 30-1-21-00575147;
 30-1-20-00543303;
 30-1-20-00544147;
 30-1-20-00544273;
 30-1-20-00536609;
 30-1-20-00537999;
 30-1-20-00548423;
 30-1-20-00538769;
 30-1-20-00543643;
 30-1-20-00530271;
 30-1-20-00548511;
 30-1-21-00558963;
 30-1-20-00530643;
 30-1-20-00536311;
 30-1-21-00554727;
 30-1-20-00549563;
 30-1-21-00557159;
 30-1-20-00548933;
 30-1-20-00528141;
 30-1-20-00528191;
 30-1-20-00530753;
 30-1-20-00534869;
 30-1-20-00536649;
 30-1-20-00538711;
 30-1-20-00539191;
 30-1-20-00536329;
 30-1-21-00556457;
 30-1-20-00530709;
 30-1-20-00524393;
 30-1-20-00525299;
 30-1-20-00530697;
 30-1-20-00522779;
 30-1-21-00561775;
 30-1-21-00562761;
 30-1-20-00541469;
 30-1-20-00528099;
 30-1-20-00529947;
 30-1-21-00562367;
 30-1-21-00562375;
 30-1-21-00557441;
 30-1-21-00587169;
 30-1-20-00535527;
 30-1-20-00534679;
 30-1-20-00524387;
 30-1-20-00527939;
 30-1-20-00529317;
 30-1-20-00529617;
 30-1-21-00557815</t>
  </si>
  <si>
    <t>31.08.2020;
31.08.2020;
30.12.2020;
30.11.2020;
30.11.2020;
29.09.2020;
29.08.2020;
28.12.2020;
28.12.2020;
28.07.2021;
28.07.2020;
28.01.2021;
27.07.2020;
25.08.2020;
25.03.2021;
24.09.2020;
24.03.2021;
23.11.2020;
23.10.2020;
23.03.2021;
22.09.2020;
22.09.2020;
21.09.2020;
21.05.2021;
20.11.2020;
20.10.2020;
20.03.2021;
19.10.2020;
19.05.2021;
18.11.2020;
17.11.2020;
17.11.2020;
16.10.2020;
16.10.2020;
16.09.2020;
16.09.2020;
16.04.2021;
16.02.2021;
16.02.2021;
15.09.2020;
15.02.2021;
14.10.2020;
14.09.2020;
14.09.2020;
14.05.2021;
13.11.2020;
12.12.2020;
12.11.2020;
12.10.2020;
12.10.2020;
11.12.2020;
11.11.2020;
11.11.2020;
11.09.2020;
10.12.2020;
10.02.2021;
09.10.2020;
09.10.2020;
09.02.2021;
08.12.2020;
08.02.2021;
07.12.2020;
07.09.2020;
07.09.2020;
07.09.2020;
06.10.2020;
06.10.2020;
05.11.2020;
05.11.2020;
05.10.2020;
05.02.2021;
04.09.2020;
04.09.2020;
04.09.2020;
04.09.2020;
04.08.2020;
04.03.2021;
04.03.2021;
03.11.2020;
03.09.2020;
03.09.2020;
03.03.2021;
03.03.2021;
03.02.2021;
02.07.2021;
01.10.2020;
01.10.2020;
01.09.2020;
01.09.2020;
01.09.2020;
01.09.2020;
01.03.2021</t>
  </si>
  <si>
    <t>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t>
  </si>
  <si>
    <t xml:space="preserve"> 30-1-20-00530975;
 30-1-20-00519759;
 30-1-20-00538943;
 30-1-20-00539721;
 30-1-21-00554683;
 30-1-20-00534539;
 30-1-21-00573967;
 30-1-20-00553217</t>
  </si>
  <si>
    <t>08.09.2020;
09.07.2020;
15.10.2020;
16.10.2020;
19.01.2021;
24.09.2020;
28.04.2021;
28.12.2020</t>
  </si>
  <si>
    <t>0,45833;
0,45833;
0,45833;
0,45833;
0,45833;
0,45833;
0,45833;
0,45833</t>
  </si>
  <si>
    <t>30-1-20-00529793;
30-1-20-00529743</t>
  </si>
  <si>
    <t xml:space="preserve">02.09.2020;
02.09.2020  </t>
  </si>
  <si>
    <t>30-1-21-00563131;
30-1-21-00581423;
30-1-21-00570163</t>
  </si>
  <si>
    <t>12.03.2021;
09.06.2021;
14.04.2021</t>
  </si>
  <si>
    <t>0,45833;
0,45833;
0,45833</t>
  </si>
  <si>
    <t xml:space="preserve"> 30-1-20-00531423;
 30-1-20-00539011;
 30-1-20-00545995;
 30-1-20-00547589;
 30-1-21-00559969;
 30-1-21-00572193;
 30-1-21-00580087;
 30-1-21-00554405;
 30-1-21-00558043;
 30-1-21-00558355;
 30-1-21-00580137;
 30-1-21-00588647</t>
  </si>
  <si>
    <t>10.09.2020;
23.10.2020;
19.11.2020;
08.12.2020;
01.03.2021;
22.04.2021;
03.06.2021;
21.01.2021;
11.02.2021;
10.02.2021;
16.06.2021;
14.07.2021</t>
  </si>
  <si>
    <t>0,45833;
0,45833;
0,45833;
0,45833;
0,45833;
0,45833;
0,45833;
0,45833;
0,45833;
0,45833;
0,45833;
0,45833</t>
  </si>
  <si>
    <t xml:space="preserve"> 30-1-20-00520551;
 30-1-20-00520775;
 30-1-20-00522739;
 30-1-20-00520385;
 30-1-20-00522441;
 30-1-20-00524265;
 30-1-20-00524649;
 30-1-20-00527713;
 30-1-20-00524973;
 30-1-20-00529887;
 30-1-20-00526739;
 30-1-20-00529509;
 30-1-20-00530307;
 30-1-20-00532123;
 30-1-20-00539453;
 30-1-20-00534485;
 30-1-20-00535673;
 30-1-20-00536595;
 30-1-20-00541457;
 30-1-20-00541591;
 30-1-20-00542653;
 30-1-20-00543783;
 30-1-20-00541649;
 30-1-20-00542693;
 30-1-20-00542477;
 30-1-20-00542689;
 30-1-20-00545999;
 30-1-20-00547649;
 30-1-20-00549241;
 30-1-21-00566149;
 30-1-21-00571401;
 30-1-21-00569871;
 30-1-21-00570959;
 30-1-21-00576807;
 30-1-21-00583823;
 30-1-21-00586445;
 30-1-20-00520161;
 30-1-20-00520815;
 30-1-20-00529089;
 30-1-20-00534961;
 30-1-21-00580269</t>
  </si>
  <si>
    <t>22.07.2020;
23.07.2020;
29.07.2020;
22.07.2020;
11.08.2020;
17.08.2020;
09.09.2020;
24.08.2020;
12.08.2020;
08.09.2020;
19.08.2020;
03.09.2020;
04.09.2020;
22.09.2020;
08.11.2020;
28.09.2020;
30.09.2020;
05.10.2020;
28.10.2020;
30.10.2020;
16.11.2020;
26.11.2020;
02.11.2020;
02.11.2020;
02.11.2020;
02.11.2020;
19.11.2020;
08.12.2020;
14.01.2021;
22.03.2021;
16.04.2021;
08.04.2021;
15.04.2021;
20.05.2021;
18.06.2021;
02.07.2021;
23.07.2020;
20.07.2020;
27.08.2020;
29.09.2020;
04.06.2021</t>
  </si>
  <si>
    <t xml:space="preserve"> 30-1-20-00522051;
 30-1-20-00534425;
 30-1-20-00537815;
 30-1-20-00541585;
 30-1-20-00541255;
 30-1-20-00548605;
 30-1-20-00552627;
 30-1-21-00555933;
 30-1-21-00558771;
 30-1-21-00559979;
 30-1-21-00562999;
 30-1-21-00563269;
 30-1-21-00574379;
 30-1-21-00574373;
 30-1-21-00576481;
 30-1-21-00578511;
 30-1-21-00579151;
 30-1-21-00581327;
 30-1-21-00582629;
 30-1-21-00583133;
 30-1-21-00585221;
 30-1-21-00589211;
 30-1-21-00597417;
 30-1-21-00597387;
 30-1-20-00541577;
 30-1-20-00548087;
 30-1-21-00563239;
 30-1-21-00564383;
 30-1-21-00566973;
 30-1-21-00576457;
 30-1-21-00581303</t>
  </si>
  <si>
    <t>02.09.2020;
23.09.2020;
17.11.2020;
28.10.2020;
26.10.2020;
02.12.2020;
24.12.2020;
29.01.2021;
12.02.2021;
16.02.2021;
10.03.2021;
11.03.2021;
29.04.2021;
29.04.2021;
20.05.2021;
27.05.2021;
03.06.2021;
09.06.2021;
15.06.2021;
17.06.2021;
24.06.2021;
20.07.2021;
24.08.2021;
30.08.2021;
26.10.2020;
09.12.2020;
11.03.2021;
16.03.2021;
25.03.2021;
19.05.2021;
08.06.2021</t>
  </si>
  <si>
    <t>0,45833;
0,45833;
0,45833;
0,45833;
0,45833;
0,45833;
0,45833;
0,45833;
0,45833;
0,45833;
0,45833;
0,45833;
0,45833;
0,45833;
0,45833;
0,45833;
0,45833;
0,45833;
0,45833;
0,45833;
0,45833;
0,45833;
0,45833;
0,45833;
0,45833;
0,45833;
0,45833;
0,45833;
0,45833;
0,45833;
0,45833</t>
  </si>
  <si>
    <t xml:space="preserve"> 30-1-20-00521947;
 30-1-21-00557933;
 30-1-21-00565469;
 30-1-21-00569861;
 30-1-21-00570097;
 30-1-21-00576559;
 30-1-21-00583623;
 30-1-21-00585915;
 30-1-21-00585459;
 30-1-21-00564539;
 30-1-21-00587293</t>
  </si>
  <si>
    <t>29.07.2020;
09.02.2021;
23.03.2021;
09.04.2021;
08.04.2021;
18.05.2021;
21.06.2021;
05.07.2021;
05.07.2021;
22.03.2021;
13.07.2021</t>
  </si>
  <si>
    <t>0,45833;
0,45833;
0,45833;
0,45833;
0,45833;
0,45833;
0,45833;
0,45833;
0,45833;
0,45833;
0,45833</t>
  </si>
  <si>
    <t>L_1020304737</t>
  </si>
  <si>
    <t>30-1-19-00459375</t>
  </si>
  <si>
    <t>L_1020004067</t>
  </si>
  <si>
    <t>30-1-18-00403621;
30-1-18-00417957</t>
  </si>
  <si>
    <t>23.10.2018;
24.12.2018</t>
  </si>
  <si>
    <t>L_1020204244</t>
  </si>
  <si>
    <t>30-1-18-00416625</t>
  </si>
  <si>
    <t>L_1020204134</t>
  </si>
  <si>
    <t>30-1-18-00412789</t>
  </si>
  <si>
    <t>30-1-19-00431925</t>
  </si>
  <si>
    <t>30-1-20-00521913</t>
  </si>
  <si>
    <t>30-1-20-00549197;
30-1-20-00547889</t>
  </si>
  <si>
    <t>28.12.2020;
25.12.2020</t>
  </si>
  <si>
    <t>30-1-20-00549207</t>
  </si>
  <si>
    <t>30-1-20-00541109</t>
  </si>
  <si>
    <t>30-1-21-00558021;
30-1-18-00406899</t>
  </si>
  <si>
    <t>08.02.2021;
13.11.2018</t>
  </si>
  <si>
    <t>30-1-20-00500183</t>
  </si>
  <si>
    <t>30-1-20-00532361</t>
  </si>
  <si>
    <t>L_1020206096</t>
  </si>
  <si>
    <t>30-1-21-00569869</t>
  </si>
  <si>
    <t>30-1-20-00547479</t>
  </si>
  <si>
    <t>30-1-20-00546665</t>
  </si>
  <si>
    <t>L_1020306006</t>
  </si>
  <si>
    <t>30-1-20-00525307</t>
  </si>
  <si>
    <t>30-1-19-00481833;
30-1-20-00520829</t>
  </si>
  <si>
    <t>22.11.2019;
17.07.2020</t>
  </si>
  <si>
    <t>30-1-19-00490549</t>
  </si>
  <si>
    <t>30-1-21-00620753;
30-1-19-00481279;
30-1-21-00584019</t>
  </si>
  <si>
    <t>24.12.2021;
07.11.2019;
24.06.2021</t>
  </si>
  <si>
    <t>0,46;
0,46;
0,46</t>
  </si>
  <si>
    <t>30-1-21-00556593</t>
  </si>
  <si>
    <t>30-1-20-00518785</t>
  </si>
  <si>
    <t>30-1-20-00515977</t>
  </si>
  <si>
    <t>30-1-20-00502849</t>
  </si>
  <si>
    <t>30-1-20-00494565</t>
  </si>
  <si>
    <t>30-1-20-00512431</t>
  </si>
  <si>
    <t>30-1-18-00385143</t>
  </si>
  <si>
    <t>H_1010200308</t>
  </si>
  <si>
    <t>43106-13-00119519-1</t>
  </si>
  <si>
    <t>H_1020202700</t>
  </si>
  <si>
    <t>30-1-16-00250049</t>
  </si>
  <si>
    <t>30-1-17-00340611</t>
  </si>
  <si>
    <t>30-1-17-00351563</t>
  </si>
  <si>
    <t>J_1020204226</t>
  </si>
  <si>
    <t xml:space="preserve"> 30-1-18-00417101;
 30-1-18-00413219;
 30-1-19-00467573;
 30-1-19-00474997</t>
  </si>
  <si>
    <t>17.12.2018;
18.12.2018;
27.09.2019;
31.10.2019;
00.01.1900</t>
  </si>
  <si>
    <t>0,4661;
0,4661;
0,45833;
0,45833</t>
  </si>
  <si>
    <t>6;
15;
15;
6</t>
  </si>
  <si>
    <t>J_1020204260</t>
  </si>
  <si>
    <t>30-1-18-00417371</t>
  </si>
  <si>
    <t>30-1-18-00417635</t>
  </si>
  <si>
    <t>J_1020003779</t>
  </si>
  <si>
    <t xml:space="preserve"> 30-1-18-00382871;
 30-1-18-00382863</t>
  </si>
  <si>
    <t>02.07.2018;
02.07.2018</t>
  </si>
  <si>
    <t>30-1-18-00383217</t>
  </si>
  <si>
    <t>J_1020003979</t>
  </si>
  <si>
    <t xml:space="preserve"> 30-1-18-00399769;
 30-1-18-00399767;
 30-1-18-00399747</t>
  </si>
  <si>
    <t>25.09.2018;
25.09.2018;
25.09.2018</t>
  </si>
  <si>
    <t>0,46610;
0,46610;
0,46610</t>
  </si>
  <si>
    <t>J_1020204299</t>
  </si>
  <si>
    <t xml:space="preserve"> 30-1-21-00588567;
 30-1-19-00423165</t>
  </si>
  <si>
    <t>30.07.2021;
29.01.2019</t>
  </si>
  <si>
    <t>36,60924;
0,45833</t>
  </si>
  <si>
    <t>30-1-18-00419797</t>
  </si>
  <si>
    <t>J_1020003969</t>
  </si>
  <si>
    <t>30-1-18-00393971</t>
  </si>
  <si>
    <t xml:space="preserve"> 30-1-20-00494949;
 30-1-22-00630475;
 30-1-20-00494883;
 30-1-20-00494963;
 30-1-20-00494983</t>
  </si>
  <si>
    <t>24.01.2020;
25.02.2022;
29.01.2020;
23.01.2020;
29.01.2020</t>
  </si>
  <si>
    <t>0,45833;
0,45833;
0,45833;
0,45833;
0,45833</t>
  </si>
  <si>
    <t>30-1-21-00577955</t>
  </si>
  <si>
    <t>L_1020205620</t>
  </si>
  <si>
    <t xml:space="preserve"> 30-1-20-00531597;
 30-1-20-00531619</t>
  </si>
  <si>
    <t>11.09.2020;
11.09.2020</t>
  </si>
  <si>
    <t>30-1-18-00406505</t>
  </si>
  <si>
    <t>30-1-21-00555751</t>
  </si>
  <si>
    <t>L_1020203346</t>
  </si>
  <si>
    <t>30-1-17-00341807</t>
  </si>
  <si>
    <t>30-1-21-00557801</t>
  </si>
  <si>
    <t>30-1-18-00376613;
30-1-18-00402183;
30-1-20-00522303</t>
  </si>
  <si>
    <t>20.06.2018;
17.10.2018;
26.08.2020</t>
  </si>
  <si>
    <t>30-1-20-00552601</t>
  </si>
  <si>
    <t>30-1-21-00561959</t>
  </si>
  <si>
    <t xml:space="preserve"> 30-1-21-00572035;
 30-1-21-00583041</t>
  </si>
  <si>
    <t>26.04.2021;
02.07.2021</t>
  </si>
  <si>
    <t>30-1-19-00460237</t>
  </si>
  <si>
    <t xml:space="preserve"> 30-1-19-00442201;
 30-1-19-00442179</t>
  </si>
  <si>
    <t>25.10.2019;
25.10.2019</t>
  </si>
  <si>
    <t>30-1-21-00567435</t>
  </si>
  <si>
    <t>30-1-20-00501989</t>
  </si>
  <si>
    <t xml:space="preserve"> 30-1-21-00580221;
 30-1-20-00525687</t>
  </si>
  <si>
    <t>04.06.2021;
19.08.2020</t>
  </si>
  <si>
    <t>M_1020205566</t>
  </si>
  <si>
    <t>30-1-20-00527277</t>
  </si>
  <si>
    <t xml:space="preserve"> 30-1-21-00594323;
 30-1-20-00538405;
 30-1-20-00532545;
 30-1-20-00534053;
 30-1-21-00585279;
 30-1-20-00523601</t>
  </si>
  <si>
    <t>10.08.2021;
13.10.2020;
16.09.2020;
29.09.2020;
29.06.2021;
31.07.2020</t>
  </si>
  <si>
    <t>0,46;
0,46;
0,46;
0,46;
0,46;
0,46</t>
  </si>
  <si>
    <t xml:space="preserve"> 30-1-19-00474877;
 30-1-21-00596853</t>
  </si>
  <si>
    <t>15.10.2019;
07.09.2021</t>
  </si>
  <si>
    <t xml:space="preserve"> 30-1-19-00428331;
 30-1-21-00581265</t>
  </si>
  <si>
    <t>21.02.2019;
11.06.2021</t>
  </si>
  <si>
    <t xml:space="preserve"> 30-1-19-00487337;
 30-1-19-00483805;
 30-1-19-00483715;
 30-1-19-00484777;
 30-1-19-00485277</t>
  </si>
  <si>
    <t>05.12.2019;
20.11.2019;
20.11.2019;
22.11.2019;
29.11.2019</t>
  </si>
  <si>
    <t>30-1-18-00414609</t>
  </si>
  <si>
    <t>30-1-21-00565311</t>
  </si>
  <si>
    <t>30-1-21-00570949</t>
  </si>
  <si>
    <t>30-1-21-00575133</t>
  </si>
  <si>
    <t>30-1-20-00554229</t>
  </si>
  <si>
    <t>M_1020207127</t>
  </si>
  <si>
    <t>30-1-22-00632839;
30-1-22-00635933;
30-1-22-00636569;
30-1-22-00636539;
30-1-22-00638463;
30-1-22-00639137;
30-1-22-00647317;
30-1-22-00648435;
30-1-22-00649171;
30-1-22-00652567;
30-1-22-00652495;
30-1-22-00657495;
30-1-22-00661613;
30-1-22-00663503;
30-1-22-00665165;
30-1-22-00665603;
30-1-22-00665947;
30-1-22-00668009;
30-1-22-00668095;
30-1-22-00668219;
30-1-22-00675995;
30-1-22-00674925;
30-1-21-00579345;
30-1-21-00579361;
30-1-21-00582229;
30-1-21-00588689;
30-1-21-00602053;
30-1-21-00612293;
30-1-21-00615633;
30-1-21-00620329</t>
  </si>
  <si>
    <t>04.03.2022;
25.03.2022;
28.03.2022;
28.03.2022;
04.04.2022;
06.04.2022;
16.05.2022;
19.05.2022;
24.05.2022;
16.06.2022;
16.06.2022;
04.07.2022;
12.08.2022;
16.08.2022;
29.08.2022;
07.09.2022;
12.09.2022;
22.09.2022;
19.09.2022;
22.09.2022;
15.11.2022;
07.11.2022;
28.05.2021;
28.05.2021;
11.06.2021;
13.07.2021;
16.09.2021;
15.11.2021;
29.11.2021;
20.12.2021</t>
  </si>
  <si>
    <t>0,45833;
0,45833;
23,396;
0,45833;
0,45833;
0,45833;
0,45833;
0,45833;
0,45833;
23,396;
0,45833;
0,45833;
23,396;
23,396;
19,66333;
23,396;
23,396;
23,396;
23,396;
14,7475;
28,712;
23,396;
0,45833;
0,45833;
0,45833;
0,45833;
0,45833;
0,45833;
0,45833;
0,45833</t>
  </si>
  <si>
    <t>6;
6;
6;
6;
6;
6;
6;
6;
6;
5;
3;
6;
6;
6;
4;
3;
6;
6;
5;
3;
6;
5;
5;
5;
5;
4;
6;
6;
3,5;
4</t>
  </si>
  <si>
    <t>M_1020207125</t>
  </si>
  <si>
    <t>30-1-22-00639165;
30-1-22-00648233;
30-1-21-00611129;
30-1-22-00637881;
30-1-22-00637983;
30-1-22-00643973;
30-1-22-00650493;
30-1-22-00656067;
30-1-21-00579059;
30-1-22-00672271;
30-1-21-00594639;
30-1-21-00594743;
30-1-21-00594781;
30-1-22-00670303;
30-1-22-00663873;
30-1-22-00631071;
30-1-22-00637361;
30-1-22-00635543;
30-1-20-00553413;
30-1-22-00649961;
30-1-21-00594709;
30-1-20-00532225;
30-1-22-00635583;
30-1-22-00638033;
30-1-22-00646329;
30-1-22-00651011;
30-1-22-00649353;
30-1-22-00650299;
30-1-22-00628741</t>
  </si>
  <si>
    <t>05.04.2022;
30.05.2022;
09.11.2021;
04.04.2022;
01.04.2022;
16.05.2022;
08.06.2022;
28.06.2022;
28.05.2021;
18.10.2022;
13.09.2021;
13.09.2021;
13.09.2021;
12.10.2022;
09.09.2022;
01.04.2022;
29.03.2022;
31.03.2022;
12.03.2021;
30.05.2022;
24.09.2021;
06.10.2020;
22.03.2022;
15.04.2022;
05.05.2022;
10.06.2022;
31.05.2022;
31.05.2022;
14.02.2022</t>
  </si>
  <si>
    <t>0,45833;
0,45833;
0,45833;
0,45833;
0,45833;
0,45833;
0,45833;
0,45833;
0,45833;
0,45833;
24,65324;
24,65324;
24,65324;
2,5;
23,396;
23,396;
0,45833;
23,396;
0,45833;
0,45833;
24,65324;
28,267;
0,45833;
0,45833;
0,45833;
0,45833;
0,45833;
0,45833;
0,45833</t>
  </si>
  <si>
    <t>6;
6;
6;
6;
6;
6;
6;
6;
6;
6;
4;
4;
4;
3;
6;
4;
6;
4;
6;
6;
5,2;
5;
6;
6;
6;
6;
6;
6;
6</t>
  </si>
  <si>
    <t>30-1-19-00424791;
30-1-19-00425437;
30-1-21-00569451;
30-1-21-00575643;
30-1-21-00586295;
30-1-21-00586997;
30-1-21-00590555;
30-1-21-00594119;
30-1-21-00594353;
30-1-21-00597413;
30-1-21-00598363;
30-1-21-00608543;
30-1-21-00598323;
30-1-21-00613205;
30-1-21-00613457;
30-1-21-00612535;
30-1-21-00618281;
30-1-21-00619629;
30-1-21-00620285;
30-1-21-00621075;
30-1-21-00621113;
30-1-21-00622509;
30-1-22-00624161;
30-1-22-00624211;
30-1-22-00624223</t>
  </si>
  <si>
    <t>05.02.2019;
07.02.2019;
12.04.2021;
20.05.2021;
05.07.2021;
05.07.2021;
23.07.2021;
10.08.2021;
14.08.2021;
28.08.2021;
20.09.2021;
25.10.2021;
08.09.2021;
24.11.2021;
24.11.2021;
23.11.2021;
12.12.2021;
16.12.2021;
20.12.2021;
25.12.2021;
24.12.2021;
31.12.2021;
19.01.2022;
24.01.2022;
19.01.2022</t>
  </si>
  <si>
    <t>0,45833;
0,45833;
0,45833;
0,45833;
0,45833;
0,45833;
0,45833;
0,45833;
0,45833;
0,45833;
24,65324;
0,45833;
24,65324;
0,45833;
0,45833;
0,45833;
0,45833;
0,45833;
0,45833;
0,45833;
0,45833;
0,45833;
0,45833;
0,45833;
0,45833</t>
  </si>
  <si>
    <t>30-1-21-00567275</t>
  </si>
  <si>
    <t>30-1-20-00529375</t>
  </si>
  <si>
    <t>30-1-20-00549789</t>
  </si>
  <si>
    <t xml:space="preserve"> 30-1-19-00492197;
 30-1-21-00564137</t>
  </si>
  <si>
    <t>26.12.2019;
19.03.2021</t>
  </si>
  <si>
    <t>30-1-20-00544209</t>
  </si>
  <si>
    <t>30-1-21-00566049</t>
  </si>
  <si>
    <t>30-1-20-00515559</t>
  </si>
  <si>
    <t>30-1-19-00486037</t>
  </si>
  <si>
    <t>30-1-20-00518091</t>
  </si>
  <si>
    <t>30-1-20-00507121;
30-1-19-00462635</t>
  </si>
  <si>
    <t>03.07.2020;
14.08.2019</t>
  </si>
  <si>
    <t>30-1-19-00474999</t>
  </si>
  <si>
    <t>M_1020206115</t>
  </si>
  <si>
    <t>30-1-21-00564237</t>
  </si>
  <si>
    <t>M_1020207117</t>
  </si>
  <si>
    <t>30-1-22-00639995;
30-1-20-00546685;
30-1-21-00581737;
30-1-21-00615543;
30-1-22-00626727</t>
  </si>
  <si>
    <t>07.04.2022;
27.01.2021;
09.06.2021;
30.11.2021;
02.02.2022</t>
  </si>
  <si>
    <t>6;
5;
6;
5;
6</t>
  </si>
  <si>
    <t>M_1020207073</t>
  </si>
  <si>
    <t>30-1-21-00578037</t>
  </si>
  <si>
    <t>M_1020207074</t>
  </si>
  <si>
    <t>30-1-22-00632871;
30-1-22-00634987;
30-1-22-00635239;
30-1-22-00636011;
30-1-22-00636267;
30-1-22-00637551;
30-1-22-00637945;
30-1-22-00637953;
30-1-22-00638843;
30-1-22-00638875;
30-1-22-00639117;
30-1-22-00639785;
30-1-22-00640763;
30-1-22-00641593;
30-1-22-00647145;
30-1-22-00641925;
30-1-22-00647347;
30-1-22-00647633;
30-1-22-00647579;
30-1-22-00649891;
30-1-22-00650775;
30-1-22-00651181;
30-1-22-00652231;
30-1-22-00653539;
30-1-22-00653343;
30-1-22-00653387;
30-1-22-00653405;
30-1-22-00654133;
30-1-22-00654137;
30-1-22-00654649;
30-1-22-00654907;
30-1-22-00655009;
30-1-22-00654939;
30-1-22-00654971;
30-1-22-00655215;
30-1-22-00656033;
30-1-22-00655805;
30-1-22-00656161;
30-1-22-00657529;
30-1-22-00656689;
30-1-22-00656883;
30-1-22-00663721;
30-1-22-00664769;
30-1-22-00666075;
30-1-22-00666833;
30-1-22-00669117;
30-1-22-00669225;
30-1-22-00670371;
30-1-22-00670459;
30-1-22-00672111;
30-1-22-00673453;
30-1-22-00673507;
30-1-22-00674667;
30-1-21-00573465;
30-1-21-00574647;
30-1-21-00576243;
30-1-21-00577927;
30-1-21-00579261;
30-1-21-00579323;
30-1-21-00582243;
30-1-21-00589053;
30-1-21-00591347;
30-1-21-00592179;
30-1-21-00593457;
30-1-21-00598221;
30-1-21-00598239;
30-1-21-00598569;
30-1-21-00598555;
30-1-21-00598563;
30-1-21-00599705;
30-1-21-00601845;
30-1-21-00601895;
30-1-21-00607737;
30-1-21-00607815;
30-1-21-00608563;
30-1-21-00608975;
30-1-21-00614339;
30-1-21-00614457;
30-1-21-00615599;
30-1-21-00617291;
30-1-21-00617715;
30-1-21-00617781;
30-1-21-00618087;
30-1-21-00618141;
30-1-21-00618159;
30-1-21-00621017;
30-1-21-00621031;
30-1-22-00624075;
30-1-22-00624081;
30-1-22-00624773;
30-1-22-00629801;
30-1-22-00625193;
30-1-22-00626567;
30-1-22-00626599;
30-1-22-00627659;
30-1-22-00628973;
30-1-22-00629761;
30-1-22-00630325;
30-1-22-00630385</t>
  </si>
  <si>
    <t>04.03.2022;
17.03.2022;
18.03.2022;
22.03.2022;
25.03.2022;
30.03.2022;
30.03.2022;
30.03.2022;
05.04.2022;
05.04.2022;
07.04.2022;
06.04.2022;
12.04.2022;
14.04.2022;
23.05.2022;
14.04.2022;
12.05.2022;
13.05.2022;
13.05.2022;
27.05.2022;
01.06.2022;
02.06.2022;
08.06.2022;
16.06.2022;
29.06.2022;
15.06.2022;
15.06.2022;
20.06.2022;
20.06.2022;
21.06.2022;
23.06.2022;
01.07.2022;
24.06.2022;
23.06.2022;
23.06.2022;
28.06.2022;
28.06.2022;
29.06.2022;
05.07.2022;
04.07.2022;
13.07.2022;
16.08.2022;
02.09.2022;
01.09.2022;
07.09.2022;
28.09.2022;
03.10.2022;
05.10.2022;
05.10.2022;
18.10.2022;
26.10.2022;
28.10.2022;
03.11.2022;
27.04.2021;
12.05.2021;
21.05.2021;
31.05.2021;
01.06.2021;
03.06.2021;
10.06.2021;
14.07.2021;
27.07.2021;
30.07.2021;
16.08.2021;
30.08.2021;
31.08.2021;
01.09.2021;
01.09.2021;
01.09.2021;
07.09.2021;
15.09.2021;
15.09.2021;
18.10.2021;
18.10.2021;
19.10.2021;
27.10.2021;
22.11.2021;
23.11.2021;
26.11.2021;
07.12.2021;
07.12.2021;
10.12.2021;
10.12.2021;
10.12.2021;
10.12.2021;
21.12.2021;
21.12.2021;
26.01.2022;
17.01.2022;
21.02.2022;
17.02.2022;
01.02.2022;
01.02.2022;
02.02.2022;
07.02.2022;
11.02.2022;
16.02.2022;
21.02.2022;
18.02.2022</t>
  </si>
  <si>
    <t>0,45833;
0,45833;
0,45833;
0,45833;
0,45833;
0,45833;
0,45833;
0,45833;
0,45833;
0,45833;
0,45833;
0,45833;
0,45833;
0,45833;
94,85;
0,45833;
0,45833;
0,45833;
0,45833;
0,45833;
0,45833;
0,45833;
0,45833;
0,45833;
0,45833;
0,45833;
0,45833;
0,45833;
0,45833;
0,45833;
0,45833;
40,65;
0,45833;
0,45833;
0,45833;
0,45833;
0,45833;
0,45833;
0,45833;
0,45833;
40,65;
36,92;
34,41083;
14,7475;
36,92;
36,92;
36,92;
36,92;
12,5;
36,92;
36,92;
36,92;
5;
0,45833;
39,73635;
65,30324;
0,45833;
0,45833;
0,45833;
0,45833;
0,45833;
0,45833;
0,45833;
66,22725;
0,45833;
0,45833;
0,45833;
0,45833;
0,45833;
0,45833;
0,45833;
0,45833;
0,45833;
0,45833;
0,45833;
0,45833;
0,45833;
0,45833;
0,45833;
0,45833;
0,45833;
0,45833;
0,45833;
0,45833;
0,45833;
0,45833;
0,45833;
0,45833;
0,45833;
0,45833;
0,45833;
0,45833;
0,45833;
0,45833;
0,45833;
0,45833;
0,45833;
0,45833;
0,45833</t>
  </si>
  <si>
    <t>15;
9;
15;
15;
15;
15;
15;
15;
15;
15;
15;
15;
15;
15;
50;
15;
15;
15;
10;
10;
15;
15;
15;
15;
10;
15;
15;
15;
15;
15;
15;
15;
15;
15;
15;
15;
15;
15;
15;
15;
15;
15;
10;
3;
10;
15;
10;
15;
15;
40;
15;
15;
6;
15;
15;
60;
15;
9;
6;
15;
15;
15;
6;
25;
15;
15;
15;
15;
15;
15;
15;
15;
15;
15;
15;
9;
15;
14;
6;
15;
15;
12;
15;
10;
10;
15;
9;
9;
15;
10;
10;
15;
12;
10;
15;
15;
15;
15;
15</t>
  </si>
  <si>
    <t>M_1020207075</t>
  </si>
  <si>
    <t>30-1-22-00635443;
30-1-22-00638657;
30-1-22-00637495;
30-1-22-00637271;
30-1-22-00638165;
30-1-22-00658561;
30-1-22-00636575;
30-1-22-00636861;
30-1-22-00637257;
30-1-22-00639813;
30-1-22-00642799;
30-1-22-00642737;
30-1-22-00643899;
30-1-22-00648277;
30-1-22-00646573;
30-1-22-00648379;
30-1-22-00648901;
30-1-22-00646823;
30-1-22-00647279;
30-1-22-00650109;
30-1-22-00649985;
30-1-22-00651035;
30-1-22-00655859;
30-1-22-00652307;
30-1-22-00652253;
30-1-22-00653125;
30-1-22-00652787;
30-1-22-00652977;
30-1-22-00653881;
30-1-22-00654491;
30-1-22-00653479;
30-1-22-00656531;
30-1-22-00659793;
30-1-22-00658801;
30-1-22-00663823;
30-1-22-00663593;
30-1-22-00670053;
30-1-20-00524189;
30-1-20-00523653;
30-1-20-00539751;
30-1-20-00549929;
30-1-20-00551861;
30-1-21-00556695;
30-1-21-00592475;
30-1-21-00604233;
30-1-22-00628581;
30-1-22-00624845;
30-1-22-00627781;
30-1-22-00627555;
30-1-22-00627463;
30-1-22-00628321</t>
  </si>
  <si>
    <t>25.03.2022;
01.04.2022;
30.03.2022;
31.03.2022;
13.04.2022;
18.07.2022;
29.03.2022;
25.03.2022;
01.04.2022;
07.04.2022;
22.04.2022;
06.05.2022;
26.04.2022;
18.07.2022;
11.05.2022;
01.07.2022;
29.06.2022;
11.05.2022;
20.06.2022;
30.05.2022;
17.06.2022;
10.06.2022;
03.07.2022;
09.06.2022;
14.06.2022;
14.06.2022;
14.06.2022;
15.06.2022;
17.06.2022;
21.06.2022;
17.06.2022;
07.07.2022;
19.07.2022;
08.07.2022;
19.08.2022;
17.08.2022;
05.10.2022;
04.08.2020;
06.08.2020;
26.10.2020;
11.12.2020;
24.12.2020;
10.02.2021;
05.08.2021;
04.10.2021;
10.02.2022;
18.04.2022;
08.02.2022;
07.02.2022;
04.02.2022;
15.02.2022</t>
  </si>
  <si>
    <t>0,45833;
0,45833;
0,45833;
0,45833;
0,45833;
0,45833;
0,45833;
0,45833;
0,45833;
0,45833;
0,45833;
0,45833;
0,45833;
0,45833;
0,45833;
0,45833;
0,45833;
0,45833;
0,45833;
0,45833;
0,45833;
0,45833;
0,45833;
0,45833;
0,45833;
0,45833;
0,45833;
0,45833;
0,45833;
0,45833;
0,45833;
0,45833;
0,45833;
0,45833;
36,92;
23,396;
29,495;
0,45833;
0,45833;
0,45833;
0,45833;
0,45833;
0,45833;
0,45833;
163,13304;
0,45833;
0,45833;
0,45833;
0,45833;
0,45833;
0,45833</t>
  </si>
  <si>
    <t>15;
15;
15;
15;
15;
15;
15;
15;
15;
10;
15;
15;
15;
15;
15;
15;
15;
15;
15;
10;
15;
15;
15;
15;
15;
15;
15;
15;
15;
15;
15;
15;
15;
15;
15;
15;
6;
15;
10;
15;
15;
15;
15;
15;
70;
15;
15;
15;
15;
9;
15</t>
  </si>
  <si>
    <t>30-1-20-00540585</t>
  </si>
  <si>
    <t xml:space="preserve"> 30-1-19-00426141;
 30-1-19-00427215;
 30-1-19-00426473;
 30-1-19-00426803;
 30-1-19-00427199;
 30-1-19-00434881;
 30-1-19-00461501;
 30-1-21-00591481</t>
  </si>
  <si>
    <t>08.02.2019;
15.02.2019;
20.02.2019;
25.02.2019;
18.03.2019;
06.05.2019;
05.08.2019;
29.07.2021</t>
  </si>
  <si>
    <t xml:space="preserve"> 30-1-20-00521187;
 30-1-20-00533069</t>
  </si>
  <si>
    <t>29.07.2020;
23.09.2020</t>
  </si>
  <si>
    <t>30-1-20-00503375</t>
  </si>
  <si>
    <t>M_1020207191</t>
  </si>
  <si>
    <t xml:space="preserve"> 30-1-22-00650639;
 30-1-22-00654449;
 30-1-21-00579551;
 30-1-21-00579671;
 30-1-21-00579657;
 30-1-21-00582423;
 30-1-21-00591049;
 30-1-21-00593639;
 30-1-21-00598721;
 30-1-21-00590069;
 30-1-21-00606653;
 30-1-21-00619793;
 30-1-22-00631635;
 30-1-22-00634053;
 30-1-22-00656037;
 30-1-22-00626733;
 30-1-21-00610355;
 30-1-21-00610195;
 30-1-22-00632011;
 30-1-21-00599073;
 30-1-21-00612739;
 30-1-22-00632157;
 30-1-22-00655361</t>
  </si>
  <si>
    <t>02.06.2022;
23.06.2022;
02.06.2021;
03.06.2021;
03.06.2021;
16.06.2021;
27.07.2021;
09.08.2021;
31.08.2021;
21.07.2021;
15.10.2021;
21.12.2021;
28.02.2022;
15.03.2022;
05.07.2022;
03.02.2022;
28.10.2021;
27.10.2021;
02.03.2022;
01.09.2021;
16.11.2021;
03.03.2022;
27.06.2022</t>
  </si>
  <si>
    <t>0,45833;
0,45833;
0,45833;
0,45833;
0,45833;
0,45833;
0,45833;
0,45833;
0,45833;
0,45833;
0,45833;
0,45833;
0,45833;
0,45833;
0,45833;
0,45833;
0,45833;
0,45833;
0,45833;
0,45833;
0,45833;
0,45833;
0,45833</t>
  </si>
  <si>
    <t>10;
10;
6;
5;
5;
10;
5;
3;
5;
5;
6;
5;
5;
5;
6;
10;
5;
10;
5;
5;
7;
6;
5</t>
  </si>
  <si>
    <t>M_1020205218</t>
  </si>
  <si>
    <t xml:space="preserve"> 30-1-18-00382871;
 30-1-18-00382863;
30-1-22-00634031;
30-1-22-00634047;
30-1-22-00634017;
30-1-22-00638951;
30-1-22-00647059;
30-1-22-00649087;
30-1-18-00402595;
30-1-19-00492179;
30-1-20-00494887;
30-1-20-00494879;
30-1-20-00499755;
30-1-20-00499873;
30-1-20-00499849;
30-1-20-00499793;
30-1-20-00501895;
30-1-20-00501875;
30-1-20-00502077;
30-1-20-00501887;
30-1-20-00501909;
30-1-20-00501863;
30-1-20-00501855;
30-1-20-00507783;
30-1-20-00507819;
30-1-20-00507845;
30-1-20-00507801;
30-1-20-00507701;
30-1-20-00507685;
30-1-20-00518827;
30-1-20-00518793;
30-1-20-00518779;
30-1-20-00518763;
30-1-20-00518765;
30-1-20-00518817;
30-1-20-00526613;
30-1-20-00526603;
30-1-20-00526621;
30-1-20-00526497;
30-1-20-00526765;
30-1-20-00534955;
30-1-20-00534983;
30-1-20-00534871;
30-1-20-00535161;
30-1-20-00535619;
30-1-20-00536175;
30-1-20-00536161;
30-1-20-00536141;
30-1-20-00537251;
30-1-21-00565593;
30-1-21-00566141;
30-1-21-00566229;
30-1-21-00566683;
30-1-21-00566695;
30-1-21-00566611;
30-1-21-00566643;
30-1-21-00572697;
30-1-21-00578765;
30-1-21-00579653;
30-1-21-00579651;
30-1-21-00579649;
30-1-21-00595651;
30-1-21-00601999;
30-1-21-00603065;
30-1-21-00603215;
30-1-21-00603387;
30-1-21-00604459;
30-1-21-00610193</t>
  </si>
  <si>
    <t>02.07.2018;
02.07.2018;
14.03.2022;
14.03.2022;
14.03.2022;
06.04.2022;
13.05.2022;
30.05.2022;
10.11.2018;
27.12.2019;
14.02.2020;
14.02.2020;
02.03.2020;
02.03.2020;
02.03.2020;
02.03.2020;
03.03.2020;
02.03.2020;
05.03.2020;
02.03.2020;
02.03.2020;
02.03.2020;
03.03.2020;
30.04.2020;
30.04.2020;
30.04.2020;
30.04.2020;
30.04.2020;
30.04.2020;
09.07.2020;
09.07.2020;
24.08.2020;
17.07.2020;
09.07.2020;
15.07.2020;
25.08.2020;
07.09.2020;
21.08.2020;
27.08.2020;
14.09.2020;
15.10.2020;
05.10.2020;
08.10.2020;
05.10.2020;
05.10.2020;
16.12.2020;
08.10.2020;
12.11.2020;
26.11.2020;
26.03.2021;
26.03.2021;
26.03.2021;
29.03.2021;
29.03.2021;
29.03.2021;
29.03.2021;
28.04.2021;
31.05.2021;
02.06.2021;
02.06.2021;
08.06.2021;
23.08.2021;
17.09.2021;
27.09.2021;
27.09.2021;
27.09.2021;
01.10.2021;
28.10.2021</t>
  </si>
  <si>
    <t>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t>
  </si>
  <si>
    <t>6;
6;
15;
15;
15;
15;
15;
15;
15;
14;
14;
14;
14;
14;
14;
14;
14;
14;
14;
14;
14;
14;
14;
14;
14;
14;
14;
14;
14;
14;
14;
14;
14;
14;
14;
14;
14;
14;
14;
14;
14;
14;
14;
14;
14;
14;
14;
14;
14;
14;
14;
14;
14;
14;
14;
14;
14;
15;
14;
14;
14;
15;
15;
15;
15;
15;
15;
15</t>
  </si>
  <si>
    <t>30-1-20-00540971</t>
  </si>
  <si>
    <t>30-1-19-00475715</t>
  </si>
  <si>
    <t>30-1-21-00568825</t>
  </si>
  <si>
    <t>30-1-20-00545217</t>
  </si>
  <si>
    <t>30-1-20-00520119;
30-1-20-00517597</t>
  </si>
  <si>
    <t>15.07.2020;
15.07.2020</t>
  </si>
  <si>
    <t>M_1020207183</t>
  </si>
  <si>
    <t>30-1-22-00635017;
30-1-22-00636805;
30-1-22-00640147;
30-1-22-00641377;
30-1-22-00642881;
30-1-22-00645851;
30-1-22-00650207;
30-1-22-00649729;
30-1-22-00650761;
30-1-22-00653025;
30-1-22-00653143;
30-1-22-00653859;
30-1-22-00654829;
30-1-22-00656539;
30-1-22-00656469;
30-1-22-00657259;
30-1-22-00657695;
30-1-22-00658265;
30-1-22-00662235;
30-1-22-00666893;
30-1-22-00672571;
30-1-22-00674639;
30-1-22-00676177;
30-1-21-00596917;
30-1-22-00625143;
30-1-21-00621263;
30-1-21-00621795</t>
  </si>
  <si>
    <t>18.03.2022;
25.03.2022;
18.04.2022;
22.04.2022;
21.04.2022;
29.04.2022;
27.05.2022;
30.05.2022;
13.07.2022;
17.06.2022;
21.06.2022;
27.06.2022;
27.06.2022;
06.07.2022;
14.07.2022;
06.07.2022;
13.07.2022;
11.07.2022;
17.08.2022;
09.09.2022;
21.10.2022;
15.11.2022;
14.11.2022;
05.09.2021;
04.02.2022;
10.01.2022;
30.12.2021</t>
  </si>
  <si>
    <t>0,45833;
0,45833;
0,45833;
0,45833;
0,45833;
0,45833;
0,45833;
0,45833;
0,45833;
0,45833;
0,45833;
0,45833;
0,45833;
0,45833;
0,45833;
0,45833;
0,45833;
0,45833;
4,91583;
5;
5;
5;
5;
0,45833;
0,45833;
0,45833;
0,45833</t>
  </si>
  <si>
    <t>5;
7;
6;
6;
6;
6;
6;
6;
6;
6;
6;
6;
6;
6;
6;
6;
6;
6;
1;
6;
6;
11;
6;
5;
5;
6;
6</t>
  </si>
  <si>
    <t>M_1020207192</t>
  </si>
  <si>
    <t>30-1-22-00650257</t>
  </si>
  <si>
    <t>M_1020207193</t>
  </si>
  <si>
    <t>30-1-22-00630177</t>
  </si>
  <si>
    <t>M_1020207194</t>
  </si>
  <si>
    <t xml:space="preserve"> 30-1-22-00647429;
 30-1-22-00647483;
 30-1-21-00617937;
 30-1-22-00635129;
 30-1-22-00659079;
 30-1-22-00624093;
 30-1-22-00652111;
 30-1-21-00608861;
 30-1-22-00665327;
 30-1-22-00665115;
 30-1-22-00635437;
 30-1-22-00641679;
 30-1-22-00654383;
 30-1-22-00654379;
 30-1-22-00655801</t>
  </si>
  <si>
    <t>17.05.2022;
17.05.2022;
16.12.2021;
17.03.2022;
12.07.2022;
05.04.2022;
08.06.2022;
29.10.2021;
29.08.2022;
25.08.2022;
23.03.2022;
18.04.2022;
21.06.2022;
21.06.2022;
01.07.2022</t>
  </si>
  <si>
    <t>0,45833;
0,45833;
0,45833;
0,45833;
0,45833;
0,45833;
0,45833;
0,45833;
23,396;
23,396;
0,45833;
0,45833;
0,45833;
0,45833;
0,45833</t>
  </si>
  <si>
    <t>6;
6;
15;
6;
6;
6;
5;
6;
5;
6;
6;
6;
6;
6;
6</t>
  </si>
  <si>
    <t>M_1020207184</t>
  </si>
  <si>
    <t>30-1-22-00635147;
30-1-22-00634445;
30-1-22-00638933;
30-1-22-00640801;
30-1-22-00646223;
30-1-22-00643739;
30-1-22-00645247;
30-1-22-00644329;
30-1-22-00646649;
30-1-22-00646267;
30-1-22-00645255;
30-1-22-00649763;
30-1-22-00648229;
30-1-22-00651199;
30-1-22-00652035;
30-1-22-00653605;
30-1-22-00658617;
30-1-22-00653697;
30-1-22-00654555;
30-1-22-00654547;
30-1-22-00656551;
30-1-22-00654773;
30-1-22-00658595;
30-1-22-00656165;
30-1-22-00656535;
30-1-22-00656233;
30-1-22-00660087;
30-1-22-00658777;
30-1-22-00667437;
30-1-20-00526955;
30-1-21-00598781;
30-1-21-00609303;
30-1-21-00609791;
30-1-21-00622231;
30-1-22-00628129</t>
  </si>
  <si>
    <t>28.03.2022;
24.03.2022;
05.04.2022;
14.04.2022;
17.05.2022;
26.04.2022;
29.04.2022;
28.04.2022;
12.05.2022;
11.05.2022;
18.05.2022;
31.05.2022;
23.05.2022;
21.06.2022;
16.06.2022;
20.06.2022;
12.07.2022;
28.06.2022;
28.06.2022;
28.06.2022;
05.07.2022;
25.06.2022;
11.07.2022;
29.06.2022;
12.07.2022;
30.06.2022;
25.07.2022;
12.07.2022;
14.09.2022;
14.09.2020;
13.09.2021;
25.10.2021;
08.11.2021;
26.01.2022;
15.02.2022</t>
  </si>
  <si>
    <t>0,45833;
0,45833;
0,45833;
23,396;
0,45833;
0,45833;
0,45833;
0,45833;
0,45833;
0,45833;
0,45833;
0,45833;
0,45833;
0,45833;
0,45833;
0,45833;
0,45833;
0,45833;
0,45833;
0,45833;
0,45833;
0,45833;
0,45833;
0,45833;
0,45833;
0,45833;
0,45833;
0,45833;
23,396;
0,45833;
0,45833;
0,45833;
0,45833;
0,45833;
0,45833</t>
  </si>
  <si>
    <t>6;
6;
6;
6;
6;
7;
6;
6;
5;
4;
6;
7;
6;
6;
7;
6;
6;
6;
6;
6;
6;
6;
7;
5;
6;
6;
6;
6;
6;
6;
6;
6;
6;
6;
6</t>
  </si>
  <si>
    <t>M_1020207195</t>
  </si>
  <si>
    <t xml:space="preserve"> 30-1-22-00643265;
 30-1-21-00605031;
 30-1-22-00653467;
 30-1-22-00658343;
 30-1-22-00624721;
 30-1-22-00655245</t>
  </si>
  <si>
    <t>25.04.2022;
06.10.2021;
17.06.2022;
11.07.2022;
25.01.2022;
27.06.2022</t>
  </si>
  <si>
    <t>0,45833;
0,45833;
0,45833;
0,45833;
0,45833;
0,45833</t>
  </si>
  <si>
    <t>10;
7;
5;
5;
5;
8</t>
  </si>
  <si>
    <t>M_1020207151</t>
  </si>
  <si>
    <t>30-1-22-00638769;
30-1-22-00666115;
30-1-22-00626931;
30-1-22-00626731;
30-1-22-00657201;
30-1-22-00674751;
30-1-22-00674849;
30-1-22-00657673;
30-1-22-00662815;
30-1-22-00639629;
30-1-22-00638955;
30-1-22-00658281;
30-1-22-00666667;
30-1-22-00666677;
30-1-22-00670481;
30-1-21-00617769;
30-1-22-00666853;
30-1-22-00666059;
30-1-22-00666749;
30-1-22-00640163;
30-1-22-00651801;
30-1-22-00658611;
30-1-22-00658353;
30-1-22-00658569;
30-1-22-00633489;
30-1-22-00652325;
30-1-22-00667393;
30-1-22-00667141;
30-1-22-00675645;
30-1-22-00645647;
30-1-22-00653025;
30-1-21-00594543;
30-1-22-00671329;
30-1-22-00675655;
30-1-22-00675983;
30-1-22-00675961;
30-1-22-00623899;
30-1-22-00623897;
30-1-22-00641367;
30-1-22-00653253;
30-1-22-00653251;
30-1-22-00653249;
30-1-22-00653245;
30-1-22-00642163;
30-1-22-00635267;
30-1-22-00635249;
30-1-22-00653897;
30-1-22-00635335;
30-1-22-00641931;
30-1-22-00671987;
30-1-22-00629395;
30-1-22-00643059;
30-1-22-00643961;
30-1-22-00643101;
30-1-22-00654759;
30-1-22-00654919;
30-1-22-00654811;
30-1-22-00654905;
30-1-22-00654797;
30-1-21-00621615;
30-1-21-00621609;
30-1-22-00630387;
30-1-22-00624971;
30-1-22-00636885;
30-1-22-00655621;
30-1-22-00665379;
30-1-22-00673627;
30-1-22-00625927;
30-1-22-00625857;
30-1-22-00644903;
30-1-22-00669017;
30-1-22-00669481;
30-1-22-00644657;
30-1-21-00611009;
30-1-22-00645829;
30-1-22-00656483;
30-1-22-00656333;
30-1-22-00656331;
30-1-22-00665811;
30-1-22-00631105;
30-1-22-00638515;
30-1-22-00650875;
30-1-22-00650783</t>
  </si>
  <si>
    <t>05.04.2022;
02.09.2022;
04.02.2022;
07.02.2022;
05.07.2022;
14.11.2022;
07.11.2022;
11.07.2022;
18.08.2022;
07.04.2022;
06.04.2022;
14.07.2022;
29.09.2022;
29.09.2022;
17.10.2022;
15.12.2021;
13.09.2022;
06.09.2022;
12.09.2022;
22.04.2022;
14.06.2022;
08.07.2022;
13.07.2022;
08.07.2022;
22.03.2022;
16.06.2022;
15.09.2022;
15.09.2022;
11.11.2022;
27.05.2022;
17.06.2022;
17.08.2021;
12.10.2022;
11.11.2022;
15.11.2022;
16.11.2022;
24.01.2022;
25.01.2022;
18.04.2022;
16.06.2022;
17.06.2022;
26.06.2022;
30.06.2022;
26.04.2022;
22.03.2022;
22.03.2022;
17.06.2022;
22.03.2022;
21.04.2022;
19.10.2022;
28.02.2022;
22.04.2022;
22.04.2022;
29.04.2022;
27.06.2022;
26.06.2022;
28.06.2022;
24.06.2022;
28.06.2022;
14.01.2022;
30.12.2021;
01.03.2022;
01.02.2022;
28.03.2022;
07.07.2022;
05.09.2022;
11.11.2022;
01.02.2022;
31.01.2022;
27.04.2022;
05.10.2022;
05.10.2022;
28.04.2022;
08.11.2021;
29.04.2022;
03.07.2022;
05.07.2022;
11.07.2022;
06.09.2022;
15.03.2022;
05.04.2022;
06.06.2022;
06.06.2022</t>
  </si>
  <si>
    <t>0,45833;
5,00000;
0,45833;
0,45833;
0,45833;
5,00000;
36,92000;
0,45833;
2,50000;
0,45833;
0,45833;
0,45833;
36,92000;
36,92000;
36,92000;
0,45833;
8,33000;
36,92000;
5,00000;
0,45833;
0,45833;
0,45833;
0,45833;
0,45833;
0,45833;
0,45833;
36,92000;
12,50000;
12,50000;
0,45833;
0,45833;
0,45833;
36,92000;
36,92000;
36,92000;
36,92000;
0,45833;
0,45833;
0,45833;
0,45833;
0,45833;
0,45833;
0,45833;
0,45833;
0,45833;
0,45833;
0,45833;
0,45833;
0,45833;
36,92000;
40,65000;
0,45833;
0,45833;
0,45833;
0,45833;
0,45833;
0,45833;
0,45833;
0,45833;
0,45833;
0,45833;
0,45833;
0,45833;
0,45833;
38,17100;
36,92000;
36,92000;
0,45833;
0,45833;
0,45833;
36,92000;
5,00000;
0,45833;
0,45833;
0,45833;
0,45833;
0,45833;
0,45833;
36,92000;
8,13000;
0,45833;
0,45833;
0,45833</t>
  </si>
  <si>
    <t>15;
6;
15;
15;
15;
6;
15;
14;
3;
14;
15;
15;
2;
14;
15;
12;
10;
15;
6;
15;
15;
15;
15;
15;
12;
12;
15;
15;
15;
15;
15;
15;
15;
15;
15;
15;
15;
15;
15;
15;
13;
15;
15;
15;
15;
15;
15;
15;
15;
15;
15;
15;
15;
15;
15;
15;
15;
15;
15;
14;
14;
14;
15;
15;
45;
15;
15;
15;
15;
15;
15;
6;
14;
13;
15;
14;
14;
15;
8;
3;
15;
14;
15</t>
  </si>
  <si>
    <t>M_1020207174</t>
  </si>
  <si>
    <t xml:space="preserve"> 30-1-21-00594163;
 30-1-22-00653309;
 30-1-22-00646327;
 30-1-21-00614273;
 30-1-22-00629193;
 30-1-22-00656577;
 30-1-22-00636713;
 30-1-21-00621855;
 30-1-22-00629415;
 30-1-22-00629673;
 30-1-22-00654373</t>
  </si>
  <si>
    <t>20.08.2021;
16.06.2022;
16.05.2022;
30.11.2021;
28.02.2022;
12.07.2022;
25.03.2022;
28.12.2021;
21.02.2022;
18.02.2022;
22.06.2022</t>
  </si>
  <si>
    <t>0,45833;
0,45833;
0,45833;
0,45833;
36,92;
0,45833;
0,45833;
0,45833;
0,45833;
0,45833;
0,45833</t>
  </si>
  <si>
    <t>15;
10;
15;
10;
12;
15;
15;
15;
12;
15;
15</t>
  </si>
  <si>
    <t>M_1020207175</t>
  </si>
  <si>
    <t>30-1-22-00631425;
30-1-22-00631407;
30-1-22-00632185;
30-1-22-00637651;
30-1-22-00637991;
30-1-22-00638287;
30-1-22-00639171;
30-1-22-00642829;
30-1-22-00647157;
30-1-22-00648525;
30-1-22-00650463;
30-1-22-00650467;
30-1-22-00650737;
30-1-22-00650529;
30-1-22-00650579;
30-1-22-00650731;
30-1-22-00650741;
30-1-22-00651795;
30-1-22-00652455;
30-1-22-00652559;
30-1-22-00660057;
30-1-22-00655317;
30-1-22-00656567;
30-1-21-00554841;
30-1-21-00579937;
30-1-21-00586681;
30-1-21-00588125;
30-1-21-00589429;
30-1-21-00601405;
30-1-21-00601995;
30-1-21-00602247;
30-1-21-00602771;
30-1-21-00604997;
30-1-21-00612227;
30-1-21-00617041;
30-1-21-00621081;
30-1-22-00625099;
30-1-22-00625365;
30-1-22-00626995;
30-1-22-00630407;
30-1-22-00630919</t>
  </si>
  <si>
    <t>25.02.2022;
01.03.2022;
05.03.2022;
01.04.2022;
06.04.2022;
04.04.2022;
06.04.2022;
20.04.2022;
18.05.2022;
20.05.2022;
01.06.2022;
02.06.2022;
02.06.2022;
02.06.2022;
01.06.2022;
01.06.2022;
02.06.2022;
09.06.2022;
15.06.2022;
16.06.2022;
19.07.2022;
30.06.2022;
08.07.2022;
19.01.2021;
03.06.2021;
07.07.2021;
12.07.2021;
16.07.2021;
15.09.2021;
20.09.2021;
17.09.2021;
20.09.2021;
06.10.2021;
12.11.2021;
07.12.2021;
23.12.2021;
25.01.2022;
28.01.2022;
02.02.2022;
24.02.2022;
24.02.2022</t>
  </si>
  <si>
    <t>0,45833;
0,45833;
0,45833;
0,45833;
0,45833;
0,45833;
0,45833;
0,45833;
38,171;
0,45833;
0,45833;
0,45833;
0,45833;
0,45833;
0,45833;
0,45833;
0,45833;
0,45833;
0,45833;
0,45833;
0,45833;
0,45833;
0,45833;
0,45833;
0,45833;
0,45833;
0,45833;
0,45833;
0,45833;
0,45833;
0,45833;
0,45833;
0,45833;
0,45833;
0,45833;
0,45833;
0,45833;
0,45833;
0,45833;
0,45833;
0,45833</t>
  </si>
  <si>
    <t>15;
15;
2;
15;
15;
15;
15;
15;
80;
15;
15;
15;
15;
15;
15;
15;
15;
15;
15;
15;
6;
15;
15;
15;
10;
15;
15;
8;
15;
15;
15;
15;
10;
15;
15;
15;
15;
15;
15;
15;
15</t>
  </si>
  <si>
    <t>M_1020207196</t>
  </si>
  <si>
    <t xml:space="preserve"> 30-1-21-00565087;
 30-1-22-00628867;
 30-1-22-00657451;
 30-1-22-00645809</t>
  </si>
  <si>
    <t>29.03.2021;
14.02.2022;
12.07.2022;
04.05.2022</t>
  </si>
  <si>
    <t>0,45833;
0,45833;
36,92;
0,45833</t>
  </si>
  <si>
    <t>15;
15;
15;
10</t>
  </si>
  <si>
    <t>M_1020207137</t>
  </si>
  <si>
    <t>30-1-22-00635177;
30-1-22-00636247;
30-1-22-00636795;
30-1-22-00638091;
30-1-22-00639013;
30-1-22-00643765;
30-1-22-00645165;
30-1-22-00645273;
30-1-22-00647797;
30-1-22-00647259;
30-1-22-00647817;
30-1-22-00650611;
30-1-22-00650807;
30-1-22-00658631;
30-1-22-00649777;
30-1-22-00650659;
30-1-22-00650625;
30-1-22-00650911;
30-1-22-00650871;
30-1-22-00651187;
30-1-22-00651161;
30-1-22-00652511;
30-1-22-00653663;
30-1-22-00653669;
30-1-22-00654209;
30-1-22-00654205;
30-1-22-00653731;
30-1-22-00656423;
30-1-22-00658645;
30-1-22-00659359;
30-1-22-00662451;
30-1-22-00666747;
30-1-22-00673447;
30-1-20-00528229;
30-1-21-00563413;
30-1-21-00566331;
30-1-21-00588023;
30-1-21-00599007;
30-1-21-00599901;
30-1-21-00606817;
30-1-21-00608689;
30-1-21-00610713;
30-1-21-00611521;
30-1-21-00611515;
30-1-21-00611517;
30-1-21-00611553;
30-1-22-00625339;
30-1-22-00627335</t>
  </si>
  <si>
    <t>18.03.2022;
23.03.2022;
20.04.2022;
05.04.2022;
20.04.2022;
11.05.2022;
05.05.2022;
18.05.2022;
20.05.2022;
20.05.2022;
31.05.2022;
14.06.2022;
03.06.2022;
09.07.2022;
30.05.2022;
04.06.2022;
02.06.2022;
02.06.2022;
02.06.2022;
03.06.2022;
04.06.2022;
24.06.2022;
21.06.2022;
18.06.2022;
26.06.2022;
24.06.2022;
26.06.2022;
06.07.2022;
12.07.2022;
25.07.2022;
19.09.2022;
16.09.2022;
02.11.2022;
26.08.2020;
16.03.2021;
07.04.2021;
09.08.2021;
09.09.2021;
07.09.2021;
27.10.2021;
21.10.2021;
01.12.2021;
16.11.2021;
11.11.2021;
11.11.2021;
15.11.2021;
29.01.2022;
18.03.2022</t>
  </si>
  <si>
    <t>0,45833;
0,45833;
94,85;
0,45833;
0,45833;
0,45833;
0,45833;
0,45833;
0,45833;
0,45833;
0,45833;
0,45833;
0,45833;
0,45833;
0,45833;
0,45833;
0,45833;
0,45833;
0,45833;
0,45833;
0,45833;
0,45833;
0,45833;
0,45833;
0,45833;
0,45833;
0,45833;
0,45833;
0,45833;
0,45833;
36,92;
36,92;
36,92;
0,45833;
0,45833;
0,45833;
0,45833;
0,45833;
0,45833;
0,45833;
0,45833;
0,45833;
0,45833;
0,45833;
0,45833;
0,45833;
0,45833;
0,45833</t>
  </si>
  <si>
    <t>15;
15;
35;
15;
15;
15;
15;
15;
15;
15;
15;
15;
14;
15;
15;
15;
15;
15;
7;
15;
14;
14,9;
15;
15;
15;
15;
15;
15;
7;
15;
15;
14;
12;
15;
15;
15;
10;
15;
13;
15;
15;
15;
15;
10;
15;
15;
15;
15</t>
  </si>
  <si>
    <t>M_1020207132</t>
  </si>
  <si>
    <t xml:space="preserve"> 30-1-22-00628979;
 30-1-22-00655799;
 30-1-22-00665093;
 30-1-21-00577035;
 30-1-22-00651055;
 30-1-22-00631909;
 30-1-22-00661633;
 30-1-21-00588787;
 30-1-21-00592169;
 30-1-21-00585445;
 30-1-22-00638927;
 30-1-22-00637557;
 30-1-22-00629741;
 30-1-22-00630051;
 30-1-21-00583465;
 30-1-22-00641301</t>
  </si>
  <si>
    <t>15.02.2022;
29.06.2022;
31.08.2022;
21.05.2021;
03.06.2022;
03.03.2022;
15.08.2022;
14.07.2021;
02.08.2021;
30.06.2021;
07.04.2022;
04.04.2022;
18.02.2022;
18.02.2022;
18.10.2021;
16.05.2022</t>
  </si>
  <si>
    <t>0,45833;
0,45833;
36,92000;
92,72000;
0,45833;
0,45833;
36,92000;
0,45833;
0,45833;
116,52000;
0,45833;
36,92000;
0,45833;
0,45833;
36,61000;
0,45833</t>
  </si>
  <si>
    <t>15;
15;
15;
50;
15;
11;
25;
15;
15;
80;
15;
15;
10;
15;
25;
15</t>
  </si>
  <si>
    <t xml:space="preserve"> 30-1-20-00521833;
 30-1-20-00529929;
 30-1-21-00591169;
 30-1-21-00602965;
 30-1-21-00602839;
 30-1-21-00622809;
 30-1-20-00524233;
 30-1-21-00574983;
 30-1-20-00529881;
 30-1-20-00531123;
 30-1-20-00531923;
 30-1-20-00519733;
 30-1-21-00591761;
 30-1-22-00631061</t>
  </si>
  <si>
    <t>29.07.2020;
18.09.2020;
26.07.2021;
24.09.2021;
24.09.2021;
20.01.2022;
19.08.2020;
18.05.2021;
18.09.2020;
17.09.2020;
16.09.2020;
15.07.2020;
07.08.2021;
01.03.2022</t>
  </si>
  <si>
    <t>0,45833;
0,45833;
0,45833;
0,45833;
0,45833;
0,45833;
0,45833;
0,45833;
0,45833;
0,45833;
0,45833;
0,45833;
0,45833;
0,45833</t>
  </si>
  <si>
    <t>M_1020205285</t>
  </si>
  <si>
    <t>30-1-20-00502935</t>
  </si>
  <si>
    <t>30-1-19-00429519</t>
  </si>
  <si>
    <t>30-1-20-00497727;
30-1-20-00520623</t>
  </si>
  <si>
    <t>11.02.2020;
20.07.2020</t>
  </si>
  <si>
    <t>12,112;
0,45833</t>
  </si>
  <si>
    <t>30-1-20-00493487</t>
  </si>
  <si>
    <t>30-1-20-00525595</t>
  </si>
  <si>
    <t>30-1-20-00547931;
30-1-21-00570917</t>
  </si>
  <si>
    <t>25.12.2020;
16.04.2021</t>
  </si>
  <si>
    <t xml:space="preserve">0,45833;
39,73635 </t>
  </si>
  <si>
    <t>30-1-18-00396265</t>
  </si>
  <si>
    <t>30-1-20-00538971</t>
  </si>
  <si>
    <t>I_1020202236</t>
  </si>
  <si>
    <t>43109-13-00141179-1</t>
  </si>
  <si>
    <t>J_1020003847</t>
  </si>
  <si>
    <t>30-1-18-00391563;
30-1-18-00391645</t>
  </si>
  <si>
    <t>23.08.2018;
23.08.2018</t>
  </si>
  <si>
    <t>16,387;
16,387</t>
  </si>
  <si>
    <t>J_1020204191</t>
  </si>
  <si>
    <t>30-1-18-00420535</t>
  </si>
  <si>
    <t>J_1020204189</t>
  </si>
  <si>
    <t>30-1-18-00410913
30-1-19-00488815</t>
  </si>
  <si>
    <t>19.12.2018
11.12.2019</t>
  </si>
  <si>
    <t>16,387;
0,45833</t>
  </si>
  <si>
    <t>J_1020204219</t>
  </si>
  <si>
    <t>30-1-18-00412895</t>
  </si>
  <si>
    <t>J_1020204218</t>
  </si>
  <si>
    <t>30-1-18-00413107</t>
  </si>
  <si>
    <t>K_1020204819</t>
  </si>
  <si>
    <t>30-1-19-00463997</t>
  </si>
  <si>
    <t>L_1020205433</t>
  </si>
  <si>
    <t>30-1-20-00506699</t>
  </si>
  <si>
    <t>L_1020205372</t>
  </si>
  <si>
    <t>30-1-20-00506209</t>
  </si>
  <si>
    <t>L_1020205432</t>
  </si>
  <si>
    <t>30-1-20-00506611</t>
  </si>
  <si>
    <t>L_1020205430</t>
  </si>
  <si>
    <t>30-1-20-00506617</t>
  </si>
  <si>
    <t>L_1020205363</t>
  </si>
  <si>
    <t>30-1-20-00510181</t>
  </si>
  <si>
    <t>L_1020205431</t>
  </si>
  <si>
    <t>30-1-20-00506547</t>
  </si>
  <si>
    <t>30-1-19-00478381;
30-1-19-00478353</t>
  </si>
  <si>
    <t>31.10.2019;
05.11.2019</t>
  </si>
  <si>
    <t>13,317;
13,317</t>
  </si>
  <si>
    <t>30-1-20-00501865</t>
  </si>
  <si>
    <t>L_1020205703</t>
  </si>
  <si>
    <t>30-1-20-00527807</t>
  </si>
  <si>
    <t>L_1020205057</t>
  </si>
  <si>
    <t>30-1-19-00478309</t>
  </si>
  <si>
    <t>L_1020206242</t>
  </si>
  <si>
    <t>30-1-20-00543225</t>
  </si>
  <si>
    <t xml:space="preserve"> 30-1-20-00506021;
 30-1-20-00506053;
 30-1-20-00505393;
 30-1-20-00506075;
 30-1-20-00505635;
 30-1-20-00505645;
 30-1-20-00506115;
 30-1-20-00506085;
 30-1-20-00506069;
 30-1-20-00506501;
 30-1-20-00506463;
 30-1-20-00506519;
 30-1-20-00506375;
 30-1-20-00506421;
 30-1-20-00506525;
 30-1-20-00506527;
 30-1-20-00506529;
 30-1-20-00506455;
 30-1-20-00506523;
 30-1-20-00506487</t>
  </si>
  <si>
    <t>08.04.2020;
23.04.2020;
23.04.2020;
23.04.2020;
23.04.2020;
23.04.2020;
23.04.2020;
23.04.2020;
23.04.2020;
23.04.2020;
23.04.2020;
23.04.2020;
23.04.2020;
23.04.2020;
23.04.2020;
23.04.2020;
23.04.2020;
23.04.2020;
23.04.2020;
23.04.2020</t>
  </si>
  <si>
    <t>0,45833;
12,112;
12,112;
12,112;
12,112;
12,112;
12,112;
12,112;
12,112;
12,112;
12,112;
12,112;
12,112;
12,112;
12,112;
12,112;
12,112;
12,112;
12,112;
12,112</t>
  </si>
  <si>
    <t>30-1-19-00448777</t>
  </si>
  <si>
    <t xml:space="preserve"> 30-1-20-00539943</t>
  </si>
  <si>
    <t>30-1-20-00540243</t>
  </si>
  <si>
    <t>M_1020204942</t>
  </si>
  <si>
    <t>30-1-19-00477039</t>
  </si>
  <si>
    <t>M_1020205065</t>
  </si>
  <si>
    <t>30-1-19-00485573</t>
  </si>
  <si>
    <t>30-1-21-00606983</t>
  </si>
  <si>
    <t>30-1-20-00534987</t>
  </si>
  <si>
    <t>30-1-19-00478407</t>
  </si>
  <si>
    <t>30-1-20-00533665</t>
  </si>
  <si>
    <t xml:space="preserve"> 30-1-19-00476707;
 30-1-22-00635331;
 30-1-21-00616649</t>
  </si>
  <si>
    <t>22.10.2019;
22.03.2022;
06.12.2021</t>
  </si>
  <si>
    <t>13,317;
0,45833;
0,45833</t>
  </si>
  <si>
    <t>30-1-21-00574569</t>
  </si>
  <si>
    <t>M_1020206763</t>
  </si>
  <si>
    <t>30-1-21-00599527</t>
  </si>
  <si>
    <t>M_1020205230</t>
  </si>
  <si>
    <t xml:space="preserve"> 30-1-20-00496175;
 30-1-20-00506653</t>
  </si>
  <si>
    <t>31.01.2020;
27.03.2020</t>
  </si>
  <si>
    <t>14;
6</t>
  </si>
  <si>
    <t>M_1020205416</t>
  </si>
  <si>
    <t>30-1-20-00508953</t>
  </si>
  <si>
    <t>30-1-19-00475931</t>
  </si>
  <si>
    <t>30-1-20-00536179</t>
  </si>
  <si>
    <t>30-1-20-00529863</t>
  </si>
  <si>
    <t>M_1020205848</t>
  </si>
  <si>
    <t>30-1-21-00556083</t>
  </si>
  <si>
    <t>30-1-20-00517385;
30-1-21-00573921</t>
  </si>
  <si>
    <t>29.06.2020;
13.05.2021</t>
  </si>
  <si>
    <t>30-1-20-00512829</t>
  </si>
  <si>
    <t>30-1-20-00542135</t>
  </si>
  <si>
    <t>30-1-21-00582539</t>
  </si>
  <si>
    <t>30-1-20-00525793</t>
  </si>
  <si>
    <t>M_1020205906</t>
  </si>
  <si>
    <t>30-1-20-00517577</t>
  </si>
  <si>
    <t>M_1020207200</t>
  </si>
  <si>
    <t>406 договора (387*0,45833 т.руб.; 1*0,46610 т.руб.;  2*23,396 т.руб.,  1*26,4909 т.руб.,11*39,73635 т.руб., 1*40,2 т.руб, 3*40,650 т.руб.)</t>
  </si>
  <si>
    <t>405 договоров мощность 5-15кВт; 1*150кВт</t>
  </si>
  <si>
    <t>30-1-20-00519425</t>
  </si>
  <si>
    <t>M_1020207199</t>
  </si>
  <si>
    <t>30-1-22-00632277;
30-1-22-00634249;
30-1-22-00631711;
30-1-22-00632195;
30-1-22-00633485;
30-1-22-00633483;
30-1-22-00634069;
30-1-22-00634967;
30-1-22-00635013;
30-1-22-00634991;
30-1-22-00634919;
30-1-22-00637549;
30-1-22-00639681;
30-1-22-00639639;
30-1-22-00640169;
30-1-22-00639689;
30-1-22-00640607;
30-1-22-00640981;
30-1-22-00641159;
30-1-22-00643375;
30-1-22-00644753;
30-1-22-00643393;
30-1-22-00644685;
30-1-22-00645473;
30-1-22-00644777;
30-1-22-00647561;
30-1-22-00644357;
30-1-22-00644479;
30-1-22-00644487;
30-1-22-00644499;
30-1-22-00646723;
30-1-22-00646621;
30-1-22-00647533;
30-1-22-00647523;
30-1-22-00647549;
30-1-22-00647595;
30-1-22-00647735;
30-1-22-00649267;
30-1-22-00650417;
30-1-22-00652887;
30-1-22-00651081;
30-1-22-00654621;
30-1-22-00652353;
30-1-22-00653981;
30-1-22-00653743;
30-1-22-00654563;
30-1-22-00659891;
30-1-22-00654499;
30-1-22-00657401;
30-1-22-00655723;
30-1-22-00656647;
30-1-22-00657405;
30-1-22-00658361;
30-1-22-00657945;
30-1-22-00658143;
30-1-22-00666007;
30-1-20-00524409;
30-1-20-00531327;
30-1-21-00559491;
30-1-20-00547615;
30-1-20-00551045;
30-1-21-00554177;
30-1-21-00554203;
30-1-21-00554225;
30-1-21-00558065;
30-1-21-00561859;
30-1-21-00562273;
30-1-21-00567797;
30-1-21-00567055;
30-1-21-00570443;
30-1-21-00573313;
30-1-21-00574565;
30-1-21-00578259;
30-1-21-00579021;
30-1-21-00579923;
30-1-21-00582673;
30-1-21-00586221;
30-1-21-00587173;
30-1-21-00587631;
30-1-21-00587691;
30-1-21-00588113;
30-1-21-00595249;
30-1-21-00596633;
30-1-21-00593023;
30-1-21-00594913;
30-1-21-00595803;
30-1-21-00597825;
30-1-21-00601169;
30-1-21-00605083;
30-1-21-00602235;
30-1-21-00602045;
30-1-21-00603411;
30-1-21-00606699;
30-1-21-00609535;
30-1-21-00610915;
30-1-21-00610939;
30-1-21-00610267;
30-1-21-00612943;
30-1-21-00612305;
30-1-21-00619979;
30-1-21-00612655;
30-1-21-00614767;
30-1-21-00618853;
30-1-21-00618803;
30-1-22-00627737;
30-1-21-00621613;
30-1-21-00620943;
30-1-21-00621605;
30-1-22-00626131;
30-1-22-00623767;
30-1-22-00629637;
30-1-22-00630531;
30-1-22-00626211;
30-1-22-00630063;
30-1-22-00629735;
30-1-22-00631065;
30-1-22-00631007;
30-1-22-00631025</t>
  </si>
  <si>
    <t>09.03.2022;
14.03.2022;
02.03.2022;
16.03.2022;
14.03.2022;
17.03.2022;
15.03.2022;
17.03.2022;
17.03.2022;
21.03.2022;
17.03.2022;
30.03.2022;
13.04.2022;
13.04.2022;
08.04.2022;
08.04.2022;
14.04.2022;
27.04.2022;
13.04.2022;
21.04.2022;
28.04.2022;
21.04.2022;
28.04.2022;
29.04.2022;
28.04.2022;
16.05.2022;
28.04.2022;
26.04.2022;
26.04.2022;
25.04.2022;
16.05.2022;
11.05.2022;
16.05.2022;
16.05.2022;
19.05.2022;
17.05.2022;
16.05.2022;
25.05.2022;
01.06.2022;
16.06.2022;
02.06.2022;
30.06.2022;
10.06.2022;
20.06.2022;
20.06.2022;
23.06.2022;
21.07.2022;
20.07.2022;
06.07.2022;
28.06.2022;
05.07.2022;
08.07.2022;
12.07.2022;
11.07.2022;
12.07.2022;
30.08.2022;
27.08.2020;
07.09.2020;
11.02.2021;
не заключён;
25.12.2020;
12.01.2021;
11.10.2021;
14.01.2021;
01.01.2022;
02.04.2021;
05.03.2021;
01.10.2021;
29.03.2021;
26.04.2021;
29.04.2021;
30.04.2021;
25.05.2021;
31.05.2021;
04.06.2021;
16.06.2021;
08.07.2021;
08.07.2021;
09.07.2021;
27.07.2021;
13.07.2021;
17.08.2021;
25.08.2021;
02.08.2021;
13.08.2021;
19.08.2021;
26.08.2021;
16.09.2021;
06.10.2021;
07.10.2021;
17.09.2021;
22.09.2021;
14.10.2021;
26.10.2021;
08.11.2021;
10.11.2021;
29.10.2021;
18.11.2021;
18.11.2021;
17.12.2021;
12.11.2021;
01.12.2021;
20.12.2021;
14.12.2021;
05.02.2022;
24.12.2021;
20.12.2021;
28.12.2021;
28.01.2022;
18.01.2022;
25.02.2022;
02.03.2022;
01.02.2022;
18.02.2022;
17.02.2022;
28.02.2022;
25.02.2022;
25.02.2022</t>
  </si>
  <si>
    <t>0,45833;
0,45833;
0,45833;
0,45833;
0,45833;
0,45833;
0,45833;
0,45833;
0,45833;
0,45833;
0,45833;
0,45833;
36,92;
36,92;
0,45833;
0,45833;
0,45833;
471,6;
0,45833;
0,45833;
0,45833;
0,45833;
0,45833;
0,45833;
0,45833;
0,45833;
0,45833;
0,45833;
0,45833;
0,45833;
0,45833;
0,45833;
0,45833;
0,45833;
0,45833;
0,45833;
0,45833;
0,45833;
0,45833;
0,45833;
0,45833;
0,45833;
0,45833;
0,45833;
0,45833;
0,45833;
0,45833;
81,3;
0,45833;
0,45833;
0,45833;
0,45833;
0,45833;
0,45833;
0,45833;
42,236;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t>
  </si>
  <si>
    <t>15;
15;
15;
15;
15;
15;
15;
15;
15;
15;
15;
15;
15;
15;
15;
15;
15;
150;
15;
15;
15;
15;
15;
15;
15;
15;
15;
15;
15;
15;
15;
15;
15;
15;
15;
15;
15;
15;
15;
15;
15;
5;
15;
15;
15;
15;
15;
30;
15;
15;
15;
15;
15;
15;
15;
15;
15;
15;
15;
15;
15;
15;
15;
15;
15;
10;
15;
15;
15;
15;
15;
15;
15;
15;
15;
15;
15;
15;
15;
15;
15;
15;
15;
15;
15;
15;
15;
15;
15;
15;
15;
15;
15;
15;
15;
15;
15;
15;
15;
15;
15;
15;
15;
15;
15;
15;
15;
15;
15;
15;
15;
15;
15;
15;
15;
15;
15;
15</t>
  </si>
  <si>
    <t>30-1-20-00541083</t>
  </si>
  <si>
    <t>30-1-15-00207381;
30-1-15-00207379</t>
  </si>
  <si>
    <t>03.08.2015;
03.08.2015</t>
  </si>
  <si>
    <t>30-1-21-00582111</t>
  </si>
  <si>
    <t>30-1-21-00555275</t>
  </si>
  <si>
    <t>M_1020205149</t>
  </si>
  <si>
    <t xml:space="preserve"> 30-1-19-00485521</t>
  </si>
  <si>
    <t>M_1020205896</t>
  </si>
  <si>
    <t>30-1-20-00546505</t>
  </si>
  <si>
    <t>30-1-19-00483989</t>
  </si>
  <si>
    <t>30-1-19-00471021</t>
  </si>
  <si>
    <t>30-1-20-00509387</t>
  </si>
  <si>
    <t>30-1-21-00615121;
30-1-21-00615145;
30-1-21-00605341;
30-1-21-00605865</t>
  </si>
  <si>
    <t>02.12.2021;
02.12.2021;
26.10.2021;
26.10.2021</t>
  </si>
  <si>
    <t>24,65324;
24,65324;
24,65324;
24,65324</t>
  </si>
  <si>
    <t>30-1-21-00582009</t>
  </si>
  <si>
    <t>M_1020206143</t>
  </si>
  <si>
    <t>30-1-20-00526905</t>
  </si>
  <si>
    <t xml:space="preserve"> 30-1-21-00584011;
 30-1-22-00646427</t>
  </si>
  <si>
    <t>21.06.2021;
11.05.2022</t>
  </si>
  <si>
    <t>30-1-20-00538277</t>
  </si>
  <si>
    <t>30-1-21-00580965</t>
  </si>
  <si>
    <t>30-1-20-00546965</t>
  </si>
  <si>
    <t>30-1-21-00594437</t>
  </si>
  <si>
    <t>30-1-20-00521893</t>
  </si>
  <si>
    <t>30-1-21-00574145</t>
  </si>
  <si>
    <t xml:space="preserve"> 30-1-21-00581051;
 30-1-21-00611201;
 30-1-21-00604681;
 30-1-21-00598997</t>
  </si>
  <si>
    <t>16.06.2021;
15.11.2021;
12.10.2021;
02.09.2021</t>
  </si>
  <si>
    <t>30-1-20-00530895;
30-1-20-00532701</t>
  </si>
  <si>
    <t>09.09.2020;
30.09.2020</t>
  </si>
  <si>
    <t>30-1-21-00562919</t>
  </si>
  <si>
    <t>M_1020206627</t>
  </si>
  <si>
    <t xml:space="preserve"> 30-1-22-00624769;
 30-1-21-00606943;
 30-1-20-00550275;
 30-1-21-00606851</t>
  </si>
  <si>
    <t>27.01.2022;
15.10.2021;
14.12.2020;
11.10.2021</t>
  </si>
  <si>
    <t>15;
15;
6;
15</t>
  </si>
  <si>
    <t>30-1-20-00498441;
30-1-20-00526279</t>
  </si>
  <si>
    <t>08.02.2020;
27.08.2020</t>
  </si>
  <si>
    <t>30-1-21-00564833</t>
  </si>
  <si>
    <t>30-1-21-00567795;
30-1-20-00542925</t>
  </si>
  <si>
    <t>31.03.2021;
15.12.2020</t>
  </si>
  <si>
    <t>30-1-20-00542461</t>
  </si>
  <si>
    <t>30-1-21-00596381</t>
  </si>
  <si>
    <t>30-1-20-00550241</t>
  </si>
  <si>
    <t>30-1-18-00413593</t>
  </si>
  <si>
    <t>30-1-19-00475617</t>
  </si>
  <si>
    <t>30-1-19-00458157</t>
  </si>
  <si>
    <t>30-1-19-00458875</t>
  </si>
  <si>
    <t>M_1020207283</t>
  </si>
  <si>
    <t>30-1-22-00632221;
30-1-22-00643289;
30-1-22-00647637;
30-1-22-00657413;
30-1-22-00667391;
30-1-20-00543821;
30-1-20-00553609;
30-1-21-00585759;
30-1-21-00594241;
30-1-21-00608585;
30-1-21-00610299;
30-1-21-00621623;
30-1-21-00612295;
30-1-21-00612723;
30-1-21-00616439;
30-1-21-00616403;
30-1-21-00616413;
30-1-21-00616653;
30-1-21-00622381;
30-1-22-00630515;
30-1-22-00628589;
30-1-22-00630109</t>
  </si>
  <si>
    <t>04.03.2022;
22.04.2022;
19.05.2022;
13.07.2022;
15.09.2022;
06.11.2020;
03.02.2021;
07.07.2021;
10.08.2021;
29.10.2021;
29.10.2021;
28.12.2021;
18.11.2021;
12.11.2021;
03.12.2021;
03.12.2021;
03.12.2021;
03.12.2021;
28.12.2021;
24.02.2022;
04.03.2022;
18.02.2022</t>
  </si>
  <si>
    <t>0,45833;
0,45833;
0,45833;
8,62;
23,396;
0,45833;
0,45833;
0,45833;
0,45833;
24,65324;
0,45833;
0,45833;
0,45833;
0,45833;
24,65324;
24,65324;
24,65324;
0,45833;
0,45833;
0,45833;
23,396;
0,45833</t>
  </si>
  <si>
    <t>5;
5;
6;
5;
6;
5;
5;
5;
5;
5;
5;
5;
5;
5;
0,005;
0,005;
0,005;
5;
5;
6;
3;
5</t>
  </si>
  <si>
    <t>30-1-19-00491181;
30-1-20-00494825</t>
  </si>
  <si>
    <t>27.12.2019;
23.01.2020</t>
  </si>
  <si>
    <t>M_1020206611</t>
  </si>
  <si>
    <t xml:space="preserve"> 30-1-21-00601519;
 30-1-21-00601659;
 30-1-21-00601673;
 30-1-21-00601807;
 30-1-21-00601827;
 30-1-21-00601863;
 30-1-21-00601875;
 30-1-21-00601649;
 30-1-21-00601897;
 30-1-21-00601917</t>
  </si>
  <si>
    <t>06.10.2021;
06.10.2021;
06.10.2021;
06.10.2021;
06.10.2021;
06.10.2021;
06.10.2021;
06.10.2021;
06.10.2021;
06.10.2021</t>
  </si>
  <si>
    <t>0,45833;
8,84545;
8,84545;
8,84545;
8,84545;
8,84545;
8,84545;
8,84545;
8,84545;
8,84545</t>
  </si>
  <si>
    <t>5;
5;
5;
5;
5;
5;
5;
5;
5;
5</t>
  </si>
  <si>
    <t>30-1-20-00505095</t>
  </si>
  <si>
    <t>30-1-21-00607497;
30-1-20-00511187</t>
  </si>
  <si>
    <t>18.10.2021;
15.06.2020</t>
  </si>
  <si>
    <t>30-1-20-00530629</t>
  </si>
  <si>
    <t>30-1-20-00505427;
30-1-19-00486869</t>
  </si>
  <si>
    <t>25.05.2020;
02.12.2019</t>
  </si>
  <si>
    <t>30-1-20-00519277</t>
  </si>
  <si>
    <t>30-1-21-00562521</t>
  </si>
  <si>
    <t>30-1-21-00554943</t>
  </si>
  <si>
    <t>30-1-20-00526749</t>
  </si>
  <si>
    <t>30-1-21-00559791</t>
  </si>
  <si>
    <t>30-1-20-00538109</t>
  </si>
  <si>
    <t>18,33333 (40*0,45833)</t>
  </si>
  <si>
    <t xml:space="preserve"> 30-1-21-00613587;
 30-1-21-00610983;
 30-1-21-00608587;
 30-1-21-00613275;
 30-1-21-00614825</t>
  </si>
  <si>
    <t>18.11.2021;
16.11.2021;
20.10.2021;
17.11.2021;
24.11.2021</t>
  </si>
  <si>
    <t xml:space="preserve"> 30-1-20-00508631;
 30-1-20-00507067;
 30-1-20-00507093;
 30-1-20-00507087;
 30-1-20-00507077</t>
  </si>
  <si>
    <t>25.05.2020;
25.05.2020;
18.05.2020;
25.05.2020;
18.05.2020</t>
  </si>
  <si>
    <t>0,45833;
0,45833;
12,112;
0,45833;
12,112</t>
  </si>
  <si>
    <t>30-1-21-00576633</t>
  </si>
  <si>
    <t>30-1-21-00588383</t>
  </si>
  <si>
    <t xml:space="preserve"> 30-1-22-00630935;
 30-1-22-00626217;
 30-1-22-00626183;
 30-1-22-00626117;
 30-1-22-00626145;
 30-1-22-00630821</t>
  </si>
  <si>
    <t>28.02.2022;
28.02.2022;
28.02.2022;
28.02.2022;
28.02.2022;
28.02.2022</t>
  </si>
  <si>
    <t>30-1-20-00530657</t>
  </si>
  <si>
    <t>M_1020306005</t>
  </si>
  <si>
    <t>30-1-21-00570105</t>
  </si>
  <si>
    <t>30-1-21-00569425;
30-1-21-00574811</t>
  </si>
  <si>
    <t>08.04.2021;
04.05.2021</t>
  </si>
  <si>
    <t>30-1-20-00539097;
30-1-21-00567973</t>
  </si>
  <si>
    <t>22.10.2020;
12.04.2021</t>
  </si>
  <si>
    <t>30-1-20-00497159</t>
  </si>
  <si>
    <t>30-1-21-00564245</t>
  </si>
  <si>
    <t>30-1-21-00570053</t>
  </si>
  <si>
    <t xml:space="preserve"> 30-1-21-00615103;
 30-1-21-00603473;
 30-1-21-00604955</t>
  </si>
  <si>
    <t>26.11.2021;
24.09.2021;
01.10.2021</t>
  </si>
  <si>
    <t>30-1-21-00593589</t>
  </si>
  <si>
    <t xml:space="preserve">
30-1-22-00624715;
30-1-22-00624643;
30-1-22-00635723;
30-1-22-00635665;
30-1-22-00635721;
30-1-22-00635609;
30-1-22-00635407;
30-1-22-00635401;
30-1-22-00635415;
30-1-22-00635393;
30-1-22-00635419;
30-1-22-00637629</t>
  </si>
  <si>
    <t xml:space="preserve">
15.07.2022;
15.07.2022;
21.03.2022;
21.03.2022;
21.03.2022;
21.03.2022;
21.03.2022;
21.03.2022;
21.03.2022;
21.03.2022;
21.03.2022;
04.04.2022</t>
  </si>
  <si>
    <t xml:space="preserve">
23,396;
23,396;
0,45833;
0,45833;
0,45833;
0,45833;
10,344;
10,344;
10,344;
10,344;
10,344;
0,45833</t>
  </si>
  <si>
    <t>30-1-21-00562925</t>
  </si>
  <si>
    <t>30-1-20-00523375</t>
  </si>
  <si>
    <t>30-1-20-00518883;
30-1-21-00593351</t>
  </si>
  <si>
    <t>09.07.2020;
06.08.2021</t>
  </si>
  <si>
    <t>M_1020207364</t>
  </si>
  <si>
    <t>30-1-22-00631569;
30-1-22-00630277;
30-1-22-00629115;
30-1-22-00672971;
30-1-22-00673015;
30-1-22-00672357;
30-1-22-00672485;
30-1-22-00670821;
30-1-22-00667573;
30-1-22-00667619;
30-1-22-00667035;
30-1-22-00663143;
30-1-22-00668427;
30-1-22-00668059;
30-1-22-00654577;
30-1-22-00652663;
30-1-22-00650939;
30-1-22-00650817;
30-1-22-00649229;
30-1-22-00648861;
30-1-22-00648111;
30-1-22-00650303;
30-1-22-00648297;
30-1-22-00662369;
30-1-22-00638497;
30-1-22-00632567</t>
  </si>
  <si>
    <t>02.03.2022;
28.02.2022;
17.02.2022;
25.10.2022;
25.10.2022;
17.10.2022;
18.10.2022;
07.10.2022;
12.09.2022;
20.09.2022;
07.09.2022;
11.08.2022;
19.09.2022;
16.09.2022;
22.06.2022;
10.06.2022;
02.06.2022;
02.06.2022;
23.05.2022;
19.05.2022;
23.05.2022;
02.06.2022;
18.05.2022;
08.08.2022;
06.04.2022;
11.03.2022</t>
  </si>
  <si>
    <t>0,45833;
23,396;
0,45833;
23,396;
23,396;
23,396;
23,396;
14,7475;
4,16667;
23,396;
23,396;
23,396;
23,396;
0,45833;
0,45833;
0,45833;
0,45833;
0,45833;
0,45833;
0,45833;
0,45833;
0,45833;
0,45833;
0,45833;
0,45833;
0,45833</t>
  </si>
  <si>
    <t>10;
5;
7;
3;
3;
5;
6;
3;
5;
5;
6;
6;
6;
15;
6;
7;
7;
15;
6;
6;
3;
6;
5;
10;
15;
10</t>
  </si>
  <si>
    <t>M_1020207258</t>
  </si>
  <si>
    <t>429 договора (в т.ч. 319 *0,45833 т.руб., 1*7,91524 т.руб., 1*8,84545 т.руб., 3*10,61454 т.руб., 17*23,393 т.руб., 85*24,65324 т.руб., 3*28,267 т.руб.)</t>
  </si>
  <si>
    <t>429 договора мощностью от 0 до 15 кВт</t>
  </si>
  <si>
    <t>M_1020207365</t>
  </si>
  <si>
    <t>30-1-22-00631313;
30-1-22-00631115;
30-1-22-00628183;
30-1-22-00627789;
30-1-22-00626739;
30-1-22-00626589;
30-1-22-00626763;
30-1-22-00626313;
30-1-22-00626087;
30-1-22-00626099;
30-1-22-00624919;
30-1-21-00622767;
30-1-21-00621697;
30-1-21-00619653;
30-1-22-00624811;
30-1-21-00616715;
30-1-21-00616651;
30-1-21-00616657;
30-1-21-00615737;
30-1-21-00614609;
30-1-21-00615217;
30-1-21-00607429;
30-1-21-00604127;
30-1-21-00606215;
30-1-20-00529325;
30-1-22-00675021;
30-1-22-00673895;
30-1-22-00671781;
30-1-22-00671061;
30-1-22-00662785;
30-1-22-00662291;
30-1-22-00660825;
30-1-22-00655299;
30-1-22-00655881;
30-1-22-00654553;
30-1-22-00663315;
30-1-22-00652487;
30-1-22-00650905;
30-1-22-00649161;
30-1-22-00648599;
30-1-22-00649065;
30-1-22-00652283;
30-1-22-00649875;
30-1-22-00653033;
30-1-22-00646743;
30-1-22-00644841;
30-1-22-00644615;
30-1-22-00642977;
30-1-22-00642481;
30-1-22-00641775;
30-1-22-00642673;
30-1-22-00641823;
30-1-22-00642117;
30-1-22-00636375;
30-1-22-00636891;
30-1-22-00635909;
30-1-22-00635815</t>
  </si>
  <si>
    <t>11.03.2022;
02.03.2022;
17.02.2022;
10.02.2022;
01.02.2022;
31.01.2022;
02.02.2022;
31.01.2022;
01.02.2022;
02.02.2022;
24.01.2022;
29.12.2021;
24.12.2021;
15.12.2021;
24.01.2022;
02.12.2021;
02.12.2021;
02.12.2021;
26.11.2021;
21.01.2022;
26.11.2021;
13.10.2021;
28.09.2021;
06.10.2021;
27.08.2020;
10.11.2022;
31.10.2022;
31.10.2022;
07.10.2022;
09.08.2022;
02.08.2022;
02.08.2022;
27.06.2022;
28.06.2022;
22.06.2022;
11.08.2022;
09.06.2022;
02.06.2022;
23.05.2022;
26.05.2022;
23.05.2022;
20.06.2022;
26.05.2022;
15.06.2022;
06.05.2022;
27.04.2022;
26.04.2022;
20.04.2022;
19.04.2022;
14.04.2022;
19.04.2022;
13.04.2022;
25.04.2022;
25.03.2022;
31.03.2022;
22.03.2022;
21.03.2022</t>
  </si>
  <si>
    <t>0,45833;
0,45833;
0,45833;
0,45833;
0,45833;
0,45833;
0,45833;
0,45833;
0,45833;
0,45833;
0,45833;
0,45833;
0,45833;
0,45833;
0,45833;
0,45833;
0,45833;
0,45833;
0,45833;
0,45833;
0,45833;
0,45833;
0,45833;
0,45833;
0,45833;
14,75000;
36,92000;
34,41000;
23,39600;
36,92000;
0,45833;
36,92000;
0,45833;
0,45833;
0,45833;
0,45833;
0,45833;
0,45833;
0,45833;
0,45833;
0,45833;
0,45833;
0,45833;
0,45833;
0,45833;
0,45833;
0,45833;
0,45833;
0,45833;
0,45833;
0,45833;
0,45833;
0,45833;
0,45833;
40,65000;
0,45833;
0,45833</t>
  </si>
  <si>
    <t>10;
10;
15;
15;
10;
10;
10;
10;
10;
10;
15;
15;
15;
15;
15;
15;
15;
15;
15;
15;
15;
15;
15;
8;
15;
3;
15;
7;
5;
15;
15;
15;
15;
10;
15;
15;
15;
7;
15;
5;
15;
15;
15;
15;
15;
15;
15;
15;
10;
15;
15;
15;
15;
15;
15;
15;
15</t>
  </si>
  <si>
    <t>30-1-21-00561037</t>
  </si>
  <si>
    <t xml:space="preserve"> 30-1-21-00598717;
 30-1-21-00598731;
 30-1-21-00598705;
 30-1-21-00598713;
 30-1-21-00598757</t>
  </si>
  <si>
    <t>06.09.2021;
06.09.2021;
06.09.2021;
06.09.2021;
06.09.2021</t>
  </si>
  <si>
    <t>30-1-18-00395303</t>
  </si>
  <si>
    <t>M_1020205820</t>
  </si>
  <si>
    <t>30-1-20-00542805</t>
  </si>
  <si>
    <t>30-1-20-00519133</t>
  </si>
  <si>
    <t>M_1020206199</t>
  </si>
  <si>
    <t>30-1-21-00607791;
30-1-21-00579571</t>
  </si>
  <si>
    <t>15.10.2021;
02.06.2021</t>
  </si>
  <si>
    <t>30-1-20-00525269</t>
  </si>
  <si>
    <t>30-1-20-00531925</t>
  </si>
  <si>
    <t>30-1-21-00572859</t>
  </si>
  <si>
    <t>M_1020206231</t>
  </si>
  <si>
    <t>30-1-21-00579949</t>
  </si>
  <si>
    <t>30-1-21-00588983</t>
  </si>
  <si>
    <t>30-1-21-00593831;
30-1-21-00586381</t>
  </si>
  <si>
    <t>09.08.2021;
05.07.2021</t>
  </si>
  <si>
    <t>M_1020306534</t>
  </si>
  <si>
    <t>30-1-21-00579225;
30-1-22-00656397</t>
  </si>
  <si>
    <t>31.05.2021;
03.07.2022</t>
  </si>
  <si>
    <t>30-1-21-00560739</t>
  </si>
  <si>
    <t xml:space="preserve"> 30-1-20-00551895;
 30-1-20-00552761;
 30-1-20-00552745;
 30-1-20-00551911;
 30-1-20-00552015;
 30-1-20-00525523;
 30-1-20-00525417;
 30-1-20-00525529;
 30-1-20-00525447;
 30-1-20-00536333;
 30-1-20-00525527;
 30-1-20-00525357;
 30-1-22-00632449;
 30-1-21-00623029;
 30-1-20-00532943;
 30-1-20-00532951;
 30-1-21-00579255;
 30-1-21-00578483;
 30-1-18-00419429;
 30-1-21-00577617</t>
  </si>
  <si>
    <t>28.12.2020;
28.01.2021;
27.01.2021;
24.12.2020;
24.12.2020;
27.08.2020;
31.08.2020;
31.08.2020;
27.08.2020;
22.10.2020;
31.08.2020;
27.08.2020;
15.03.2022;
10.01.2022;
09.10.2020;
09.10.2020;
07.06.2021;
07.06.2021;
03.04.2019;
01.06.2021</t>
  </si>
  <si>
    <t>0,45833;
0,45833;
0,45833;
0,45833;
0,45833;
0,45833;
0,45833;
0,45833;
0,45833;
0,45833;
0,45833;
0,45833;
0,45833;
0,45833;
0,45833;
0,45833;
0,45833;
0,45833;
16,387;
0,45833</t>
  </si>
  <si>
    <t>30-1-21-00567481;
30-1-21-00559553</t>
  </si>
  <si>
    <t>30.03.2021;
12.02.2021</t>
  </si>
  <si>
    <t>30-1-21-00573981</t>
  </si>
  <si>
    <t>30-1-21-00560053</t>
  </si>
  <si>
    <t>30-1-20-00541777</t>
  </si>
  <si>
    <t>30-1-21-00604519</t>
  </si>
  <si>
    <t>30-1-20-00519083</t>
  </si>
  <si>
    <t>30-1-20-00522665</t>
  </si>
  <si>
    <t>M_1020206088</t>
  </si>
  <si>
    <t>30-1-21-00576431</t>
  </si>
  <si>
    <t>30-1-21-00582583</t>
  </si>
  <si>
    <t>30-1-21-00565577;
30-1-21-00594389</t>
  </si>
  <si>
    <t>29.03.2021;
11.08.2021</t>
  </si>
  <si>
    <t>30-1-20-00541757</t>
  </si>
  <si>
    <t>30-1-20-00517387;
30-1-20-00517389</t>
  </si>
  <si>
    <t>26.06.2020;
26.06.2020</t>
  </si>
  <si>
    <t>30-1-20-00501103</t>
  </si>
  <si>
    <t>30-1-21-00562001</t>
  </si>
  <si>
    <t>30-1-20-00534419</t>
  </si>
  <si>
    <t>M_1020207396</t>
  </si>
  <si>
    <t>30-1-22-00631441;
30-1-22-00636413;
30-1-22-00631439;
30-1-22-00631235;
30-1-22-00631219;
30-1-22-00630405;
30-1-22-00641769;
30-1-22-00632465;
30-1-22-00630825;
30-1-22-00630663;
30-1-22-00630671;
30-1-22-00633519;
30-1-22-00630019;
30-1-22-00632713;
30-1-22-00630031;
30-1-22-00628679;
30-1-22-00640267;
30-1-22-00627291;
30-1-22-00624219;
30-1-22-00624255;
30-1-22-00624209;
30-1-21-00622883;
30-1-21-00621497;
30-1-21-00621227;
30-1-21-00618839;
30-1-21-00618691;
30-1-21-00620437;
30-1-21-00618257;
30-1-21-00617653;
30-1-21-00620009;
30-1-21-00616055;
30-1-21-00615341;
30-1-21-00619641;
30-1-21-00615233;
30-1-21-00616159;
30-1-21-00614939;
30-1-21-00614897;
30-1-21-00613795;
30-1-21-00618971;
30-1-21-00622511;
30-1-21-00615163;
30-1-21-00621687;
30-1-21-00617923;
30-1-21-00622539;
30-1-21-00612361;
30-1-21-00612063;
30-1-21-00611133;
30-1-21-00611913;
30-1-21-00610679;
30-1-21-00607953;
30-1-21-00604107;
30-1-21-00604111;
30-1-21-00603621;
30-1-21-00603821;
30-1-21-00603613;
30-1-21-00602243;
30-1-21-00602551;
30-1-21-00602359;
30-1-21-00601739;
30-1-21-00601439;
30-1-21-00597491;
30-1-21-00596581;
30-1-21-00595025;
30-1-21-00594703;
30-1-21-00594369;
30-1-21-00592415;
30-1-21-00591995;
30-1-21-00591787;
30-1-21-00591777;
30-1-21-00591187;
30-1-21-00591165;
30-1-21-00594055;
30-1-21-00592287;
30-1-21-00591747;
30-1-21-00589561;
30-1-21-00589077;
30-1-21-00589115;
30-1-21-00588771;
30-1-21-00587291;
30-1-21-00586697;
30-1-21-00586069;
30-1-21-00586123;
30-1-21-00586051;
30-1-21-00585399;
30-1-21-00584899;
30-1-21-00584617;
30-1-21-00584613;
30-1-21-00584497;
30-1-21-00582823;
30-1-21-00581727;
30-1-21-00581787;
30-1-21-00581805;
30-1-21-00581685;
30-1-21-00581705;
30-1-21-00581701;
30-1-21-00581693;
30-1-21-00581615;
30-1-21-00580085;
30-1-21-00584901;
30-1-21-00574935;
30-1-21-00574949;
30-1-21-00576257;
30-1-21-00572255;
30-1-21-00570151;
30-1-21-00564569;
30-1-21-00563363;
30-1-21-00560997;
30-1-21-00559091;
30-1-21-00555545;
30-1-20-00546025;
30-1-20-00546215;
30-1-20-00546191;
30-1-20-00548753;
30-1-20-00530217;
30-1-20-00527903;
30-1-20-00524435;
30-1-22-00668113;
30-1-22-00665357;
30-1-22-00664305;
30-1-22-00656815;
30-1-22-00655489;
30-1-22-00652751;
30-1-22-00652773;
30-1-22-00652425;
30-1-22-00652429;
30-1-22-00661501;
30-1-22-00652189;
30-1-22-00651817;
30-1-22-00652287;
30-1-22-00648965;
30-1-22-00649137;
30-1-22-00648573;
30-1-22-00648559;
30-1-22-00651875;
30-1-22-00652895;
30-1-22-00651545;
30-1-22-00646583;
30-1-22-00646611;
30-1-22-00646455;
30-1-22-00646483;
30-1-22-00649635;
30-1-22-00645187;
30-1-22-00648467;
30-1-22-00649387;
30-1-22-00649153;
30-1-22-00645609;
30-1-22-00644835;
30-1-22-00650739;
30-1-22-00650733;
30-1-22-00650747;
30-1-22-00645573;
30-1-22-00644595;
30-1-22-00643865;
30-1-22-00642471;
30-1-22-00642125;
30-1-22-00640661;
30-1-22-00641211;
30-1-22-00640319;
30-1-22-00640961;
30-1-22-00640851;
30-1-22-00646499;
30-1-22-00639049;
30-1-22-00638931;
30-1-22-00638579;
30-1-22-00647729;
30-1-22-00638433;
30-1-22-00644993;
30-1-22-00640777;
30-1-22-00637305;
30-1-22-00636387;
30-1-22-00639655;
30-1-22-00634455;
30-1-22-00634437;
30-1-22-00638947;
30-1-22-00639019;
30-1-22-00639211;
30-1-22-00636089;
30-1-22-00638427;
30-1-22-00633511;
30-1-22-00633531;
30-1-22-00637823;
30-1-22-00636107;
30-1-22-00632635;
30-1-22-00632089</t>
  </si>
  <si>
    <t>02.03.2022;
23.03.2022;
03.03.2022;
03.03.2022;
03.03.2022;
22.02.2022;
21.04.2022;
11.03.2022;
25.02.2022;
28.02.2022;
25.02.2022;
10.03.2022;
22.02.2022;
09.03.2022;
28.02.2022;
14.02.2022;
15.04.2022;
04.02.2022;
20.01.2022;
20.01.2022;
20.01.2022;
03.01.2022;
24.12.2021;
24.12.2021;
15.12.2021;
13.12.2021;
17.12.2021;
13.12.2021;
14.12.2021;
21.12.2021;
02.12.2021;
26.11.2021;
20.12.2021;
26.11.2021;
14.12.2021;
26.11.2021;
25.11.2021;
19.11.2021;
15.12.2021;
29.12.2021;
25.11.2021;
27.12.2021;
13.12.2021;
29.12.2021;
12.11.2021;
11.11.2021;
29.10.2021;
09.11.2021;
28.10.2021;
19.10.2021;
29.09.2021;
29.09.2021;
27.09.2021;
28.09.2021;
24.09.2021;
17.09.2021;
23.09.2021;
20.09.2021;
23.09.2021;
15.09.2021;
26.08.2021;
24.08.2021;
12.08.2021;
12.08.2021;
10.08.2021;
11.08.2021;
03.08.2021;
30.07.2021;
30.07.2021;
27.07.2021;
03.08.2021;
11.08.2021;
04.08.2021;
29.07.2021;
16.07.2021;
15.07.2021;
15.07.2021;
13.07.2021;
12.07.2021;
02.07.2021;
30.06.2021;
01.07.2021;
02.07.2021;
28.06.2021;
24.06.2021;
23.06.2021;
23.06.2021;
23.06.2021;
21.06.2021;
09.06.2021;
16.06.2021;
16.06.2021;
09.06.2021;
09.06.2021;
09.06.2021;
09.06.2021;
09.06.2021;
03.06.2021;
23.06.2021;
07.05.2021;
12.05.2021;
17.05.2021;
21.04.2021;
12.04.2021;
17.03.2021;
17.03.2021;
20.02.2021;
12.02.2021;
27.01.2021;
30.11.2020;
04.12.2020;
25.11.2020;
09.12.2020;
03.09.2020;
10.09.2020;
11.08.2020;
30.09.2022;
19.09.2022;
26.08.2022;
06.07.2022;
07.07.2022;
16.06.2022;
16.06.2022;
14.06.2022;
21.06.2022;
29.07.2022;
14.06.2022;
09.06.2022;
09.06.2022;
20.05.2022;
30.05.2022;
27.05.2022;
24.05.2022;
16.06.2022;
14.06.2022;
14.06.2022;
13.05.2022;
16.05.2022;
16.05.2022;
11.05.2022;
30.05.2022;
04.05.2022;
25.04.2022;
27.05.2022;
07.06.2022;
04.05.2022;
13.05.2022;
09.06.2022;
07.06.2022;
09.06.2022;
31.05.2022;
27.04.2022;
25.04.2022;
19.04.2022;
20.04.2022;
04.05.2022;
14.04.2022;
12.04.2022;
04.05.2022;
04.05.2022;
17.05.2022;
06.04.2022;
08.04.2022;
11.04.2022;
23.05.2022;
14.04.2022;
16.05.2022;
04.05.2022;
31.03.2022;
23.03.2022;
20.04.2022;
15.03.2022;
18.03.2022;
07.04.2022;
07.04.2022;
08.04.2022;
23.03.2022;
11.04.2022;
11.03.2022;
11.03.2022;
11.04.2022;
22.03.2022;
03.03.2022;
03.03.2022</t>
  </si>
  <si>
    <t>0,45833;
0,45833;
0,45833;
0,45833;
23,396;
0,45833;
0,45833;
0,45833;
0,45833;
0,45833;
0,45833;
0,45833;
0,45833;
0,45833;
0,45833;
0,45833;
0,45833;
0,45833;
0,45833;
0,45833;
0,45833;
0,45833;
0,45833;
0,45833;
0,45833;
0,45833;
0,45833;
0,45833;
24,65324;
0,45833;
0,45833;
0,45833;
0,45833;
0,45833;
24,65324;
0,45833;
0,45833;
0,45833;
0,45833;
0,45833;
0,45833;
0,45833;
0,45833;
0,45833;
0,45833;
0,45833;
0,45833;
0,45833;
0,45833;
24,65324;
0,45833;
0,45833;
0,45833;
0,45833;
0,45833;
0,45833;
0,45833;
0,45833;
0,45833;
0,45833;
0,45833;
0,45833;
0,45833;
0,45833;
0,45833;
24,65324;
0,45833;
0,45833;
0,45833;
0,45833;
0,45833;
0,45833;
0,45833;
0,45833;
0,45833;
0,45833;
0,45833;
0,45833;
0,45833;
0,45833;
0,45833;
0,45833;
0,45833;
0,45833;
0,45833;
0,45833;
0,45833;
0,45833;
0,45833;
0,45833;
24,65324;
24,65324;
0,45833;
0,45833;
0,45833;
0,45833;
0,45833;
0,45833;
0,45833;
0,45833;
0,45833;
0,45833;
0,45833;
0,45833;
0,45833;
24,65324;
0,45833;
0,45833;
0,45833;
0,45833;
28,267;
28,267;
28,267;
0,45833;
0,45833;
0,45833;
23,396;
23,396;
42,236;
0,45833;
0,45833;
10,344;
10,344;
0,45833;
0,45833;
0,45833;
23,396;
0,45833;
0,45833;
0,45833;
0,45833;
0,45833;
0,45833;
23,396;
0,45833;
0,45833;
0,45833;
0,45833;
10,344;
0,45833;
0,45833;
0,45833;
0,45833;
0,45833;
0,45833;
0,45833;
0,45833;
10,344;
0,45833;
10,344;
0,45833;
0,45833;
0,45833;
0,45833;
36,92;
23,396;
0,45833;
0,45833;
23,396;
23,396;
0,45833;
23,396;
0,45833;
0,45833;
0,45833;
0,45833;
0,45833;
23,396;
0,45833;
0,45833;
0,45833;
0,45833;
0,45833;
0,45833;
0,45833;
0,45833;
0,45833;
0,45833;
0,45833;
0,45833;
0,45833;
0,45833;
0,45833;
0,45833</t>
  </si>
  <si>
    <t>6;
6;
6;
6;
6;
6;
5;
8;
6;
6;
6;
6;
6;
8;
5;
5;
6;
6;
6;
6;
6;
6;
6;
6;
5;
6;
6;
6;
6;
6;
6;
6;
6;
6;
6;
6;
6;
6;
6;
6;
7;
6;
6;
5;
6;
5;
5;
6;
6;
6;
6;
6;
6;
6;
6;
6;
6;
5;
6;
10;
6;
6;
5;
6;
6;
1,5;
6;
6;
6;
6;
6;
6;
4;
3;
6;
6;
6;
6;
5;
6;
6;
5;
6;
6;
6;
6;
6;
6;
7;
6;
6;
6;
6;
6;
6;
6;
6;
6;
10;
5;
6;
6;
6;
15;
6;
5;
6;
5;
6;
6;
1;
1;
1;
6;
6;
6;
6;
6;
5;
6;
6;
6;
6;
6;
6;
6;
6;
6;
6;
6;
6;
5;
5;
6;
6;
2;
6;
5;
6;
6;
6;
5;
5;
6;
7;
6;
6;
6;
6;
6;
5;
6;
8;
6;
6;
8;
5;
6;
6;
6;
5;
6;
6;
6;
4;
3;
6;
6;
6;
6;
5;
5;
6;
6;
6;
5;
6;
5;
6;
6;
6;
6;
5;
6</t>
  </si>
  <si>
    <t>M_1020207394</t>
  </si>
  <si>
    <t>30-1-22-00626999;
30-1-22-00624323;
30-1-22-00628349;
30-1-22-00624847;
30-1-22-00623829;
30-1-21-00582613;
30-1-22-00652129;
30-1-22-00651987;
30-1-22-00653383;
30-1-22-00653935;
30-1-22-00650881;
30-1-22-00649965;
30-1-22-00648913;
30-1-22-00646205;
30-1-22-00644953;
30-1-22-00644847;
30-1-22-00647053;
30-1-22-00643689;
30-1-22-00638807;
30-1-22-00638841;
30-1-22-00637375;
30-1-22-00637339</t>
  </si>
  <si>
    <t>03.02.2022;
24.01.2022;
18.02.2022;
24.01.2022;
17.01.2022;
21.06.2021;
09.06.2022;
07.06.2022;
17.06.2022;
17.06.2022;
06.06.2022;
01.06.2022;
26.05.2022;
19.05.2022;
05.05.2022;
28.04.2022;
13.05.2022;
21.04.2022;
05.04.2022;
06.04.2022;
28.03.2022;
01.04.2022</t>
  </si>
  <si>
    <t>0,45833;
0,45833;
0,45833;
0,45833;
0,45833;
0,45833;
0,45833;
0,45833;
0,45833;
0,45833;
0,45833;
23,396;
0,45833;
23,396;
0,45833;
0,45833;
0,45833;
0,45833;
0,45833;
0,45833;
0,45833;
0,45833</t>
  </si>
  <si>
    <t>6;
5;
3;
6;
5;
5;
5;
5;
6;
6;
6;
5;
7;
6;
8;
5;
6;
5;
15;
6;
7;
15</t>
  </si>
  <si>
    <t>M_1020207395</t>
  </si>
  <si>
    <t xml:space="preserve"> 30-1-21-00616547;
 30-1-22-00624061;
 30-1-22-00640907;
 30-1-22-00640159;
 30-1-22-00655333;
 30-1-22-00638795;
 30-1-22-00648031;
 30-1-22-00646481;
 30-1-22-00652527;
 30-1-22-00662543;
 30-1-22-00650583;
 30-1-22-00661741;
 30-1-22-00636687;
 30-1-22-00636295;
 30-1-22-00649955;
 30-1-22-00647201;
 30-1-22-00649251;
 30-1-21-00618429;
 30-1-22-00663389;
 30-1-21-00620137;
 30-1-22-00648931;
 30-1-22-00662693;
 30-1-22-00657209;
 30-1-22-00648957;
 30-1-22-00647321;
 30-1-22-00657491;
 30-1-22-00648929;
 30-1-22-00660755;
 30-1-22-00636679;
 30-1-21-00619651;
 30-1-22-00650069</t>
  </si>
  <si>
    <t>20.12.2021;
18.01.2022;
15.04.2022;
12.04.2022;
29.06.2022;
11.04.2022;
17.05.2022;
13.05.2022;
14.06.2022;
11.08.2022;
31.05.2022;
08.08.2022;
29.03.2022;
31.03.2022;
01.06.2022;
23.05.2022;
27.05.2022;
13.12.2021;
11.08.2022;
20.12.2021;
26.05.2022;
17.08.2022;
07.07.2022;
23.05.2022;
18.05.2022;
05.07.2022;
22.06.2022;
03.08.2022;
29.03.2022;
17.12.2021;
01.06.2022</t>
  </si>
  <si>
    <t>0,45833;
0,45833;
0,45833;
0,45833;
0,45833;
0,45833;
0,45833;
0,45833;
0,45833;
23,396;
0,45833;
23,396;
0,45833;
0,45833;
0,45833;
0,45833;
0,45833;
0,45833;
23,396;
0,45833;
0,45833;
23,396;
0,45833;
0,45833;
0,45833;
0,45833;
23,396;
23,396;
0,45833;
0,45833;
0,45833</t>
  </si>
  <si>
    <t>6;
6;
6;
6;
6;
3;
6;
6;
6;
6;
6;
6;
6;
6;
6;
6;
6;
6;
7;
6;
6;
6;
6;
7;
6;
6;
6;
6;
6;
6;
6</t>
  </si>
  <si>
    <t>M_1020205829</t>
  </si>
  <si>
    <t>30-1-20-00520873;
30-7-20-00520679</t>
  </si>
  <si>
    <t>24.07.2020;
24.07.2020</t>
  </si>
  <si>
    <t>10;
15</t>
  </si>
  <si>
    <t>M_1020204359</t>
  </si>
  <si>
    <t>30-1-19-00425917</t>
  </si>
  <si>
    <t>M_1020206641</t>
  </si>
  <si>
    <t>30-1-21-00600037</t>
  </si>
  <si>
    <t>M_1020206918</t>
  </si>
  <si>
    <t>30-1-20-00544165</t>
  </si>
  <si>
    <t>M_1020306523</t>
  </si>
  <si>
    <t>30-1-21-00584353</t>
  </si>
  <si>
    <t>30-1-21-00605555</t>
  </si>
  <si>
    <t>M_1020206979</t>
  </si>
  <si>
    <t>30-1-21-00618525</t>
  </si>
  <si>
    <t>30-1-21-00596055</t>
  </si>
  <si>
    <t>30-1-21-00594379</t>
  </si>
  <si>
    <t xml:space="preserve"> 30-1-19-00442215 (1 договор=20потребителей *0,45833 т.руб.)</t>
  </si>
  <si>
    <t>9,16667 тыс.руб. (1 договор=20потребителей *0,45833 т.руб.)</t>
  </si>
  <si>
    <t>30-1-21-00611445</t>
  </si>
  <si>
    <t>30-1-19-00473615</t>
  </si>
  <si>
    <t>30-1-20-00501197</t>
  </si>
  <si>
    <t>M_1020205323</t>
  </si>
  <si>
    <t>30-1-20-00496325</t>
  </si>
  <si>
    <t>M_1020206625</t>
  </si>
  <si>
    <t>30-1-21-00595717</t>
  </si>
  <si>
    <t>M_1020205737</t>
  </si>
  <si>
    <t>30-1-20-00539627</t>
  </si>
  <si>
    <t>30-1-21-00595867</t>
  </si>
  <si>
    <t>M_1020206773</t>
  </si>
  <si>
    <t>30-1-21-00606277</t>
  </si>
  <si>
    <t>M_1020206636</t>
  </si>
  <si>
    <t>30-1-21-00593587</t>
  </si>
  <si>
    <t>M_1020206089</t>
  </si>
  <si>
    <t>30-1-21-00570229</t>
  </si>
  <si>
    <t>M_1020205919</t>
  </si>
  <si>
    <t>30-1-20-00552003</t>
  </si>
  <si>
    <t>M_1020207511</t>
  </si>
  <si>
    <t>30-1-20-00513377</t>
  </si>
  <si>
    <t>30-1-20-00532687</t>
  </si>
  <si>
    <t>30-1-20-00522655</t>
  </si>
  <si>
    <t>30-1-20-00501527</t>
  </si>
  <si>
    <t>30-1-19-00488057</t>
  </si>
  <si>
    <t>M_1020205051</t>
  </si>
  <si>
    <t xml:space="preserve"> 30-1-19-00474647;
 30-1-19-00474649;
 30-1-19-00477501;
 30-1-19-00477415</t>
  </si>
  <si>
    <t>15.10.2019;
15.10.2019;
29.10.2019;
29.10.2019</t>
  </si>
  <si>
    <t>13,317;
13,317;
13,317;
13,317</t>
  </si>
  <si>
    <t>14;
14;
14;
14</t>
  </si>
  <si>
    <t>M_1020206674</t>
  </si>
  <si>
    <t>30-1-21-00596009</t>
  </si>
  <si>
    <t>30-1-22-00624781;
30-1-21-00578257;
30-1-21-00586323</t>
  </si>
  <si>
    <t>24.01.2022;
03.06.2021;
07.07.2021</t>
  </si>
  <si>
    <t>15;
15;
13</t>
  </si>
  <si>
    <t>30-1-21-00574301;
30-1-21-00592889</t>
  </si>
  <si>
    <t>29.04.2021;
13.08.2021</t>
  </si>
  <si>
    <t xml:space="preserve"> 30-1-21-00587739;
 30-1-21-00572513;
 30-1-21-00582715;
 30-1-21-00582855;
 30-1-21-00573355;
 30-1-21-00573339;
 30-1-21-00573021;
 30-1-21-00573935;
 30-1-21-00574771;
 30-1-21-00574789;
 30-1-21-00596921</t>
  </si>
  <si>
    <t>09.07.2021;
20.04.2021;
21.06.2021;
21.06.2021;
26.04.2021;
26.04.2021;
26.04.2021;
30.04.2021;
30.04.2021;
30.04.2021;
31.08.2021</t>
  </si>
  <si>
    <t>24,65324;
24,65324;
24,65324;
24,65324;
24,65324;
24,65324;
24,65324;
24,65324;
24,65324;
24,65324;
24,65324</t>
  </si>
  <si>
    <t>30-1-21-00588283;
30-1-21-00595111</t>
  </si>
  <si>
    <t>19.07.2021;
17.08.2021</t>
  </si>
  <si>
    <t xml:space="preserve"> 30-1-22-00631051;
 30-1-21-00615173;
 30-1-21-00576505;
 30-1-22-00634645;
 30-1-22-00629387;
 30-1-21-00582411;
 30-1-21-00582403;
 30-1-21-00559773;
 30-1-21-00580727;
 30-1-21-00594609;
 30-1-21-00580091;
 30-1-21-00586465;
 30-1-21-00586443;
 30-1-21-00586483;
 30-1-21-00586409;
 30-1-21-00586491</t>
  </si>
  <si>
    <t>28.02.2022;
29.11.2021;
26.05.2021;
21.03.2022;
18.02.2022;
15.06.2021;
15.06.2021;
15.02.2021;
10.06.2021;
10.08.2021;
09.06.2021;
07.07.2021;
07.07.2021;
07.07.2021;
07.07.2021;
07.07.2021</t>
  </si>
  <si>
    <t>0,45833;
0,45833;
0,45833;
0,45833;
0,45833;
0,45833;
0,45833;
0,45833;
0,45833;
0,45833;
0,45833;
24,65324;
24,65324;
24,65324;
24,65324;
24,65324</t>
  </si>
  <si>
    <t xml:space="preserve"> 30-1-21-00619099;
 30-1-22-00627999;
 30-1-21-00606281;
 30-1-21-00594487;
 30-1-21-00599793;
 30-1-20-00551505;
 30-1-21-00611681;
 30-1-21-00605547;
 30-1-21-00606847;
 30-1-21-00606329;
 30-1-21-00600955;
 30-1-21-00601783;
 30-1-21-00563101;
 30-1-21-00593197;
 30-1-21-00594225;
 30-1-21-00580749;
 30-1-21-00617017;
 30-1-21-00597525;
 30-1-21-00598879;
 30-1-22-00630323;
 30-1-20-00542967;
 30-1-21-00611403;
 30-1-21-00593245;
 30-1-21-00622219;
 30-1-21-00570889;
 30-1-21-00603149;
 30-1-21-00566765;
 30-1-21-00592847;
 30-1-21-00615257;
 30-1-21-00594705;
 30-1-21-00572499;
 30-1-21-00591005;
 30-1-21-00622933;
 30-1-21-00584845;
 30-1-21-00609185;
 30-1-21-00566749;
 30-1-21-00620955;
 30-1-21-00620865;
 30-1-21-00590513;
 30-1-21-00614515;
 30-1-21-00620913;
 30-1-21-00613163;
 30-1-21-00613873;
 30-1-21-00617911;
 30-1-21-00617407</t>
  </si>
  <si>
    <t>17.12.2021;
14.02.2022;
14.10.2021;
18.08.2021;
15.09.2021;
21.12.2020;
16.11.2021;
12.10.2021;
12.10.2021;
12.10.2021;
13.09.2021;
20.09.2021;
15.03.2021;
11.08.2021;
10.08.2021;
08.06.2021;
08.12.2021;
06.09.2021;
06.09.2021;
18.02.2022;
30.11.2020;
03.11.2021;
05.08.2021;
30.12.2021;
14.04.2021;
22.09.2021;
02.04.2021;
03.08.2021;
02.12.2021;
16.08.2021;
27.04.2021;
26.07.2021;
29.12.2021;
26.06.2021;
23.10.2021;
02.04.2021;
26.12.2021;
24.12.2021;
26.07.2021;
22.11.2021;
22.12.2021;
19.11.2021;
19.11.2021;
21.12.2021;
20.12.2021</t>
  </si>
  <si>
    <t>0,45833;
0,45833;
24,65324;
0,45833;
0,45833;
0,45833;
39,73635;
0,45833;
0,45833;
0,45833;
0,45833;
0,45833;
0,45833;
0,45833;
0,45833;
0,45833;
0,45833;
0,45833;
0,45833;
0,45833;
0,45833;
0,45833;
0,45833;
0,45833;
0,45833;
0,45833;
0,45833;
0,45833;
0,45833;
0,45833;
0,45833;
0,45833;
0,45833;
0,45833;
0,45833;
0,45833;
0,45833;
0,45833;
0,45833;
0,45833;
0,45833;
0,45833;
0,45833;
0,45833;
0,45833</t>
  </si>
  <si>
    <t xml:space="preserve"> 30-1-21-00566751;
 30-1-21-00589017;
 30-1-20-00540433;
 30-1-20-00552415;
 30-1-21-00616925;
 30-1-20-00521665;
 30-1-21-00599421;
 30-1-21-00582653;
 30-1-21-00588975;
 30-1-21-00617409;
 30-1-21-00585271;
 30-1-22-00627239;
 30-1-21-00594387;
 30-1-21-00594447;
 30-1-20-00549821;
 30-1-21-00590063;
 30-1-21-00616549;
 30-1-21-00576443;
 30-1-21-00560619;
 30-1-21-00579789;
 30-1-21-00576419;
 30-1-21-00591585;
 30-1-21-00611721;
 30-1-20-00539461;
 30-1-21-00614519;
 30-1-21-00601323;
 30-1-21-00562603;
 30-1-21-00621927;
 30-1-21-00614523;
 30-1-21-00569857;
 30-1-20-00530313;
 30-1-21-00568193;
 30-1-21-00595831;
 30-1-21-00620813;
 30-1-21-00583449;
 30-1-21-00555899;
 30-1-21-00555777;
 30-1-21-00619149</t>
  </si>
  <si>
    <t>31.03.2021;
19.07.2021;
30.10.2020;
28.12.2020;
16.12.2021;
28.07.2020;
15.09.2021;
15.06.2021;
27.07.2021;
13.12.2021;
13.07.2021;
07.02.2022;
11.08.2021;
11.08.2021;
22.12.2020;
10.08.2021;
08.12.2021;
18.05.2021;
18.02.2021;
17.06.2021;
17.05.2021;
06.08.2021;
17.11.2021;
16.10.2020;
01.12.2021;
28.09.2021;
10.03.2021;
29.12.2021;
26.11.2021;
08.04.2021;
08.10.2020;
07.04.2021;
25.08.2021;
22.12.2021;
21.06.2021;
01.02.2021;
01.02.2021;
20.12.2021</t>
  </si>
  <si>
    <t>0,45833;
0,45833;
0,45833;
0,45833;
39,73635;
0,45833;
0,45833;
0,45833;
0,45833;
0,45833;
39,73635;
0,45833;
0,45833;
0,45833;
0,45833;
39,73635;
0,45833;
0,45833;
0,45833;
0,45833;
0,45833;
0,45833;
0,45833;
0,45833;
0,45833;
0,45833;
0,45833;
0,45833;
0,45833;
0,45833;
0,45833;
0,45833;
0,45833;
0,45833;
0,45833;
0,45833;
0,45833;
0,45833</t>
  </si>
  <si>
    <t>15;
15;
15;
15;
15;
15;
15;
15;
15;
15;
15;
15;
15;
15;
10;
15;
15;
15;
15;
15;
15;
15;
15;
15;
15;
15;
15;
15;
15;
15;
15;
15;
15;
15;
15;
15;
15;
15</t>
  </si>
  <si>
    <t>30-1-18-00411095</t>
  </si>
  <si>
    <t>30-1-19-00456367</t>
  </si>
  <si>
    <t>30-1-19-00430449</t>
  </si>
  <si>
    <t>30-1-19-00446705;
30-1-19-00457093</t>
  </si>
  <si>
    <t>17.06.2019;
15.08.2019</t>
  </si>
  <si>
    <t>30-1-18-00384001</t>
  </si>
  <si>
    <t>M_1020204382</t>
  </si>
  <si>
    <t>30-1-19-00431127;
30-1-19-00464539</t>
  </si>
  <si>
    <t>15.03.2019;
22.08.2019</t>
  </si>
  <si>
    <t>3;
4</t>
  </si>
  <si>
    <t>30-1-18-00394291</t>
  </si>
  <si>
    <t>30-1-19-00448703</t>
  </si>
  <si>
    <t>30-1-19-00447905</t>
  </si>
  <si>
    <t>M_1020304480</t>
  </si>
  <si>
    <t>30-1-18-00383571;
30-1-19-00451209</t>
  </si>
  <si>
    <t>23.06.2018;
25.06.2019</t>
  </si>
  <si>
    <t>30-1-18-00397727</t>
  </si>
  <si>
    <t>30-1-18-00410251</t>
  </si>
  <si>
    <t>30-1-19-00427203</t>
  </si>
  <si>
    <t>30-1-19-00444289</t>
  </si>
  <si>
    <t>30-1-21-00607237</t>
  </si>
  <si>
    <t>M_1020206678</t>
  </si>
  <si>
    <t>30-1-21-00584693</t>
  </si>
  <si>
    <t>30-1-21-00588513</t>
  </si>
  <si>
    <t>M_1020205941</t>
  </si>
  <si>
    <t>30-1-21-00561057</t>
  </si>
  <si>
    <t>M_1020206148</t>
  </si>
  <si>
    <t>30-1-20-00524739</t>
  </si>
  <si>
    <t>M_1020207481</t>
  </si>
  <si>
    <t>30-1-22-00653891</t>
  </si>
  <si>
    <t>M_1020205720</t>
  </si>
  <si>
    <t>30-1-21-00554975</t>
  </si>
  <si>
    <t>M_1020205261</t>
  </si>
  <si>
    <t>30-1-20-00501193</t>
  </si>
  <si>
    <t>30-1-20-00505443</t>
  </si>
  <si>
    <t>M_1020205587</t>
  </si>
  <si>
    <t>30-1-20-00520671</t>
  </si>
  <si>
    <t>M_1020206909</t>
  </si>
  <si>
    <t>30-1-21-00619213</t>
  </si>
  <si>
    <t>30-1-22-00633465;
30-1-21-00592857;
30-1-21-00601101;
30-1-21-00596443</t>
  </si>
  <si>
    <t>15.03.2022;
12.08.2021;
10.09.2021;
23.08.2021</t>
  </si>
  <si>
    <t>30-1-21-00592803</t>
  </si>
  <si>
    <t>M_1020206624</t>
  </si>
  <si>
    <t>30-1-21-00594103</t>
  </si>
  <si>
    <t>30-1-20-00542181</t>
  </si>
  <si>
    <t>30-1-21-00582889</t>
  </si>
  <si>
    <t xml:space="preserve"> 30-1-20-00505415;
 30-1-21-00595263;
 30-1-21-00596395;
 30-1-21-00597937;
 30-1-21-00619089;
 30-1-21-00602421;
 30-1-21-00611511;
 30-1-21-00619101;
 30-1-21-00618607;
 30-1-22-00626587</t>
  </si>
  <si>
    <t>20.05.2020;
17.08.2021;
25.08.2021;
31.08.2021;
18.12.2021;
21.09.2021;
19.11.2021;
21.12.2021;
10.12.2021;
31.01.2022</t>
  </si>
  <si>
    <t>12,112;
0,45833;
0,45833;
0,45833;
0,45833;
0,45833;
0,45833;
0,45833;
0,45833;
0,45833</t>
  </si>
  <si>
    <t>30-1-19-00428461</t>
  </si>
  <si>
    <t>30-1-20-00495873</t>
  </si>
  <si>
    <t xml:space="preserve"> 30-1-20-00539537;
 30-1-20-00539329;
 30-1-20-00541689;
 30-1-20-00541691;
 30-1-20-00541681</t>
  </si>
  <si>
    <t>02.11.2020;
24.11.2020;
24.11.2020;
19.11.2020;
24.11.2020</t>
  </si>
  <si>
    <t>30-1-21-00618791;
30-1-21-00612487;
30-1-21-00595751;
30-1-20-00543599</t>
  </si>
  <si>
    <t>17.12.2021;
29.11.2021;
20.08.2021;
13.11.2020</t>
  </si>
  <si>
    <t>30-1-18-00420267</t>
  </si>
  <si>
    <t>30-1-19-00470233</t>
  </si>
  <si>
    <t xml:space="preserve"> 30-1-19-00486177;
 30-1-20-00517273;
 30-1-20-00517261;
 30-1-20-00520147;
 30-1-20-00519981;
 30-1-20-00535517;
 30-1-21-00601377;
 30-1-21-00608285</t>
  </si>
  <si>
    <t>27.11.2019;
26.06.2020;
02.07.2020;
31.07.2020;
30.07.2020;
15.10.2020;
17.09.2021;
25.10.2021</t>
  </si>
  <si>
    <t>30-1-19-00424051;
30-1-19-00438509</t>
  </si>
  <si>
    <t>31.01.2019;
16.04.2019</t>
  </si>
  <si>
    <t>30-1-20-00497337</t>
  </si>
  <si>
    <t>30-1-19-00466741</t>
  </si>
  <si>
    <t>30-1-19-00447153</t>
  </si>
  <si>
    <t>M_1020205831</t>
  </si>
  <si>
    <t>30-1-21-00555169</t>
  </si>
  <si>
    <t>M_1020206933</t>
  </si>
  <si>
    <t>30-1-21-00616645</t>
  </si>
  <si>
    <t>M_1020206112</t>
  </si>
  <si>
    <t>30-1-20-00552035</t>
  </si>
  <si>
    <t>30-1-20-00529851</t>
  </si>
  <si>
    <t>M_1020205859</t>
  </si>
  <si>
    <t>30-1-20-00549997</t>
  </si>
  <si>
    <t>M_1020207591</t>
  </si>
  <si>
    <t xml:space="preserve"> 30-1-20-00541773;
 30-1-20-00541817;
 30-1-21-00562389</t>
  </si>
  <si>
    <t>30.12.2020;
29.10.2020;
29.03.2021</t>
  </si>
  <si>
    <t>39,806;
0,45833;
0,45833</t>
  </si>
  <si>
    <t>15;
6;
8</t>
  </si>
  <si>
    <t>M_1020206884</t>
  </si>
  <si>
    <t>30-1-21-00591037;
30-1-21-00593615</t>
  </si>
  <si>
    <t>26.07.2021;
05.08.2021</t>
  </si>
  <si>
    <t>M_1020207002</t>
  </si>
  <si>
    <t>30-1-21-00622251</t>
  </si>
  <si>
    <t>M_1020205248</t>
  </si>
  <si>
    <t>30-1-20-00494821</t>
  </si>
  <si>
    <t>M_1020306341</t>
  </si>
  <si>
    <t xml:space="preserve"> 30-1-22-00644677;
 30-1-21-00574875;
 30-1-21-00577207;
 30-1-21-00577191</t>
  </si>
  <si>
    <t>04.05.2022;
12.05.2021;
27.05.2021;
27.05.2021</t>
  </si>
  <si>
    <t>0,45833;
0,45833;
0,45833;
39,73635</t>
  </si>
  <si>
    <t>M_1020306438</t>
  </si>
  <si>
    <t>30-1-21-00580183;
30-1-21-00612583</t>
  </si>
  <si>
    <t>08.06.2021;
24.11.2021</t>
  </si>
  <si>
    <t>M_1020306382</t>
  </si>
  <si>
    <t>30-1-21-00596391</t>
  </si>
  <si>
    <t>M_1020206688</t>
  </si>
  <si>
    <t>30-1-21-00601857</t>
  </si>
  <si>
    <t>M_1020206234</t>
  </si>
  <si>
    <t>30-1-21-00582233</t>
  </si>
  <si>
    <t>30-1-21-00575695</t>
  </si>
  <si>
    <t>M_1020207037</t>
  </si>
  <si>
    <t xml:space="preserve"> 30-1-22-00635735;
 30-1-21-00611485;
 30-1-22-00627467;
 30-1-22-00627489</t>
  </si>
  <si>
    <t>15.07.2022;
12.11.2021;
09.02.2022;
09.02.2022</t>
  </si>
  <si>
    <t>23,396;
24,65324;
0,45833;
23,396</t>
  </si>
  <si>
    <t>6;
6;
6;
6</t>
  </si>
  <si>
    <t>M_1020205761</t>
  </si>
  <si>
    <t>30-1-21-00554221</t>
  </si>
  <si>
    <t>30-1-20-00536501;
30-1-19-00464135;
30-1-19-00464145;
30-1-20-00537799</t>
  </si>
  <si>
    <t>14.10.2020;
16.10.2019;
15.08.2019;
09.10.2020</t>
  </si>
  <si>
    <t>30-1-19-00472583</t>
  </si>
  <si>
    <t>30-1-21-00602639</t>
  </si>
  <si>
    <t>30-1-21-00584545</t>
  </si>
  <si>
    <t>30-1-20-00546505;
30-1-20-00530117;
30-1-21-00615853</t>
  </si>
  <si>
    <t>09.12.2020;
09.10.2020;
02.12.2021</t>
  </si>
  <si>
    <t>30-1-22-00661191;
30-1-22-00661569;
30-1-22-00661491;
30-1-22-00661039;
30-1-22-00662237;
30-1-22-00662225;
30-1-22-00648511;
30-1-22-00662661;
30-1-22-00662861;
30-1-22-00666043;
30-1-22-00666089;
30-1-22-00662861;
30-1-22-00666043;
30-1-22-00666089;
30-1-22-00659365;
30-1-22-00645129;
30-1-20-00520147;
30-1-22-00653307;
30-1-22-00661595;
30-1-22-00658037;
30-1-20-00521461;
30-1-22-00668841;
30-1-22-00648497;
30-1-22-00668595;
30-1-21-00608107;
30-1-22-00639083;
30-1-22-00631451;
30-1-22-00628433;
30-1-22-00632499;
30-1-22-00634177;
30-1-22-00631169;
30-1-22-00628823;
30-1-22-00632553;
30-1-22-00634195;
30-1-22-00629065;
30-1-22-00649053;
30-1-21-00576561;
30-1-21-00580551;
30-1-22-00629007;
30-1-22-00654751;
30-1-22-00666895;
30-1-22-00634259;
30-1-22-00650951;
30-1-22-00649793;
30-1-22-00662377;
30-1-22-00666949</t>
  </si>
  <si>
    <t>03.08.2022;
05.09.2022;
02.08.2022;
04.08.2022;
04.08.2022;
02.08.2022;
25.05.2022;
05.08.2022;
10.08.2022;
31.08.2022;
05.09.2022;
10.08.2022;
31.08.2022;
05.09.2022;
15.07.2022;
12.05.2022;
31.07.2020;
17.06.2022;
10.08.2022;
14.07.2022;
29.07.2020;
22.09.2022;
25.05.2022;
20.09.2022;
24.11.2021;
19.04.2022;
11.03.2022;
11.02.2022;
14.03.2022;
14.03.2022;
02.03.2022;
15.02.2022;
11.03.2022;
16.03.2022;
15.02.2022;
25.05.2022;
24.05.2021;
04.06.2021;
16.02.2022;
04.07.2022;
07.09.2022;
14.03.2022;
07.06.2022;
25.05.2022;
04.08.2022;
08.09.2022</t>
  </si>
  <si>
    <t>23,39600;
5,00000;
23,39600;
24,57917;
24,57917;
24,57917;
0,45833;
23,39600;
23,39600;
23,39600;
23,39600;
23,39600;
23,39600;
23,39600;
0,45833;
0,45833;
0,45833;
0,45833;
23,39600;
0,45833;
0,45833;
23,39600;
0,45833;
23,39600;
24,65324;
0,45833;
0,45833;
0,45833;
0,45833;
0,45833;
0,45833;
0,45833;
0,45833;
0,45833;
0,45833;
0,45833;
0,45833;
0,45833;
0,45833;
0,45833;
0,45833;
0,45833;
0,45833;
0,45833;
0,45833;
0,45833</t>
  </si>
  <si>
    <t>30-1-21-00565261</t>
  </si>
  <si>
    <t>M_1020206926</t>
  </si>
  <si>
    <t>30-1-21-00564757</t>
  </si>
  <si>
    <t>M_1020206129</t>
  </si>
  <si>
    <t>30-1-21-00560661</t>
  </si>
  <si>
    <t>M_1020306594</t>
  </si>
  <si>
    <t>30-1-21-00587385</t>
  </si>
  <si>
    <t>M_1020205623</t>
  </si>
  <si>
    <t>30-1-20-00529817</t>
  </si>
  <si>
    <t>M_1020207112</t>
  </si>
  <si>
    <t>30-1-22-00629821</t>
  </si>
  <si>
    <t>M_1020205817</t>
  </si>
  <si>
    <t>30-1-21-00557843</t>
  </si>
  <si>
    <t>M_1020207574</t>
  </si>
  <si>
    <t>30-1-22-00655681</t>
  </si>
  <si>
    <t>M_1020206661</t>
  </si>
  <si>
    <t>30-1-21-00600437</t>
  </si>
  <si>
    <t>M_1020206223</t>
  </si>
  <si>
    <t>30-1-21-00580393</t>
  </si>
  <si>
    <t>M_1020205814</t>
  </si>
  <si>
    <t>30-1-20-00549739</t>
  </si>
  <si>
    <t>M_1020206886</t>
  </si>
  <si>
    <t>30-1-21-00621367</t>
  </si>
  <si>
    <t>M_1020205572</t>
  </si>
  <si>
    <t>30-1-20-00519933</t>
  </si>
  <si>
    <t>M_1020304521</t>
  </si>
  <si>
    <t>30-1-19-00425821</t>
  </si>
  <si>
    <t>30-1-21-00556003</t>
  </si>
  <si>
    <t>M_1020205011</t>
  </si>
  <si>
    <t>30-1-19-00444417</t>
  </si>
  <si>
    <t>M_1020306587</t>
  </si>
  <si>
    <t>30-1-21-00557151</t>
  </si>
  <si>
    <t>M_1020304770</t>
  </si>
  <si>
    <t>30-1-19-00451025</t>
  </si>
  <si>
    <t>30-1-20-00552319</t>
  </si>
  <si>
    <t>30-1-21-00608403</t>
  </si>
  <si>
    <t>30-1-21-00592823;
30-1-21-00586991</t>
  </si>
  <si>
    <t>05.08.2021;
15.07.2021</t>
  </si>
  <si>
    <t>30-1-21-00554589</t>
  </si>
  <si>
    <t>30-1-21-00619095</t>
  </si>
  <si>
    <t>30-1-22-00633141;
30-1-22-00642655;
30-1-22-00642761;
30-1-20-00528585;
30-1-21-00561581;
30-1-22-00638797;
30-1-21-00584003;
30-1-22-00634697;
30-1-22-00635937;
30-1-22-00629359;
30-1-22-00631773;
30-1-21-00613049;
30-1-20-00548979;
30-1-22-00629355;
30-1-20-00522973;
30-1-22-00647015;
30-1-20-00522965;
30-1-22-00645997;
30-1-22-00629361;
30-1-20-00530723;
30-1-22-00638593;
30-1-22-00638783;
30-1-22-00633435;
30-1-21-00612411;
30-1-21-00583843;
30-1-22-00633451;
30-1-22-00639085;
30-1-22-00638975;
30-1-21-00570897;
30-1-20-00522831;
30-1-22-00638649;
30-1-22-00640807;
30-1-22-00644323;
30-1-21-00587053;
30-1-22-00646017;
30-1-22-00637485;
30-1-22-00659001;
30-1-22-00646037;
30-1-22-00648653;
30-1-22-00646689;
30-1-22-00645185;
30-1-22-00646039;
30-1-22-00641295;
30-1-22-00630963;
30-1-20-00520715;
30-1-22-00663069;
30-1-22-00645977;
30-1-22-00655199;
30-1-22-00629763;
30-1-22-00643727;
30-1-22-00645439;
30-1-22-00624729;
30-1-22-00635735;
30-1-20-00532281;
30-1-21-00584003;
30-1-22-00668123;
30-1-21-00622841;
30-1-22-00650093;
30-1-22-00650031;
30-1-22-00648333;
30-1-22-00649589;
30-1-22-00646465;
30-1-22-00640943;
30-1-22-00648691;
30-1-22-00649655;
30-1-22-00626235;
30-1-22-00626427;
30-1-22-00628991;
30-1-22-00626109;
30-1-21-00563275;
30-1-22-00628943;
30-1-21-00563253;
30-1-22-00633425;
30-1-22-00625741;
30-1-21-00565213;
30-1-22-00629127;
30-1-22-00626795;
30-1-22-00626359;
30-1-22-00626435;
30-1-22-00625745;
30-1-22-00626451;
30-1-22-00629053;
30-1-22-00626129;
30-1-22-00627453;
30-1-22-00629015;
30-1-22-00629389;
30-1-22-00647039;
30-1-22-00648727;
30-1-22-00646283;
30-1-22-00642593;
30-1-22-00653127;
30-1-22-00638959;
30-1-22-00655671;
30-1-22-00639089;
30-1-22-00646221;
30-1-22-00640239;
30-1-22-00655343;
30-1-22-00642765;
30-1-22-00649699;
30-1-22-00645251;
30-1-21-00617927;
30-1-22-00654361;
30-1-22-00654459;
30-1-22-00649007;
30-1-22-00640949;
30-1-22-00654591;
30-1-22-00654627;
30-1-22-00656415;
30-1-22-00626757;
30-1-22-00659415;
30-1-22-00659425;
30-1-22-00659409;
30-1-22-00651355;
30-1-22-00650293;
30-1-22-00654177;
30-1-22-00654431;
30-1-22-00653121;
30-1-21-00583913;
30-1-22-00649319;
30-1-22-00649321;
30-1-22-00662875;
30-1-22-00662849;
30-1-22-00655761;
30-1-22-00655761;
30-1-21-00575671;
30-1-22-00649675;
30-1-22-00642571;
30-1-22-00662265;
30-1-22-00662231;
30-1-22-00662249;
30-1-21-00600883;
30-1-21-00580727;
30-1-22-00625321;
30-1-22-00626515;
30-1-22-00625295;
30-1-22-00625737;
30-1-22-00626219;
30-1-22-00626755;
30-1-22-00625371;
30-1-22-00625749;
30-1-22-00626575;
30-1-22-00629371;
30-1-22-00633427;
30-1-22-00625751;
30-1-22-00629369;
30-1-22-00626771;
30-1-22-00626289;
30-1-22-00631049;
30-1-22-00626317;
30-1-22-00625739;
30-1-21-00565201;
30-1-22-00626743;
30-1-22-00626165;
30-1-22-00652613;
30-1-22-00627467;
30-1-22-00627489;
30-1-22-00661449;
30-1-22-00655247;
30-1-22-00657135;
30-1-22-00664945;
30-1-22-00665015;
30-1-22-00665505;
30-1-22-00655699;
30-1-22-00662319;
30-1-22-00664455;
30-1-22-00658393;
30-1-22-00665755;
30-1-22-00658907;
30-1-22-00664189;
30-1-22-00642359;
30-1-22-00656557;
30-1-22-00630035;
30-1-22-00658033;
30-1-21-00580597;
30-1-22-00625743;
30-1-22-00661523;
30-1-22-00665091;
30-1-21-00563287;
30-1-22-00626095;
30-1-22-00657271;
30-1-22-00645421;
30-1-22-00635429;
30-1-22-00671585;
30-1-22-00657057;
30-1-22-00664411;
30-1-22-00658973;
30-1-22-00666219;
30-1-22-00660163;
30-1-22-00657081;
30-1-22-00667553;
30-1-22-00667551;
30-1-22-00670105;
30-1-22-00667555;
30-1-22-00667549;
30-1-22-00675531;
30-1-22-00657189;
30-1-22-00657181;
30-1-22-00657213;
30-1-22-00668763</t>
  </si>
  <si>
    <t>14.03.2022;
21.04.2022;
26.04.2022;
30.09.2020;
05.03.2021;
11.04.2022;
22.06.2021;
16.03.2022;
21.03.2022;
15.02.2022;
09.03.2022;
22.11.2021;
21.12.2020;
15.02.2022;
21.08.2020;
12.05.2022;
21.08.2020;
04.05.2022;
15.02.2022;
26.11.2020;
08.04.2022;
11.04.2022;
11.03.2022;
24.11.2021;
22.06.2021;
13.03.2022;
07.04.2022;
13.04.2022;
15.04.2021;
27.08.2020;
11.04.2022;
14.04.2022;
26.04.2022;
05.07.2021;
12.05.2022;
06.04.2022;
18.07.2022;
05.05.2022;
23.05.2022;
10.05.2022;
05.05.2022;
06.05.2022;
18.04.2022;
22.03.2022;
27.07.2020;
15.08.2022;
04.05.2022;
03.09.2022;
21.02.2022;
25.04.2022;
05.05.2022;
01.02.2022;
15.07.2022;
22.09.2020;
22.06.2021;
20.09.2022;
03.01.2022;
30.05.2022;
30.05.2022;
17.05.2022;
30.05.2022;
07.05.2022;
13.04.2022;
24.05.2022;
27.05.2022;
02.02.2022;
02.02.2022;
16.02.2022;
02.02.2022;
23.03.2021;
16.02.2022;
23.03.2021;
09.03.2022;
02.02.2022;
23.03.2021;
16.02.2022;
02.02.2022;
02.02.2022;
02.02.2022;
02.02.2022;
02.02.2022;
16.02.2022;
02.02.2022;
03.02.2022;
16.02.2022;
16.02.2022;
31.05.2022;
24.05.2022;
12.05.2022;
19.04.2022;
16.06.2022;
09.04.2022;
29.06.2022;
05.04.2022;
12.05.2022;
08.04.2022;
28.06.2022;
28.04.2022;
25.05.2022;
29.04.2022;
13.12.2021;
21.06.2022;
22.06.2022;
27.05.2022;
13.04.2022;
29.06.2022;
27.06.2022;
12.07.2022;
02.02.2022;
18.07.2022;
18.07.2022;
18.07.2022;
03.06.2022;
02.06.2022;
22.06.2022;
24.06.2022;
17.06.2022;
08.07.2021;
26.05.2022;
26.05.2022;
16.08.2022;
16.08.2022;
04.07.2022;
04.07.2022;
12.05.2021;
25.05.2022;
19.04.2022;
04.08.2022;
04.08.2022;
04.08.2022;
14.09.2021;
10.06.2021;
02.02.2022;
02.02.2022;
02.02.2022;
02.02.2022;
02.02.2022;
02.02.2022;
02.02.2022;
02.02.2022;
02.02.2022;
16.02.2022;
16.03.2022;
02.02.2022;
16.02.2022;
02.02.2022;
02.02.2022;
04.03.2022;
02.02.2022;
02.02.2022;
23.03.2021;
02.02.2022;
02.02.2022;
15.06.2022;
09.02.2022;
09.02.2022;
23.08.2022;
28.06.2022;
07.07.2022;
06.09.2022;
29.08.2022;
29.08.2022;
29.06.2022;
15.08.2022;
31.08.2022;
11.07.2022;
30.08.2022;
18.07.2022;
22.08.2022;
04.05.2022;
07.07.2022;
25.02.2022;
11.07.2022;
08.06.2021;
02.02.2022;
28.07.2022;
30.08.2022;
23.03.2021;
02.02.2022;
07.07.2022;
19.07.2022;
21.03.2022;
12.10.2022;
06.07.2022;
22.08.2022;
02.08.2022;
02.09.2022;
26.07.2022;
06.07.2022;
13.09.2022;
13.09.2022;
02.10.2022;
13.09.2022;
13.09.2022;
14.11.2022;
07.07.2022;
06.07.2022;
07.07.2022;
26.09.2022</t>
  </si>
  <si>
    <t>0,45833;
0,45833;
0,45833;
0,45833;
0,45833;
0,45833;
24,65324;
0,45833;
0,45833;
0,45833;
0,45833;
0,45833;
0,45833;
0,45833;
0,45833;
0,45833;
0,45833;
0,45833;
0,45833;
0,45833;
0,45833;
0,45833;
0,45833;
10,61454;
0,45833;
0,45833;
0,45833;
0,45833;
0,45833;
0,45833;
0,45833;
0,45833;
0,45833;
0,45833;
0,45833;
0,45833;
0,45833;
0,45833;
0,45833;
0,45833;
0,45833;
0,45833;
0,45833;
0,45833;
0,45833;
0,45833;
0,45833;
0,45833;
0,45833;
0,45833;
0,45833;
23,39600;
23,39600;
0,45833;
24,65324;
23,39600;
0,45833;
0,45833;
0,45833;
0,45833;
0,45833;
0,45833;
0,45833;
0,45833;
10,34400;
0,45833;
0,45833;
0,45833;
0,45833;
0,45833;
0,45833;
0,45833;
0,45833;
0,45833;
0,45833;
0,45833;
0,45833;
0,45833;
0,45833;
0,45833;
0,45833;
0,45833;
0,45833;
0,45833;
0,45833;
0,45833;
0,45833;
0,45833;
23,39600;
23,39600;
0,45833;
0,45833;
0,45833;
23,39600;
0,45833;
0,45833;
0,45833;
0,45833;
10,34400;
0,45833;
0,45833;
0,45833;
0,45833;
0,45833;
0,45833;
0,45833;
8,62000;
23,39600;
0,45833;
0,45833;
0,45833;
0,45833;
0,45833;
0,45833;
0,45833;
0,45833;
0,45833;
0,45833;
0,45833;
0,45833;
29,49500;
29,49500;
0,45833;
0,45833;
0,45833;
10,34400;
23,39600;
10,65000;
10,65000;
10,65000;
0,45833;
0,45833;
0,45833;
0,45833;
0,45833;
0,45833;
0,45833;
0,45833;
0,45833;
0,45833;
0,45833;
0,45833;
23,39600;
0,45833;
0,45833;
0,45833;
0,45833;
0,45833;
0,45833;
0,45833;
0,45833;
0,45833;
0,45833;
0,45833;
0,45833;
23,39600;
29,49500;
0,45833;
0,45833;
29,49500;
29,49500;
29,49500;
0,45833;
0,45833;
23,39600;
0,45833;
0,45833;
0,45833;
5,00000;
0,45833;
0,45833;
0,45833;
0,45833;
0,45833;
0,45833;
0,45833;
0,45833;
0,45833;
0,45833;
0,45833;
0,45833;
0,45833;
23,39600;
0,45833;
24,57917;
23,39600;
23,39600;
23,39600;
0,45833;
29,49500;
29,49500;
23,39600;
29,49500;
29,49500;
23,39600;
10,34400;
0,45833;
10,34400;
24,57917</t>
  </si>
  <si>
    <t>6;
6;
6;
5;
6;
6;
6;
6;
6;
6;
4;
6;
6;
6;
6;
5;
6;
6;
6;
6;
6;
6;
6;
6;
6;
6;
10;
5;
5;
6;
6;
6;
15;
6;
6;
6;
5;
5;
6;
10;
5;
5;
6;
6;
6;
6;
6;
6;
6;
6;
6;
6;
6;
6;
6;
6;
15;
6;
3;
5;
6;
6;
6;
6;
6;
6;
6;
6;
6;
6;
6;
6;
6;
6;
6;
6;
6;
6;
6;
6;
6;
6;
6;
6;
6;
6;
6;
8;
6;
6;
4;
6;
5;
6;
6;
5;
6;
5;
6;
6;
5;
4;
6;
6;
5;
5;
5;
6;
6;
4;
6;
6;
6;
6;
6;
6;
6;
5;
6;
6;
6;
6;
6;
6;
6;
6;
6;
6;
6;
6;
5;
12;
6;
6;
6;
6;
6;
6;
6;
6;
6;
6;
6;
6;
6;
6;
6;
6;
6;
6;
15;
6;
6;
6;
6;
6;
6;
6;
6;
6;
6;
6;
5;
5;
5;
6;
6;
6;
6;
4;
2;
6;
6;
6;
6;
6;
6;
6;
6;
6;
6;
6;
6;
6;
5;
6;
6;
5;
6;
6;
6;
6;
6;
6;
6;
6;
6;
6;
5</t>
  </si>
  <si>
    <t>30-1-21-00595755;
30-1-21-00591687;
30-1-21-00620315;
30-1-21-00603683;
30-1-21-00616017;
30-1-21-00564007;
30-1-21-00579353;
30-1-21-00601411;
30-1-21-00602055;
30-1-21-00562661;
30-1-21-00602815;
30-1-21-00577619;
30-1-21-00586883;
30-1-21-00586491;
30-1-20-00547143;
30-1-21-00592633;
30-1-21-00563061;
30-1-21-00621169;
30-1-20-00547135;
30-1-20-00545491;
30-1-21-00608487;
30-1-21-00603079;
30-1-21-00603011;
30-1-20-00544357;
30-1-21-00587105;
30-1-21-00555275;
30-1-21-00593803;
30-1-21-00580683;
30-1-22-00628067;
30-1-22-00631651;
30-1-22-00629717;
30-1-22-00623489;
30-1-21-00621669;
30-1-22-00623331;
30-1-21-00597425;
30-1-21-00611341;
30-1-21-00587789;
30-1-21-00578131;
30-1-21-00577785;
30-1-21-00578181;
30-1-21-00577521;
30-1-21-00578191;
30-1-21-00563545;
30-1-21-00569099;
30-1-21-00603933;
30-1-21-00595375;
30-1-21-00603969;
30-1-21-00579699;
30-1-21-00602465;
30-1-21-00590605;
30-1-21-00556539;
30-1-21-00564901;
30-1-21-00603829;
30-1-20-00533113;
30-1-20-00533011;
30-1-20-00533003;
30-1-20-00533041;
30-1-22-00629345;
30-1-22-00629353;
30-1-22-00629349;
30-1-22-00628489;
30-1-22-00627649;
30-1-22-00629823;
30-1-22-00636923;
30-1-22-00626879;
30-1-22-00634321;
30-1-21-00555701;
30-1-21-00573307;
30-1-21-00555759;
30-1-21-00602829;
30-1-21-00611569;
30-1-21-00571423;
30-1-21-00612187;
30-1-22-00633455;
30-1-22-00624885;
30-1-22-00626295;
30-1-22-00634417;
30-1-22-00632035;
30-1-22-00633441;
30-1-21-00591551;
30-1-21-00586493;
30-1-22-00627993;
30-1-22-00633275;
30-1-21-00578349;
30-1-22-00626017;
30-1-22-00635447;
30-1-22-00644179;
30-1-22-00639615;
30-1-22-00635393;
30-1-22-00628137;
30-1-22-00649315;
30-1-22-00635401;
30-1-22-00631713;
30-1-22-00637629;
30-1-22-00635637;
30-1-22-00633245;
30-1-22-00629591;
30-1-22-00643269;
30-1-21-00578331;
30-1-21-00578185;
30-1-21-00578199;
30-1-21-00578417;
30-1-21-00577581;
30-1-21-00577537;
30-1-21-00577837;
30-1-21-00577615;
30-1-21-00577611;
30-1-21-00577779;
30-1-21-00577635;
30-1-21-00577801;
30-1-21-00578389;
30-1-21-00577813;
30-1-22-00627191;
30-1-22-00635423;
30-1-22-00635631;
30-1-22-00627895;
30-1-22-00626295;
30-1-21-00584337;
30-1-21-00600889;
30-1-21-00592421;
30-1-21-00584329;
30-1-21-00578385;
30-1-21-00578333;
30-1-21-00578177;
30-1-21-00578103;
30-1-21-00577597;
30-1-21-00607339;
30-1-21-00590435;
30-1-21-00617095;
30-1-20-00548125;
30-1-21-00564835;
30-1-21-00564095;
30-1-21-00563711;
30-1-21-00564963;
30-1-21-00579363;
30-1-21-00621867;
30-1-21-00621857;
30-1-21-00593495;
30-1-21-00620939;
30-1-21-00580609;
30-1-21-00614527;
30-1-21-00618639;
30-1-21-00585867;
30-1-21-00609899;
30-1-21-00620859;
30-1-21-00619087;
30-1-21-00579363</t>
  </si>
  <si>
    <t>19.08.2021;
02.08.2021;
22.12.2021;
06.10.2021;
01.12.2021;
15.03.2021;
01.06.2021;
16.09.2021;
20.09.2021;
05.03.2021;
23.09.2021;
27.05.2021;
15.07.2021;
07.07.2021;
25.12.2020;
05.08.2021;
10.03.2021;
28.12.2021;
25.12.2020;
01.12.2020;
28.10.2021;
24.09.2021;
24.09.2021;
13.11.2020;
09.07.2021;
26.01.2021;
17.08.2021;
10.06.2021;
10.02.2022;
01.03.2022;
24.02.2022;
19.01.2022;
13.01.2022;
13.01.2022;
06.09.2021;
09.11.2021;
08.07.2021;
27.05.2021;
27.05.2021;
27.05.2021;
27.05.2021;
27.05.2021;
15.03.2021;
13.04.2021;
30.09.2021;
16.08.2021;
30.09.2021;
09.06.2021;
21.09.2021;
03.08.2021;
26.02.2021;
18.03.2021;
29.09.2021;
28.10.2020;
18.11.2020;
18.11.2020;
18.11.2020;
22.02.2022;
15.02.2022;
15.02.2022;
11.02.2022;
01.03.2022;
02.03.2022;
29.03.2022;
11.02.2022;
19.04.2022;
05.04.2021;
26.04.2021;
05.04.2021;
24.09.2021;
11.11.2021;
20.04.2021;
24.11.2021;
17.03.2022;
24.01.2022;
01.02.2022;
17.03.2022;
11.03.2022;
11.03.2022;
30.07.2021;
13.07.2021;
09.02.2022;
19.04.2022;
27.05.2021;
02.02.2022;
02.04.2022;
26.04.2022;
08.04.2022;
21.03.2022;
10.02.2022;
24.05.2022;
21.03.2022;
03.03.2022;
04.04.2022;
21.03.2022;
19.04.2022;
24.02.2022;
26.04.2022;
27.05.2021;
27.05.2021;
27.05.2021;
27.05.2021;
27.05.2021;
27.05.2021;
27.05.2021;
27.05.2021;
27.05.2021;
27.05.2021;
27.05.2021;
27.05.2021;
27.05.2021;
27.05.2021;
02.02.2022;
22.03.2022;
23.03.2022;
08.02.2022;
01.02.2022;
25.06.2021;
21.09.2021;
30.07.2021;
24.06.2021;
27.05.2021;
27.05.2021;
27.05.2021;
27.05.2021;
27.05.2021;
18.11.2021;
23.07.2021;
07.12.2021;
13.01.2021;
18.03.2021;
18.03.2021;
17.03.2021;
18.03.2021;
13.06.2021;
29.12.2021;
13.01.2022;
06.08.2021;
25.12.2021;
08.06.2021;
23.11.2021;
20.12.2021;
05.07.2021;
29.10.2021;
23.12.2021;
21.12.2021;
13.06.2021</t>
  </si>
  <si>
    <t>0,45833;
0,45833;
0,45833;
0,45833;
0,45833;
0,45833;
0,45833;
0,45833;
0,45833;
0,45833;
0,45833;
0,45833;
24,65324;
24,65423;
0,45833;
0,45833;
24,65423;
0,45833;
0,45833;
0,45833;
0,45833;
0,45833;
0,45833;
0,45833;
0,45833;
0,45833;
0,45833;
0,45833;
23,39600;
0,45833;
0,45833;
23,39600;
24,65324;
0,45833;
0,45833;
0,45833;
0,45833;
0,45833;
0,45833;
0,45833;
0,45833;
0,45833;
0,45833;
0,45833;
0,45833;
0,45833;
0,45833;
0,45833;
0,45833;
10,61454;
24,65324;
0,45833;
0,45833;
28,26700;
28,26700;
28,26700;
28,26700;
0,45833;
0,45833;
0,45833;
0,45833;
0,45833;
0,45833;
0,45833;
0,45833;
0,45833;
0,45833;
0,45833;
0,45833;
0,45833;
0,45833;
0,45833;
0,45833;
0,45833;
0,45833;
0,45833;
0,45833;
0,45833;
0,45833;
0,45833;
0,45833;
0,45833;
23,39600;
0,45833;
0,45833;
23,39600;
0,45833;
0,45833;
10,34400;
23,39600;
0,45833;
10,34400;
0,45833;
0,45833;
0,45833;
23,39600;
23,39600;
23,39600;
0,45833;
0,45833;
0,45833;
0,45833;
0,45833;
0,45833;
0,45833;
0,45833;
0,45833;
0,45833;
0,45833;
0,45833;
0,45833;
0,45833;
0,45833;
0,45833;
0,45833;
0,45833;
0,45833;
0,45833;
0,45833;
0,45833;
0,45833;
0,45833;
0,45833;
0,45833;
0,45833;
0,45833;
0,45833;
0,45833;
0,45833;
0,45833;
24,65423;
0,45833;
0,45833;
0,45833;
24,65324;
0,45833;
24,65324;
0,45833;
0,45833;
0,45833;
0,45833;
0,45833;
0,45833;
0,45833;
0,45833;
24,65324;
24,65324</t>
  </si>
  <si>
    <t>30-1-22-00625719;
30-1-21-00594171;
30-1-22-00644495;
30-1-22-00645603;
30-1-22-00642771;
30-1-22-00634419;
30-1-22-00644175;
30-1-22-00639455;
30-1-22-00632851;
30-1-21-00575481;
30-1-22-00629383;
30-1-22-00627057;
30-1-22-00624497;
30-1-22-00633481;
30-1-21-00619403;
30-1-22-00644459;
30-1-22-00631059;
30-1-22-00649131;
30-1-22-00623847;
30-1-21-00559471;
30-1-22-00654493;
30-1-22-00649311;
30-1-21-00622919;
30-1-22-00640757;
30-1-22-00641173;
30-1-22-00643779;
30-1-22-00659563;
30-1-20-00529963;
30-1-22-00635323;
30-1-21-00596939;
30-1-22-00639469;
30-1-20-00496023;
30-1-21-00604827;
30-1-21-00573921;
30-1-22-00636649;
30-1-22-00645191;
30-1-22-00651739;
30-1-21-00600451;
30-1-21-00617767;
30-1-21-00620839;
30-1-21-00598315;
30-1-22-00627435;
30-1-21-00603237;
30-1-22-00633429;
30-1-22-00632021;
30-1-22-00655409;
30-1-21-00613827;
30-1-22-00649273;
30-1-22-00656907;
30-1-22-00635733;
30-1-22-00657925;
30-1-21-00602195;
30-1-21-00602149;
30-1-21-00620235;
30-1-21-00609283;
30-1-22-00626769;
30-1-22-00651749;
30-1-22-00627997;
30-1-21-00587117;
30-1-22-00639399;
30-1-22-00666217;
30-1-22-00632851;
30-1-21-00575481;
30-1-22-00665369;
30-1-21-00608431;
30-1-21-00600945;
30-1-21-00615129;
30-1-22-00644309;
30-1-22-00659293;
30-1-22-00664345;
30-1-22-00652561;
30-1-22-00657417;
30-1-22-00635725;
30-1-22-00647037;
30-1-22-00649339;
30-1-22-00644489;
30-1-22-00642759;
30-1-22-00640785;
30-1-22-00633439;
30-1-22-00649349;
30-1-22-00640359;
30-1-21-00605891;
30-1-22-00646141;
30-1-22-00642703;
30-1-22-00646013;
30-1-22-00645797;
30-1-22-00645475;
30-1-22-00635719;
30-1-22-00649323;
30-1-22-00645995;
30-1-22-00638857;
30-1-22-00646449;
30-1-22-00649335;
30-1-22-00637515;
30-1-22-00645853;
30-1-22-00644459;
30-1-22-00653263;
30-1-22-00652529;
30-1-21-00597749;
30-1-22-00640935;
30-1-22-00648979;
30-1-22-00653261;
30-1-22-00643579;
30-1-22-00647013;
30-1-22-00637745;
30-1-22-00640335;
30-1-22-00646419;
30-1-22-00652611;
30-1-22-00651855;
30-1-22-00634387;
30-1-22-00649957;
30-1-22-00645019;
30-1-22-00647033;
30-1-22-00646005;
30-1-22-00635275;
30-1-22-00659991;
30-1-22-00644577;
30-1-20-00550899;
30-1-20-00551411;
30-1-22-00632765;
30-1-20-00550959;
30-1-21-00616593;
30-1-20-00550917;
30-1-22-00657425;
30-1-20-00551427;
30-1-22-00659255;
30-1-20-00551397;
30-1-20-00551005;
30-1-22-00640929;
30-1-22-00658627;
30-1-22-00642769;
30-1-22-00657229;
30-1-22-00654155;
30-1-22-00632651;
30-1-22-00629797;
30-1-22-00662823;
30-1-22-00657439;
30-1-22-00648789;
30-1-22-00644099;
30-1-22-00660185;
30-1-22-00649739;
30-1-22-00629347;
30-1-22-00656397;
30-1-22-00647971;
30-1-22-00631053;
30-1-21-00611731;
30-1-22-00623803;
30-1-22-00643327;
30-1-22-00657251;
30-1-22-00657443;
30-1-22-00669371;
30-1-22-00652841;
30-1-22-00657141;
30-1-22-00651769;
30-1-21-00612107;
30-1-22-00633447;
30-1-22-00653247;
30-1-22-00634403;
30-1-22-00656369;
30-1-22-00656511;
30-1-22-00663591;
30-1-21-00587425;
30-1-22-00649035;
30-1-22-00639001;
30-1-22-00653043;
30-1-21-00592555;
30-1-22-00658877;
30-1-21-00571071;
30-1-22-00655387;
30-1-22-00654151;
30-1-22-00646771;
30-1-22-00656621;
30-1-22-00657441;
30-1-22-00640639;
30-1-22-00655749;
30-1-22-00659567;
30-1-20-00551463;
30-1-22-00646571;
30-1-22-00658071;
30-1-22-00657689;
30-1-22-00654435;
30-1-21-00554665;
30-1-22-00650041;
30-1-22-00640349;
30-1-22-00652549;
30-1-22-00654419;
30-1-22-00665765;
30-1-22-00648779;
30-1-22-00654423;
30-1-22-00651365;
30-1-22-00655513;
30-1-22-00650037;
30-1-21-00557161;
30-1-22-00659173;
30-1-21-00585271;
30-1-22-00655321;
30-1-22-00654427;
30-1-22-00653073;
30-1-22-0065628730-1-20-00553697;
30-1-22-00657973;
30-1-22-00646031;
30-1-21-00584331;
30-1-21-00557181;
30-1-22-00645283;
30-1-22-00651753;
30-1-22-00650199;
30-1-22-00652139;
30-1-22-00668463;
30-1-22-00656219;
30-1-22-00650057;
30-1-22-00652519;
30-1-22-00660937;
30-1-22-00666585;
30-1-21-00614903;
30-1-22-00634389;
30-1-21-00616121;
30-1-22-00649795;
30-1-22-00638057;
30-1-22-00649247;
30-1-22-00651635;
30-1-22-00657765;
30-1-22-00657557;
30-1-20-00530739;
30-1-22-00655401;
30-1-22-00644875;
30-1-22-00657129;
30-1-22-00644379;
30-1-20-00544321;
30-1-22-00651929;
30-1-20-00549197;
30-1-22-00650793;
30-1-21-00557135;
30-1-22-00644991;
30-1-22-00654429;
30-1-22-00659245;
30-1-22-00652815;
30-1-22-00624839;
30-1-22-00645175;
30-1-22-00631063;
30-1-22-00663211;
30-1-22-00666685;
30-1-22-00666235;
30-1-20-00551325;
30-1-22-00639633;
30-1-21-00555073;
30-1-22-00626939;
30-1-22-00655233;
30-1-21-00590047;
30-1-22-00657429;
30-1-21-00590047;
30-1-22-00662987;
30-1-22-00640217;
30-1-22-00650005;
30-1-21-00565143;
30-1-22-00642329;
30-1-22-00642027;
30-1-22-00654441;
30-1-20-00550937;
30-1-20-00553681;
30-1-20-00550073;
30-1-20-00551445;
30-1-22-00662053;
30-1-20-00550883;
30-1-20-00550967;
30-1-21-00554999;
30-1-21-00557335;
30-1-22-00663225;
30-1-22-00661365;
30-1-20-00553839;
30-1-20-00553803;
30-1-20-00550079;
30-1-20-00550055;
30-1-22-00675773;
30-1-22-00666685;
30-1-20-00551475;
30-1-22-00664745;
30-1-20-00551377;
30-1-20-00550977;
30-1-20-00551457;
30-1-20-00551387;
30-1-20-00551351;
30-1-20-00551437;
30-1-20-00550985;
30-1-21-00555053;
30-1-22-00632201;
30-1-20-00551419;
30-1-20-00550067;
30-1-22-00650803;
30-1-20-00553827;
30-1-20-00551403;
30-1-22-00673329;
30-1-22-00656339;
30-1-22-00646929;
30-1-20-00527061;
30-1-22-00636645</t>
  </si>
  <si>
    <t>27.01.2022;
10.08.2021;
04.05.2022;
04.05.2022;
06.05.2022;
17.03.2022;
05.05.2022;
08.04.2022;
05.03.2022;
25.05.2021;
16.02.2022;
03.02.2022;
24.01.2022;
14.03.2022;
16.12.2021;
30.04.2022;
09.03.2022;
25.05.2022;
19.01.2022;
18.02.2021;
27.06.2022;
30.05.2022;
22.01.2022;
11.04.2022;
15.04.2022;
14.06.2022;
16.07.2022;
18.09.2020;
18.03.2022;
25.08.2021;
07.04.2022;
30.01.2020;
01.10.2021;
13.05.2021;
12.04.2022;
05.05.2022;
08.06.2022;
09.09.2021;
09.12.2021;
29.12.2021;
14.09.2021;
04.02.2022;
04.10.2021;
11.03.2022;
03.03.2022;
05.07.2022;
19.11.2021;
23.05.2022;
03.07.2022;
22.03.2022;
11.07.2022;
23.10.2021;
23.10.2021;
22.12.2021;
22.10.2021;
07.02.2022;
08.06.2022;
16.02.2022;
08.07.2021;
08.04.2022;
02.09.2022;
05.03.2022;
25.05.2021;
09.09.2022;
25.10.2021;
23.09.2021;
01.12.2021;
26.04.2022;
19.07.2022;
29.08.2022;
16.06.2022;
05.07.2022;
01.04.2022;
17.05.2022;
24.05.2022;
26.04.2022;
19.04.2022;
12.04.2022;
10.03.2022;
27.05.2022;
18.04.2022;
13.10.2021;
12.05.2022;
20.04.2022;
05.05.2022;
04.05.2022;
04.05.2022;
28.03.2022;
24.05.2022;
05.05.2022;
05.04.2022;
10.05.2022;
24.05.2022;
05.04.2022;
04.05.2022;
30.04.2022;
16.06.2022;
15.06.2022;
06.09.2021;
03.05.2022;
25.05.2022;
16.06.2022;
27.04.2022;
11.05.2022;
31.03.2022;
19.04.2022;
08.05.2022;
14.06.2022;
08.06.2022;
16.03.2022;
28.05.2022;
29.04.2022;
12.05.2022;
04.05.2022;
21.03.2022;
21.07.2022;
28.04.2022;
30.12.2020;
22.12.2020;
04.03.2022;
22.12.2020;
08.12.2021;
21.12.2020;
11.07.2022;
23.12.2020;
19.07.2022;
22.12.2020;
16.12.2020;
19.04.2022;
14.07.2022;
13.05.2022;
05.07.2022;
21.06.2022;
04.04.2022;
21.02.2022;
15.08.2022;
07.07.2022;
04.07.2022;
28.04.2022;
03.08.2022;
30.05.2022;
15.02.2022;
03.07.2022;
23.05.2022;
28.02.2022;
18.11.2021;
19.01.2022;
23.04.2022;
05.07.2022;
07.07.2022;
27.09.2022;
16.06.2022;
05.07.2022;
15.06.2022;
19.11.2021;
16.03.2022;
21.06.2022;
16.03.2022;
02.07.2022;
05.07.2022;
23.08.2022;
09.07.2021;
06.06.2022;
05.04.2022;
15.06.2022;
10.08.2021;
04.07.2022;
14.04.2021;
28.06.2022;
21.06.2022;
11.05.2022;
30.06.2022;
12.07.2022;
11.04.2022;
28.06.2022;
22.07.2022;
21.12.2020;
11.05.2022;
11.07.2022;
12.07.2022;
21.06.2022;
29.01.2021;
27.05.2022;
19.04.2022;
16.06.2022;
01.07.2022;
19.09.2022;
24.05.2022;
24.06.2022;
03.06.2022;
30.06.2022;
02.06.2022;
11.02.2021;
13.07.2022;
13.07.2021;
01.07.2022;
24.06.2022;
20.06.2022;
03.07.202205.02.2021;
11.07.2022;
11.05.2022;
30.06.2021;
09.02.2021;
06.05.2022;
07.06.2022;
09.06.2022;
28.06.2022;
19.09.2022;
03.07.2022;
02.06.2022;
27.06.2022;
27.07.2022;
05.09.2022;
28.11.2021;
18.03.2022;
02.12.2021;
06.06.2022;
05.04.2022;
24.05.2022;
05.09.2022;
07.07.2022;
07.07.2022;
07.09.2020;
28.06.2022;
05.05.2022;
06.07.2022;
25.04.2022;
17.11.2020;
07.06.2022;
28.12.2020;
02.06.2022;
05.02.2021;
11.05.2022;
26.06.2022;
15.07.2022;
15.06.2022;
25.01.2022;
29.04.2022;
02.03.2022;
15.08.2022;
08.09.2022;
02.09.2022;
22.12.2020;
09.04.2022;
04.03.2021;
08.02.2022;
28.06.2022;
21.07.2021;
07.07.2022;
21.07.2021;
15.08.2022;
08.04.2022;
31.05.2022;
22.03.2021;
21.04.2022;
19.04.2022;
23.06.2022;
30.12.2020;
01.03.2021;
30.12.2020;
23.12.2020;
09.08.2022;
30.12.2020;
23.12.2020;
18.02.2021;
16.02.2021;
24.08.2022;
05.08.2022;
10.02.2021;
08.02.2021;
30.12.2020;
23.12.2020;
11.11.2022;
08.09.2022;
23.12.2020;
22.08.2022;
23.12.2020;
22.12.2020;
23.12.2020;
22.12.2020;
22.12.2020;
22.12.2020;
23.12.2020;
04.03.2021;
20.04.2022;
23.12.2020;
30.12.2020;
05.06.2022;
04.02.2021;
21.12.2020;
28.10.2022;
08.07.2022;
11.05.2022;
25.08.2020;
01.04.2022</t>
  </si>
  <si>
    <t>0,45833;
0,45833;
0,45833;
0,45833;
0,45833;
0,45833;
0,45833;
0,45833;
0,45833;
0,45833;
0,45833;
0,45833;
0,45833;
0,45833;
0,45833;
0,45833;
0,45833;
0,45833;
0,45833;
0,45833;
40,65000;
0,45833;
0,45833;
0,45833;
0,45833;
111,82500;
0,45833;
0,45833;
0,45833;
0,45833;
0,45833;
0,45833;
0,45833;
0,45833;
0,45833;
0,45833;
0,45833;
0,45833;
0,45833;
0,45833;
0,45833;
0,45833;
0,45833;
0,45833;
0,45833;
0,45833;
0,45833;
0,45833;
0,45833;
0,45833;
40,65000;
39,73635;
39,73635;
0,45833;
0,45833;
0,45833;
0,45833;
0,45833;
0,45833;
0,45833;
36,92000;
0,45833;
0,45833;
71,27958;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0,45833;
36,92000;
0,45833;
0,45833;
0,45833;
0,45833;
0,45833;
0,45833;
0,45833;
0,45833;
0,45833;
0,45833;
0,45833;
0,45833;
0,45833;
0,45833;
0,45833;
0,45833;
0,45833;
16,26000;
0,45833;
36,92000;
0,45833;
0,45833;
0,45833;
36,92000;
0,45833;
0,45833;
0,45833;
0,45833;
0,45833;
0,45833;
0,45833;
0,45833;
0,45833;
0,45833;
36,92000;
0,45833;
0,45833;
0,45833;
0,45833;
0,45833;
0,45833;
0,45833;
0,45833;
0,45833;
36,92000;
0,45833;
0,45833;
0,45833;
0,45833;
0,45833;
0,45833;
0,45833;
0,45833;
0,45833;
0,45833;
0,45833;
0,45833;
0,45833;
0,45833;
0,45833;
0,45833;
0,45833;
0,45833;
0,45833;
0,45833;
0,45833;
0,45833;
0,45833;
0,45833;
0,45833;
36,92000;
0,45833;
0,45833;
0,45833;
0,45833;
0,45833;
0,45833;
0,45833;
39,73635;
0,45833;
0,45833;
0,45833;
0,458330,45833;
40,65000;
0,45833;
0,45833;
0,45833;
0,45833;
0,45833;
0,45833;
0,45833;
73,73750;
0,45833;
0,45833;
0,45833;
0,45833;
0,45833;
0,45833;
0,45833;
0,45833;
0,45833;
0,45833;
0,45833;
0,45833;
0,45833;
0,45833;
0,45833;
0,45833;
0,45833;
0,45833;
0,45833;
0,45833;
0,45833;
0,45833;
0,45833;
0,45833;
51,49000;
0,45833;
0,45833;
0,45833;
0,45833;
0,45833;
0,45833;
0,45833;
36,92000;
36,92000;
0,45833;
0,45833;
0,45833;
0,45833;
0,45833;
0,45833;
0,45833;
0,45833;
0,45833;
0,45833;
0,45833;
0,45833;
0,45833;
0,45833;
0,45833;
0,45833;
0,45833;
0,45833;
0,45833;
42,23600;
0,45833;
0,45833;
0,45833;
0,45833;
0,45833;
36,92000;
0,45833;
0,45833;
0,45833;
0,45833;
36,92000;
36,92000;
39,80600;
36,92000;
0,45833;
0,45833;
0,45833;
0,45833;
0,45833;
0,45833;
0,45833;
0,45833;
0,45833;
0,45833;
0,45833;
0,45833;
0,45833;
0,45833;
36,92000;
0,45833;
0,45833;
0,45833;
0,45833</t>
  </si>
  <si>
    <t>30-1-22-00641119;
30-1-20-00533833;
30-1-22-00643173;
30-1-21-00591957;
30-1-21-00577083;
30-1-22-00650571;
30-1-22-00650587;
30-1-22-00651833;
30-1-22-00656399;
30-1-22-00659899;
30-1-22-00659193;
30-1-21-00585729;
30-1-22-00658357;
30-1-22-00660391;
30-1-22-00661535;
30-1-22-00662139;
30-1-22-00666737;
30-1-22-00659825;
30-1-22-00659821;
30-1-22-00659837;
30-1-22-00643267;
30-1-21-00575495;
30-1-21-00585735;
30-1-21-00578037;
30-1-22-00659835;
30-1-21-00589921;
30-1-21-00597051;
30-1-21-00598867;
30-1-21-00606073;
30-1-21-00583929;
30-1-22-00627281;
30-1-22-00628043;
30-1-22-00628083;
30-1-22-00630611;
30-1-22-00631873;
30-1-22-00633841;
30-1-22-00633863;
30-1-22-00634159;
30-1-21-00577033;
30-1-21-00572049;
30-1-21-00606663;
30-1-21-00607963;
30-1-21-00602793;
30-1-22-00626085;
30-1-21-00598869;
30-1-22-00659157;
30-1-22-00631923;
30-1-22-00627551;
30-1-22-00637741;
30-1-22-00659947;
30-1-22-00660255;
30-1-22-00640339;
30-1-22-00633563;
30-1-22-00635745;
30-1-22-00650609;
30-1-22-00639387;
30-1-22-00630053;
30-1-22-00661507;
30-1-22-00648335;
30-1-22-00650993;
30-1-22-00650873;
30-1-22-00641521;
30-1-22-00646833;
30-1-22-00667761;
30-1-22-00631147;
30-1-22-00659831;
30-1-22-00640327;
30-1-22-00653267;
30-1-22-00633763;
30-1-22-00628103;
30-1-20-00520827;
30-1-22-00656735;
30-1-22-00641669;
30-1-22-00650933;
30-1-22-00650961;
30-1-22-00633523;
30-1-22-00662351;
30-1-22-00632697;
30-1-22-00669287;
30-1-20-00547155;
30-1-20-00535547;
30-1-21-00563489;
30-1-21-00578693;
30-1-21-00578419;
30-1-21-00614275;
30-1-21-00620771;
30-1-21-00620769;
30-1-22-00656841;
30-1-22-00626761;
30-1-22-00630013;
30-1-22-00639035;
30-1-22-00661603;
30-1-22-00625095;
30-1-22-00635233;
30-1-21-00598715;
30-1-21-00586705;
30-1-22-00642143;
30-1-22-00641283;
30-1-21-00593295;
30-1-22-00628527;
30-1-22-00633829;
30-1-22-00654951;
30-1-22-00652515;
30-1-22-00658713;
30-1-22-00648319;
30-1-22-00661717;
30-1-22-00624045;
30-1-22-00637447;
30-1-22-00654775;
30-1-22-00630581;
30-1-22-00634833;
30-1-22-00669377;
30-1-22-00669221;
30-1-22-00652431;
30-1-22-00644851;
30-1-22-00668675</t>
  </si>
  <si>
    <t>13.04.2022;
24.09.2020;
28.04.2022;
30.07.2021;
20.05.2021;
02.06.2022;
02.06.2022;
14.06.2022;
06.07.2022;
19.07.2022;
15.07.2022;
29.06.2021;
13.07.2022;
21.07.2022;
02.08.2022;
05.09.2022;
07.09.2022;
31.08.2022;
31.08.2022;
31.08.2022;
05.05.2022;
05.05.2021;
29.06.2021;
03.06.2021;
29.09.2022;
19.07.2021;
01.09.2021;
31.08.2021;
06.10.2021;
18.06.2021;
03.02.2022;
09.02.2022;
15.02.2022;
24.02.2022;
02.03.2022;
12.03.2022;
12.03.2022;
15.03.2022;
19.05.2021;
19.04.2021;
12.10.2021;
15.10.2021;
21.09.2021;
31.01.2022;
03.09.2021;
18.07.2022;
02.03.2022;
04.02.2022;
29.03.2022;
25.07.2022;
29.09.2022;
15.04.2022;
05.09.2022;
29.03.2022;
07.06.2022;
06.04.2022;
18.02.2022;
09.08.2022;
24.05.2022;
06.06.2022;
14.06.2022;
13.04.2022;
19.05.2022;
15.09.2022;
25.02.2022;
06.08.2022;
12.04.2022;
16.06.2022;
12.03.2022;
08.02.2022;
04.02.2021;
14.07.2022;
14.04.2022;
01.06.2022;
01.06.2022;
12.03.2022;
29.09.2022;
10.03.2022;
03.10.2022;
30.11.2020;
09.10.2020;
02.04.2021;
31.05.2021;
25.05.2021;
23.11.2021;
22.12.2021;
22.12.2021;
12.08.2022;
02.02.2022;
18.02.2022;
15.04.2022;
02.08.2022;
25.01.2022;
21.03.2022;
02.09.2021;
06.07.2021;
25.04.2022;
24.05.2022;
06.08.2021;
11.02.2022;
11.03.2022;
24.06.2022;
13.06.2022;
13.07.2022;
18.05.2022;
10.08.2022;
19.01.2022;
28.03.2022;
01.07.2022;
22.02.2022;
23.03.2022;
28.09.2022;
29.09.2022;
10.06.2022;
06.05.2022;
26.09.2022</t>
  </si>
  <si>
    <t>0,45833;
0,45833;
0,45833;
0,45833;
0,45833;
0,45833;
0,45833;
0,45833;
0,45833;
0,45833;
0,45833;
0,45833;
0,45833;
0,45833;
0,45833;
0,45833;
36,92000;
0,45833;
0,45833;
0,45833;
0,45833;
0,45833;
0,45833;
38,17100;
0,45833;
0,45833;
36,60924;
0,45833;
0,45833;
0,45833;
0,45833;
0,45833;
0,45833;
0,45833;
0,45833;
0,45833;
0,45833;
0,45833;
0,45833;
0,45833;
0,45833;
0,45833;
0,45833;
0,45833;
0,45833;
0,45833;
0,45833;
0,45833;
0,45833;
0,45833;
0,45833;
0,45833;
40,65000;
36,92000;
40,65000;
0,45833;
0,45833;
0,45833;
0,45833;
0,45833;
0,45833;
0,45833;
0,45833;
9,83167;
0,45833;
0,45833;
0,45833;
0,45833;
0,45833;
0,45833;
49,18120;
0,45833;
0,45833;
0,45833;
0,45833;
0,45833;
0,45833;
0,45833;
42,23600;
0,45833;
0,45833;
39,73635;
0,45833;
0,45833;
0,45833;
0,45833;
0,45833;
0,45833;
0,45833;
0,45833;
0,45833;
0,45833;
0,45833;
0,45833;
0,45833;
0,45833;
0,45833;
38,17100;
0,45833;
0,45833;
0,45833;
0,45833;
0,45833;
0,45833;
0,45833;
12,50000;
0,45833;
0,45833;
0,45833;
0,45833;
23,39600;
9,83167;
14,74750;
0,45833;
0,45833;
0,45833</t>
  </si>
  <si>
    <t>30-1-21-00589069;
30-1-22-00648137;
30-1-21-00612747;
30-1-21-00609081;
30-1-22-00625617;
30-1-22-00641041;
30-1-22-00648645;
30-1-22-00635939</t>
  </si>
  <si>
    <t>29.07.2021;
24.05.2022;
17.11.2021;
21.10.2021;
07.02.2022;
20.04.2022;
23.05.2022;
21.03.2022</t>
  </si>
  <si>
    <t>8;
15;
6;
15;
15;
13;
15;
15</t>
  </si>
  <si>
    <t>30-1-21-00564595</t>
  </si>
  <si>
    <t>30-1-20-00513375</t>
  </si>
  <si>
    <t>30-1-21-00599799</t>
  </si>
  <si>
    <t>30-1-21-00621181;
30-1-21-00620673;
30-1-21-00620759;
30-1-21-00602797;
30-1-21-00598353;
30-1-21-00591353;
30-1-21-00588501;
30-1-21-00588471;
30-1-21-00579525;
30-1-21-00571653;
30-1-21-00570805;
30-1-20-00551897</t>
  </si>
  <si>
    <t>22.12.2021;
22.12.2021;
22.12.2021;
27.09.2021;
09.09.2021;
28.07.2021;
16.07.2021;
15.07.2021;
31.05.2021;
20.04.2021;
14.04.2021;
27.01.2021</t>
  </si>
  <si>
    <t>30-1-21-00557371</t>
  </si>
  <si>
    <t>30-1-21-00585553</t>
  </si>
  <si>
    <t>M_20204386</t>
  </si>
  <si>
    <t>30-1-20-00546791;
30-1-20-00534273;
30-1-20-00533795;
30-1-19-00431511</t>
  </si>
  <si>
    <t>30.11.2020;
24.09.2020;
23.09.2020;
07.03.2019</t>
  </si>
  <si>
    <t>30-1-20-00543863</t>
  </si>
  <si>
    <t>M_1020206229</t>
  </si>
  <si>
    <t>30-1-21-00579833</t>
  </si>
  <si>
    <t>M_1020306399</t>
  </si>
  <si>
    <t>30-1-21-00592651;
30-1-21-00593585;
30-1-21-00593709</t>
  </si>
  <si>
    <t>05.08.2021;
09.08.2021;
09.08.2021</t>
  </si>
  <si>
    <t>M_1020207541</t>
  </si>
  <si>
    <t>30-1-22-00661369;
30-1-22-00663329</t>
  </si>
  <si>
    <t>19.08.2022;
06.09.2022</t>
  </si>
  <si>
    <t>40,65;
73,7375</t>
  </si>
  <si>
    <t>M_1020205355</t>
  </si>
  <si>
    <t>30-1-20-00503739</t>
  </si>
  <si>
    <t>M_1020206680</t>
  </si>
  <si>
    <t>30-1-21-00598543</t>
  </si>
  <si>
    <t>M_1020207031</t>
  </si>
  <si>
    <t>30-1-21-00615483</t>
  </si>
  <si>
    <t>M_1020206082</t>
  </si>
  <si>
    <t>30-1-21-00603819;
30-1-21-00575313</t>
  </si>
  <si>
    <t>07.10.2021;
11.05.2021</t>
  </si>
  <si>
    <t>M_1020206732</t>
  </si>
  <si>
    <t>30-1-21-00606835</t>
  </si>
  <si>
    <t>M_1020207229</t>
  </si>
  <si>
    <t>30-1-22-00640011</t>
  </si>
  <si>
    <t>M_1020205414</t>
  </si>
  <si>
    <t>30-1-20-00509499</t>
  </si>
  <si>
    <t>M_1020205884</t>
  </si>
  <si>
    <t>30-1-21-00560257;
30-1-21-00560261;
30-1-21-00560259;
30-1-21-00560157;
30-1-21-00559989;
30-1-21-00585207;
30-1-21-00561961</t>
  </si>
  <si>
    <t>24.02.2021;
24.02.2021;
24.02.2021;
24.02.2021;
24.02.2021;
04.08.2021;
03.03.2021</t>
  </si>
  <si>
    <t>0,45833;
0,45833;
0,45833;
0,45833;
0,45833;
0,45833;
0,45833</t>
  </si>
  <si>
    <t>15;
15;
15;
15;
15;
15;
15</t>
  </si>
  <si>
    <t>M_1020306025</t>
  </si>
  <si>
    <t>30-1-20-00541215;
30-1-20-00541219</t>
  </si>
  <si>
    <t>18.11.2020;
18.11.2020</t>
  </si>
  <si>
    <t>M_1020306474</t>
  </si>
  <si>
    <t>30-1-21-00582415</t>
  </si>
  <si>
    <t>M_1020206899</t>
  </si>
  <si>
    <t>30-1-21-00620321</t>
  </si>
  <si>
    <t>M_1020206676</t>
  </si>
  <si>
    <t>30-1-21-00603617</t>
  </si>
  <si>
    <t>M_1020205309</t>
  </si>
  <si>
    <t>30-1-19-00476293</t>
  </si>
  <si>
    <t>M_1020205917</t>
  </si>
  <si>
    <t>30-1-20-00528193</t>
  </si>
  <si>
    <t>M_1020206080</t>
  </si>
  <si>
    <t>30-1-21-00570281</t>
  </si>
  <si>
    <t>M_1020206052</t>
  </si>
  <si>
    <t>30-1-21-00561651</t>
  </si>
  <si>
    <t>M_1020205546</t>
  </si>
  <si>
    <t>30-1-20-00530231;
30-1-21-00586863;
30-1-21-00569963;
30-1-22-00623313;
30-1-21-00575851;
30-1-21-00564525;
30-1-20-00527701;
30-1-20-00521417;
30-1-20-00522793;
30-1-21-00622533;
30-1-20-00523245</t>
  </si>
  <si>
    <t>21.09.2020;
07.07.2021;
08.04.2021;
12.01.2022;
17.05.2021;
17.03.2021;
25.08.2020;
29.07.2020;
03.08.2020;
17.01.2022;
06.08.2020</t>
  </si>
  <si>
    <t>15;
15;
15;
15;
15;
15;
6;
15;
15;
6;
15</t>
  </si>
  <si>
    <t>M_1020205009</t>
  </si>
  <si>
    <t>30-1-19-00458439</t>
  </si>
  <si>
    <t>M_1020004058</t>
  </si>
  <si>
    <t>30-1-18-00407673</t>
  </si>
  <si>
    <t>M_1020204302</t>
  </si>
  <si>
    <t>30-1-18-00420001</t>
  </si>
  <si>
    <t>M_1020206891</t>
  </si>
  <si>
    <t>30-1-21-00613227;
30-1-21-00561605</t>
  </si>
  <si>
    <t>26.11.2021;
04.03.2021</t>
  </si>
  <si>
    <t>M_1020304523</t>
  </si>
  <si>
    <t>30-1-19-00433357</t>
  </si>
  <si>
    <t>M_1020204854</t>
  </si>
  <si>
    <t>30-1-19-00456097</t>
  </si>
  <si>
    <t>M_1020207318</t>
  </si>
  <si>
    <t>30-1-22-00644349</t>
  </si>
  <si>
    <t>M_1020207699</t>
  </si>
  <si>
    <t>ставочник до 15 (по заявке после 01.07.2022)</t>
  </si>
  <si>
    <t>30-1-22-00669657</t>
  </si>
  <si>
    <t>M_1020206755</t>
  </si>
  <si>
    <t>30-1-21-00603131</t>
  </si>
  <si>
    <t>M_1020205719</t>
  </si>
  <si>
    <t>30-1-21-00554375</t>
  </si>
  <si>
    <t>M_1020207573</t>
  </si>
  <si>
    <t>30-1-22-00663321</t>
  </si>
  <si>
    <t>M_1020207329</t>
  </si>
  <si>
    <t>30-1-22-00646793</t>
  </si>
  <si>
    <t>M_1020206079</t>
  </si>
  <si>
    <t>30-1-21-00570793</t>
  </si>
  <si>
    <t>M_1020206768</t>
  </si>
  <si>
    <t>30-1-21-00600705</t>
  </si>
  <si>
    <t>M_1020207371</t>
  </si>
  <si>
    <t>30-1-22-00648571</t>
  </si>
  <si>
    <t>M_1020205628</t>
  </si>
  <si>
    <t>30-1-20-00534451</t>
  </si>
  <si>
    <t>M_1020206923</t>
  </si>
  <si>
    <t>30-1-21-00559781</t>
  </si>
  <si>
    <t>M_1020207553</t>
  </si>
  <si>
    <t>30-1-22-00653693</t>
  </si>
  <si>
    <t>M_1020206749</t>
  </si>
  <si>
    <t>30-1-21-00610473</t>
  </si>
  <si>
    <t>M_1020205589</t>
  </si>
  <si>
    <t>30-1-20-00520123;
30-1-20-00552867</t>
  </si>
  <si>
    <t>16.07.2020;
13.01.2021</t>
  </si>
  <si>
    <t>0,45833;
28,267</t>
  </si>
  <si>
    <t>M_1020205775</t>
  </si>
  <si>
    <t>30-1-20-00521133</t>
  </si>
  <si>
    <t>M_1020206748</t>
  </si>
  <si>
    <t>30-1-21-00608981</t>
  </si>
  <si>
    <t>M_1020206729</t>
  </si>
  <si>
    <t>30-1-21-00614309</t>
  </si>
  <si>
    <t>M_1020206682</t>
  </si>
  <si>
    <t>30-1-21-00603951</t>
  </si>
  <si>
    <t>M_1020206632</t>
  </si>
  <si>
    <t>30-1-21-00608917</t>
  </si>
  <si>
    <t>M_1020206226</t>
  </si>
  <si>
    <t>30-1-21-00584559;
30-1-22-00665671</t>
  </si>
  <si>
    <t>23.06.2021;
30.08.2022</t>
  </si>
  <si>
    <t>0,45833;
36,920</t>
  </si>
  <si>
    <t>M_1020206746</t>
  </si>
  <si>
    <t>30-1-21-00612235</t>
  </si>
  <si>
    <t>M_1020207152</t>
  </si>
  <si>
    <t>30-1-19-00481445</t>
  </si>
  <si>
    <t>M_1020306000</t>
  </si>
  <si>
    <t>30-1-21-00568519</t>
  </si>
  <si>
    <t>K_1010105497</t>
  </si>
  <si>
    <t>L_1010105699</t>
  </si>
  <si>
    <t>вынос</t>
  </si>
  <si>
    <t>M_1010106866</t>
  </si>
  <si>
    <t>Проектирование по объекту: Модернизация системы сбора и передачи информации на ПС 110/10 кВ Никольская (проект - 1 шт)</t>
  </si>
  <si>
    <t>K_1010104931</t>
  </si>
  <si>
    <t>ХС</t>
  </si>
  <si>
    <t>Установка приборов учета в соответствии с Федеральным законом от 27.12.2018 № 522-ФЗ при истечении МПИ или срока эксплуатации в Астраханской области, класс напряжения 0,22 (0,4) кВ (4861 т.у.)</t>
  </si>
  <si>
    <t>J_1010104782</t>
  </si>
  <si>
    <t>Проектирование по объекту: Оснащение системами видеонаблюдения зданий и сооружений филиала ПАО "Россети Юг" - "Астраханьэнерго" (Астраханская обл.: Лиманский р-н, п. Лиман, ул.Героев, 215; Приволжский р-н, с. Началово , ул.Северная 3; Наримановский р-н, с. Солянка, ул.Энергетическая, 9; Наримановский р-н, с. Солянка, ул.Энергетическая, 11; г. Астрахань, Трусовский р-н, проезд 1-й Маршанский, 1) (проект - 1 шт)</t>
  </si>
  <si>
    <t>Консолидация электросетевых активов - Приобретение основного средства по договору дарения от Лиджи-Горяева Б.О. (фактическая протяженность ВЛ-6кВ - 0,225 км, ориентировочная мощность – МВА - 0,063)</t>
  </si>
  <si>
    <t>Консолидация электросетевых активов - Приобретение основного средства по договору дарения от СНТСН "Транспортник" (фактическая протяженность ВЛ-0,4кВ - 1,2 км)</t>
  </si>
  <si>
    <t>Консолидация электросетевых активов - Приобретение основного средства по договору дарения от СНТ "Армеец" (фактическая протяженность ВЛ-0,4кВ - 1,360 км, ВЛ-10кВ - 0,250 км, КЛ-0,4кВ - 0,020 км, КЛ-10кВ - 0,050 км ориентировочная мощность - 0,160 МВА)</t>
  </si>
  <si>
    <t>Консолидация электросетевых активов - Приобретение основного средства по договору дарения от собственников многоквартирного дома по адресу: ул. Савушкина, д. 2 (фактическая протяженность: КЛ-6кВ - 0,200 км, ВЛ-6кВ - 0,010 км)</t>
  </si>
  <si>
    <t>Принятие на баланс бесхозных энергообъектов: КТП-3/100, КТП-2/315 ВЛ-10 ф.Воскресеновка ПС Михайловская в зоне действия Лиманского  РЭС на территории Лиманского района Астраханской области (ориентировочная мощность – 0,415 МВА)</t>
  </si>
  <si>
    <t>Принятие на баланс бесхозных энергообъектов: КТП-267 , ВЛ-0,4 ф.15 ПС Прикаспийская,  ВЛ-0,4 ф.23 ПС Октябрьская в зоне действия Правобережного РЭС на территории Правобережного района Астраханской области (ориентировочная мощность – 0,160 МВА, протяженность ВЛ-0,4 - 0,275 км)</t>
  </si>
  <si>
    <t>Принятие на баланс непрофильных активов: кровля здания производственной базы учебно-курсового комбината, узел учета тепловой энергии в здании производственной базы учебно-курсового комбината, расположенных по адресу Астраханская область, Приволжский район, Промузел на ТЭЦ-2 в 1 км. северо-восточнее с.Кулаковка и в 2 км. северо-западнее с. Три Протока (ориентировочная мощность – 2 шт.)</t>
  </si>
  <si>
    <t>F_1010102294</t>
  </si>
  <si>
    <t>M_1010307281</t>
  </si>
  <si>
    <t>ЭСА</t>
  </si>
  <si>
    <t>M_1010307282</t>
  </si>
  <si>
    <t>M_1010307397</t>
  </si>
  <si>
    <t>M_1010307609</t>
  </si>
  <si>
    <t>M_1010307280</t>
  </si>
  <si>
    <t>M_1010307513</t>
  </si>
  <si>
    <t xml:space="preserve">1-20 кВ   
</t>
  </si>
  <si>
    <t xml:space="preserve">Заместитель директора по реализации и развитию услуг </t>
  </si>
  <si>
    <t xml:space="preserve">Заместитель директора по капитальному строительству </t>
  </si>
  <si>
    <t xml:space="preserve">А.Д. Столяр </t>
  </si>
  <si>
    <t>Ю.Н. Молчанов</t>
  </si>
  <si>
    <t>резиновая и/или пластмассовая изоляция</t>
  </si>
  <si>
    <t>бумажная</t>
  </si>
  <si>
    <t>Расходы филиала ПАО "Россети Юг" - "Астраханьэнерго"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 также на обеспечение средствами коммерческого учета электрической энергии (мощности) в 2020-2022 гг.</t>
  </si>
  <si>
    <t>Приложение № 6
к приказу ПАО "Россети Юг"
от "___"__________2020 г. №____</t>
  </si>
  <si>
    <t>Расходы филиала ПАО "Россети Юг" - "Астраханьэнерго" на выполнение мероприятий по технологическому присоединению,
предусмотренных подпунктами «а» и «в» пункта 16 Методических указаний ФАС России, за 2020- 2022 годы</t>
  </si>
  <si>
    <t>Схема электроснабжения</t>
  </si>
  <si>
    <t>Наименование мероприятий</t>
  </si>
  <si>
    <t>Информация для расчета стандартизированной тарифной ставки С1</t>
  </si>
  <si>
    <t>Расходы согласно приложению 4 по каждому мероприятию (руб.)</t>
  </si>
  <si>
    <t>Количество технологических присоединений, шт.*</t>
  </si>
  <si>
    <t>Объем максимальной мощности (кВт)*</t>
  </si>
  <si>
    <t>Расходы на одно присоединение (руб. на одно ТП)</t>
  </si>
  <si>
    <t xml:space="preserve">Вне зависимости от схемы электроснабжения** </t>
  </si>
  <si>
    <t>1.</t>
  </si>
  <si>
    <t>Подготовка и выдача сетевой организацией технических условий (ТУ) Заявителю</t>
  </si>
  <si>
    <t>2.</t>
  </si>
  <si>
    <t>Проверка сетевой организацией выполнения Заявителем ТУ (включая процедуры, предусмотренные подпунктами "г" - "е" пункта 7 Правил ТП)</t>
  </si>
  <si>
    <t>2.1.</t>
  </si>
  <si>
    <t>Выдача сетевой организацией уведомления об обеспечении сетевой организацией возможности присоединения к электрическим сетям Заявителям, указанным в абзаце шестом п. 24 Методических указаний по определению размера платы за технологическое присоединение к электрическим сетям (выдача акта об осуществлении ТП Заявителям указанным в  пунктах 12(1), 13(2) - 13(5) и 14 Правил ТП на уровне напряжения 0,4 кВ и ниже)</t>
  </si>
  <si>
    <t>Проверка сетевой организацией выполнения ТУ  Заявителями, указанными в абзаце седьмом п. 24 Методических указан по определению размера платы за технологическое присоединение к электрическим сетям (Заявители, кроме указанных в  пунктах 12(1), 13(2) - 13(5) и 14 Правил ТП на уровне напряжения 0,4 кВ и ниже)</t>
  </si>
  <si>
    <t>Объем максимальной мощности и количество технологических присоединений за исключением индивидуальных проектов</t>
  </si>
  <si>
    <t>**</t>
  </si>
  <si>
    <t xml:space="preserve">Трудозатраты на выполнение работ по "постоянной схеме электроснабжения" и "временной схеме электроснабжения.." эквивалентны,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 </t>
  </si>
  <si>
    <t xml:space="preserve">*** </t>
  </si>
  <si>
    <t xml:space="preserve">Не учтены фактические расходы 2020г. в размере 35 762 061,90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</si>
  <si>
    <t>Приложение 2 к Методическим указаниям
ФАС России от 30.06.2022г. № 490/22</t>
  </si>
  <si>
    <t>Приложение 1 к Методическим указаниям
ФАС России от 30.06.2022г. № 490/22</t>
  </si>
  <si>
    <t>Расчет фактических расходов на выполнение мероприятий по технологическому присоединению, предусмотренных подпунктами «а» и «в» пункта 16 Методических указаний ФАС России (от 30.06.2022 №490/22), 
филиала ПАО "Россети Юг" - "Астраханьэнерго", за 2020-2022 годы</t>
  </si>
  <si>
    <t>Показатели</t>
  </si>
  <si>
    <t>Данные
за 2020 год,
тыс. руб.</t>
  </si>
  <si>
    <t>Данные
за 2021 год,
тыс. руб.</t>
  </si>
  <si>
    <t>Данные
за 2022 год,
тыс. руб.</t>
  </si>
  <si>
    <t>Расходы по выполнению мероприятий по технологическому присоединению, всего</t>
  </si>
  <si>
    <t>Вспомогательные материалы</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</si>
  <si>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</si>
  <si>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</si>
  <si>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</si>
  <si>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</si>
  <si>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</si>
  <si>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</si>
  <si>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</si>
  <si>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</si>
  <si>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</si>
  <si>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</si>
  <si>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</si>
  <si>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</si>
  <si>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 работы и услуги непроизводственного характера, в том числе:</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</si>
  <si>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</si>
  <si>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</si>
  <si>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</si>
  <si>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</si>
  <si>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</si>
  <si>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</si>
  <si>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</si>
  <si>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</si>
  <si>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1.5.3.5.*</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</si>
  <si>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</si>
  <si>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</si>
  <si>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</si>
  <si>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</si>
  <si>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</si>
  <si>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</si>
  <si>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</si>
  <si>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1.6.3.</t>
  </si>
  <si>
    <t>- прочие обоснованные расходы</t>
  </si>
  <si>
    <t>1.6.4.</t>
  </si>
  <si>
    <t>- денежные выплаты социального характера (по Коллективному договору)</t>
  </si>
  <si>
    <t>* - при необходимости предусмотреть вспомогательную таблицу с расшифровками прочих расходов (в составе себестоимости и в составе внереализационных расходов) для нивелирования риска исключения региональным Регулятором прочих расходов в полном объёме.</t>
  </si>
  <si>
    <t>Начальник департамента экономики</t>
  </si>
  <si>
    <t>Приложение 3 к Методическим указаниям
ФАС России от 30.06.2022г. № 490/22</t>
  </si>
  <si>
    <r>
      <t xml:space="preserve">резиновая </t>
    </r>
    <r>
      <rPr>
        <b/>
        <sz val="11"/>
        <color theme="1"/>
        <rFont val="Times New Roman"/>
        <family val="1"/>
        <charset val="204"/>
      </rPr>
      <t xml:space="preserve">и </t>
    </r>
    <r>
      <rPr>
        <sz val="11"/>
        <color theme="1"/>
        <rFont val="Times New Roman"/>
        <family val="1"/>
        <charset val="204"/>
      </rPr>
      <t>пластмассовая изоляция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</si>
</sst>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 _₽_-;\-* #,##0.00\ _₽_-;_-* &quot;-&quot;??\ _₽_-;_-@_-"/>
    <numFmt numFmtId="165" formatCode="#,##0.000"/>
    <numFmt numFmtId="166" formatCode="#,##0.0000"/>
    <numFmt numFmtId="167" formatCode="_-* #,##0.00000\ _₽_-;\-* #,##0.00000\ _₽_-;_-* &quot;-&quot;??\ _₽_-;_-@_-"/>
    <numFmt numFmtId="168" formatCode="_-* #,##0.00000_р_._-;\-* #,##0.00000_р_._-;_-* &quot;-&quot;??_р_._-;_-@_-"/>
    <numFmt numFmtId="169" formatCode="_-* #,##0.00000\ _₽_-;\-* #,##0.00000\ _₽_-;_-* &quot;-&quot;?????\ _₽_-;_-@_-"/>
    <numFmt numFmtId="170" formatCode="_-* #,##0.00_р_._-;\-* #,##0.00_р_._-;_-* &quot;-&quot;??_р_._-;_-@_-"/>
    <numFmt numFmtId="171" formatCode="0_ ;\-0\ "/>
    <numFmt numFmtId="172" formatCode="_-* #,##0_р_._-;\-* #,##0_р_._-;_-* &quot;-&quot;??_р_._-;_-@_-"/>
    <numFmt numFmtId="173" formatCode="#,##0.00000"/>
    <numFmt numFmtId="174" formatCode="_-* #,##0\ _₽_-;\-* #,##0\ _₽_-;_-* &quot;-&quot;?????\ _₽_-;_-@_-"/>
    <numFmt numFmtId="175" formatCode="0.000"/>
    <numFmt numFmtId="176" formatCode="000000"/>
    <numFmt numFmtId="177" formatCode="0_)"/>
  </numFmts>
  <fonts count="37"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name val="Times New Roman"/>
      <family val="1"/>
      <charset val="204"/>
    </font>
    <font>
      <b/>
      <sz val="12"/>
      <name val="Times New Roman"/>
      <family val="1"/>
      <charset val="204"/>
    </font>
    <font>
      <b/>
      <sz val="11"/>
      <color rgb="FFC00000"/>
      <name val="Times New Roman"/>
      <family val="1"/>
      <charset val="204"/>
    </font>
    <font>
      <vertAlign val="superscript"/>
      <sz val="11"/>
      <name val="Times New Roman"/>
      <family val="1"/>
      <charset val="204"/>
    </font>
    <font>
      <sz val="14"/>
      <name val="Times New Roman"/>
      <family val="1"/>
      <charset val="204"/>
    </font>
    <font>
      <b/>
      <sz val="11"/>
      <name val="Times New Roman"/>
      <family val="1"/>
      <charset val="204"/>
    </font>
    <font>
      <sz val="11"/>
      <color rgb="FFFF0000"/>
      <name val="Times New Roman"/>
      <family val="1"/>
      <charset val="204"/>
    </font>
    <font>
      <b/>
      <sz val="11"/>
      <color rgb="FFFF0000"/>
      <name val="Times New Roman"/>
      <family val="1"/>
      <charset val="204"/>
    </font>
    <font>
      <sz val="11"/>
      <color rgb="FFC00000"/>
      <name val="Times New Roman"/>
      <family val="1"/>
      <charset val="204"/>
    </font>
    <font>
      <b/>
      <sz val="14"/>
      <color theme="1"/>
      <name val="Times New Roman"/>
      <family val="1"/>
      <charset val="204"/>
    </font>
    <font>
      <b/>
      <sz val="11"/>
      <color theme="1"/>
      <name val="Times New Roman"/>
      <family val="1"/>
      <charset val="204"/>
    </font>
    <font>
      <sz val="10"/>
      <name val="Arial"/>
      <family val="2"/>
      <charset val="204"/>
    </font>
    <font>
      <sz val="10"/>
      <name val="Times New Roman"/>
      <family val="1"/>
      <charset val="204"/>
    </font>
    <font>
      <sz val="10"/>
      <name val="Arial Cyr"/>
      <charset val="204"/>
    </font>
    <font>
      <sz val="12"/>
      <name val="Times New Roman"/>
      <family val="1"/>
      <charset val="204"/>
    </font>
    <font>
      <b/>
      <sz val="11"/>
      <color indexed="81"/>
      <name val="Tahoma"/>
      <family val="2"/>
      <charset val="204"/>
    </font>
    <font>
      <sz val="11"/>
      <color indexed="81"/>
      <name val="Tahoma"/>
      <family val="2"/>
      <charset val="204"/>
    </font>
    <font>
      <b/>
      <sz val="9"/>
      <color indexed="81"/>
      <name val="Tahoma"/>
      <family val="2"/>
      <charset val="204"/>
    </font>
    <font>
      <sz val="9"/>
      <color indexed="81"/>
      <name val="Tahoma"/>
      <family val="2"/>
      <charset val="204"/>
    </font>
    <font>
      <sz val="11"/>
      <name val="Arial Cyr"/>
      <charset val="204"/>
    </font>
    <font>
      <sz val="8"/>
      <name val="Arial Cyr"/>
      <charset val="204"/>
    </font>
    <font>
      <i/>
      <sz val="11"/>
      <name val="Times New Roman"/>
      <family val="1"/>
      <charset val="204"/>
    </font>
    <font>
      <sz val="9"/>
      <name val="Arial Cyr"/>
      <charset val="204"/>
    </font>
    <font>
      <b/>
      <sz val="14"/>
      <name val="Arial Cyr"/>
      <charset val="204"/>
    </font>
    <font>
      <sz val="11"/>
      <color theme="0"/>
      <name val="Times New Roman"/>
      <family val="1"/>
      <charset val="204"/>
    </font>
    <font>
      <sz val="20"/>
      <name val="Times New Roman"/>
      <family val="1"/>
      <charset val="204"/>
    </font>
    <font>
      <sz val="20"/>
      <color theme="1"/>
      <name val="Times New Roman"/>
      <family val="1"/>
      <charset val="204"/>
    </font>
    <font>
      <b/>
      <sz val="11"/>
      <color theme="0"/>
      <name val="Times New Roman"/>
      <family val="1"/>
      <charset val="204"/>
    </font>
    <font>
      <b/>
      <sz val="16"/>
      <color theme="1"/>
      <name val="Times New Roman"/>
      <family val="1"/>
      <charset val="204"/>
    </font>
    <font>
      <sz val="10"/>
      <name val="Courier"/>
      <family val="1"/>
      <charset val="204"/>
    </font>
    <font>
      <sz val="16"/>
      <name val="Times New Roman"/>
      <family val="1"/>
      <charset val="204"/>
    </font>
    <font>
      <i/>
      <sz val="10"/>
      <name val="Arial"/>
      <family val="2"/>
      <charset val="204"/>
    </font>
    <font>
      <i/>
      <sz val="12"/>
      <name val="Times New Roman"/>
      <family val="1"/>
      <charset val="204"/>
    </font>
    <font>
      <sz val="18"/>
      <color theme="1"/>
      <name val="Times New Roman"/>
      <family val="1"/>
      <charset val="204"/>
    </font>
  </fonts>
  <fills count="2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D9D9"/>
        <bgColor indexed="64"/>
      </patternFill>
    </fill>
    <fill>
      <patternFill patternType="solid">
        <fgColor rgb="FFFFFF99"/>
        <bgColor indexed="64"/>
      </patternFill>
    </fill>
    <fill>
      <patternFill patternType="solid">
        <fgColor rgb="FF99FF99"/>
        <bgColor indexed="64"/>
      </patternFill>
    </fill>
    <fill>
      <patternFill patternType="solid">
        <fgColor rgb="FFFF3399"/>
        <bgColor indexed="64"/>
      </patternFill>
    </fill>
    <fill>
      <patternFill patternType="solid">
        <fgColor rgb="FFFF3399"/>
        <bgColor indexed="31"/>
      </patternFill>
    </fill>
    <fill>
      <patternFill patternType="solid">
        <fgColor theme="5" tint="0.39997558519241921"/>
        <bgColor indexed="31"/>
      </patternFill>
    </fill>
    <fill>
      <patternFill patternType="solid">
        <fgColor theme="5" tint="0.59999389629810485"/>
        <bgColor indexed="64"/>
      </patternFill>
    </fill>
    <fill>
      <patternFill patternType="solid">
        <fgColor rgb="FF7030A0"/>
        <bgColor indexed="64"/>
      </patternFill>
    </fill>
    <fill>
      <patternFill patternType="solid">
        <fgColor theme="7" tint="-0.249977111117893"/>
        <bgColor indexed="64"/>
      </patternFill>
    </fill>
    <fill>
      <patternFill patternType="solid">
        <fgColor rgb="FF66FF33"/>
        <bgColor indexed="64"/>
      </patternFill>
    </fill>
    <fill>
      <patternFill patternType="solid">
        <fgColor theme="7" tint="0.59999389629810485"/>
        <bgColor indexed="64"/>
      </patternFill>
    </fill>
    <fill>
      <patternFill patternType="solid">
        <fgColor rgb="FFE4F0DD"/>
        <bgColor auto="1"/>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ACC8BD"/>
      </left>
      <right style="thin">
        <color rgb="FFACC8BD"/>
      </right>
      <top style="thin">
        <color rgb="FFACC8BD"/>
      </top>
      <bottom style="thin">
        <color rgb="FFACC8BD"/>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14" fillId="0" borderId="0"/>
    <xf numFmtId="0" fontId="1" fillId="0" borderId="0"/>
    <xf numFmtId="0" fontId="16" fillId="0" borderId="0"/>
    <xf numFmtId="0" fontId="17" fillId="0" borderId="0"/>
    <xf numFmtId="43" fontId="16" fillId="0" borderId="0" applyFont="0" applyFill="0" applyBorder="0" applyAlignment="0" applyProtection="0"/>
    <xf numFmtId="170" fontId="16" fillId="0" borderId="0" applyFont="0" applyFill="0" applyBorder="0" applyAlignment="0" applyProtection="0"/>
    <xf numFmtId="43" fontId="16" fillId="0" borderId="0" applyFont="0" applyFill="0" applyBorder="0" applyAlignment="0" applyProtection="0"/>
    <xf numFmtId="0" fontId="14" fillId="0" borderId="0"/>
    <xf numFmtId="0" fontId="14" fillId="0" borderId="0"/>
    <xf numFmtId="0" fontId="14" fillId="0" borderId="0"/>
    <xf numFmtId="177" fontId="32" fillId="0" borderId="0"/>
  </cellStyleXfs>
  <cellXfs count="748">
    <xf numFmtId="0" fontId="0" fillId="0" borderId="0" xfId="0"/>
    <xf numFmtId="4" fontId="2" fillId="0" borderId="34" xfId="0" applyNumberFormat="1" applyFont="1" applyFill="1" applyBorder="1" applyAlignment="1">
      <alignment horizontal="center"/>
    </xf>
    <xf numFmtId="0" fontId="2" fillId="0" borderId="0" xfId="0" applyFont="1" applyFill="1"/>
    <xf numFmtId="0" fontId="2" fillId="0" borderId="32" xfId="0" applyFont="1" applyFill="1" applyBorder="1" applyAlignment="1">
      <alignment horizontal="center" vertical="center"/>
    </xf>
    <xf numFmtId="165" fontId="3" fillId="0" borderId="31"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1" xfId="0" applyFont="1" applyFill="1" applyBorder="1" applyAlignment="1">
      <alignment horizontal="center"/>
    </xf>
    <xf numFmtId="0" fontId="3" fillId="0" borderId="31" xfId="0" applyFont="1" applyFill="1" applyBorder="1" applyAlignment="1">
      <alignment horizontal="center" vertical="center" wrapText="1"/>
    </xf>
    <xf numFmtId="165" fontId="3" fillId="0" borderId="44" xfId="0" applyNumberFormat="1" applyFont="1" applyFill="1" applyBorder="1" applyAlignment="1">
      <alignment horizontal="center" vertical="center" wrapText="1"/>
    </xf>
    <xf numFmtId="165" fontId="3" fillId="0" borderId="29"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2" fillId="6" borderId="19" xfId="0" applyFont="1" applyFill="1" applyBorder="1" applyAlignment="1">
      <alignment horizontal="center" vertical="center" wrapText="1"/>
    </xf>
    <xf numFmtId="4" fontId="2" fillId="6" borderId="1" xfId="0" applyNumberFormat="1" applyFont="1" applyFill="1" applyBorder="1" applyAlignment="1">
      <alignment horizontal="center" vertical="center"/>
    </xf>
    <xf numFmtId="0" fontId="2" fillId="6" borderId="4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9"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xf>
    <xf numFmtId="0" fontId="0" fillId="6" borderId="0" xfId="0" applyFill="1"/>
    <xf numFmtId="4" fontId="2" fillId="5" borderId="53" xfId="0" applyNumberFormat="1" applyFont="1" applyFill="1" applyBorder="1" applyAlignment="1">
      <alignment wrapText="1"/>
    </xf>
    <xf numFmtId="4" fontId="2" fillId="5" borderId="53" xfId="0" applyNumberFormat="1" applyFont="1" applyFill="1" applyBorder="1" applyAlignment="1">
      <alignment horizontal="center" vertical="center" wrapText="1"/>
    </xf>
    <xf numFmtId="4" fontId="2" fillId="5" borderId="39" xfId="0" applyNumberFormat="1" applyFont="1" applyFill="1" applyBorder="1" applyAlignment="1">
      <alignment wrapText="1"/>
    </xf>
    <xf numFmtId="0" fontId="22" fillId="0" borderId="0" xfId="3" applyFont="1"/>
    <xf numFmtId="0" fontId="22" fillId="8" borderId="0" xfId="3" applyFont="1" applyFill="1"/>
    <xf numFmtId="49" fontId="22" fillId="0" borderId="0" xfId="3" applyNumberFormat="1" applyFont="1"/>
    <xf numFmtId="167" fontId="22" fillId="0" borderId="0" xfId="3" applyNumberFormat="1" applyFont="1"/>
    <xf numFmtId="0" fontId="22" fillId="2" borderId="0" xfId="3" applyFont="1" applyFill="1"/>
    <xf numFmtId="0" fontId="22" fillId="3" borderId="0" xfId="3" applyFont="1" applyFill="1"/>
    <xf numFmtId="49" fontId="22" fillId="3" borderId="0" xfId="3" applyNumberFormat="1" applyFont="1" applyFill="1"/>
    <xf numFmtId="167" fontId="22" fillId="3" borderId="0" xfId="3" applyNumberFormat="1" applyFont="1" applyFill="1"/>
    <xf numFmtId="0" fontId="22" fillId="9" borderId="0" xfId="3" applyFont="1" applyFill="1"/>
    <xf numFmtId="164" fontId="22" fillId="0" borderId="0" xfId="3" applyNumberFormat="1" applyFont="1" applyAlignment="1">
      <alignment horizontal="left" vertical="top"/>
    </xf>
    <xf numFmtId="49" fontId="8" fillId="0" borderId="0" xfId="4" applyNumberFormat="1" applyFont="1" applyFill="1" applyBorder="1" applyAlignment="1">
      <alignment horizontal="left" vertical="top" wrapText="1" indent="3"/>
    </xf>
    <xf numFmtId="0" fontId="22" fillId="8" borderId="1" xfId="3" applyFont="1" applyFill="1" applyBorder="1"/>
    <xf numFmtId="168" fontId="22" fillId="8" borderId="1" xfId="3" applyNumberFormat="1" applyFont="1" applyFill="1" applyBorder="1"/>
    <xf numFmtId="169" fontId="22" fillId="8" borderId="1" xfId="3" applyNumberFormat="1" applyFont="1" applyFill="1" applyBorder="1"/>
    <xf numFmtId="0" fontId="23" fillId="0" borderId="0" xfId="3" applyFont="1"/>
    <xf numFmtId="168" fontId="3" fillId="0" borderId="0" xfId="5" applyNumberFormat="1" applyFont="1" applyFill="1" applyBorder="1" applyAlignment="1">
      <alignment horizontal="center" vertical="center" wrapText="1"/>
    </xf>
    <xf numFmtId="14" fontId="3" fillId="2" borderId="1" xfId="5" applyNumberFormat="1" applyFont="1" applyFill="1" applyBorder="1" applyAlignment="1">
      <alignment horizontal="center" vertical="center" wrapText="1"/>
    </xf>
    <xf numFmtId="49" fontId="3" fillId="2" borderId="1" xfId="5" applyNumberFormat="1" applyFont="1" applyFill="1" applyBorder="1" applyAlignment="1">
      <alignment horizontal="center" vertical="center" wrapText="1"/>
    </xf>
    <xf numFmtId="168" fontId="3" fillId="2" borderId="1" xfId="5" applyNumberFormat="1" applyFont="1" applyFill="1" applyBorder="1" applyAlignment="1">
      <alignment horizontal="center" vertical="center" wrapText="1"/>
    </xf>
    <xf numFmtId="2" fontId="3" fillId="0" borderId="1" xfId="6" applyNumberFormat="1"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14" fontId="3" fillId="0" borderId="1" xfId="5" applyNumberFormat="1" applyFont="1" applyFill="1" applyBorder="1" applyAlignment="1">
      <alignment horizontal="center" vertical="center" wrapText="1"/>
    </xf>
    <xf numFmtId="1" fontId="3" fillId="0" borderId="1" xfId="5" applyNumberFormat="1" applyFont="1" applyFill="1" applyBorder="1" applyAlignment="1">
      <alignment horizontal="center" vertical="center" wrapText="1"/>
    </xf>
    <xf numFmtId="9" fontId="3" fillId="0" borderId="1" xfId="5" applyNumberFormat="1" applyFont="1" applyFill="1" applyBorder="1" applyAlignment="1">
      <alignment horizontal="center" vertical="center" wrapText="1"/>
    </xf>
    <xf numFmtId="165" fontId="3" fillId="10" borderId="1" xfId="6" applyNumberFormat="1" applyFont="1" applyFill="1" applyBorder="1" applyAlignment="1">
      <alignment horizontal="center" vertical="center" wrapText="1"/>
    </xf>
    <xf numFmtId="1" fontId="3" fillId="11" borderId="1" xfId="6" applyNumberFormat="1" applyFont="1" applyFill="1" applyBorder="1" applyAlignment="1">
      <alignment horizontal="center" vertical="center" wrapText="1"/>
    </xf>
    <xf numFmtId="168" fontId="3" fillId="0" borderId="1" xfId="5" applyNumberFormat="1" applyFont="1" applyFill="1" applyBorder="1" applyAlignment="1">
      <alignment horizontal="center" vertical="center" wrapText="1"/>
    </xf>
    <xf numFmtId="168" fontId="3" fillId="0" borderId="1" xfId="7" applyNumberFormat="1" applyFont="1" applyFill="1" applyBorder="1" applyAlignment="1">
      <alignment horizontal="center" vertical="center" wrapText="1"/>
    </xf>
    <xf numFmtId="0" fontId="3" fillId="0" borderId="34" xfId="8" applyFont="1" applyFill="1" applyBorder="1" applyAlignment="1">
      <alignment horizontal="left" vertical="top" wrapText="1" indent="3"/>
    </xf>
    <xf numFmtId="1" fontId="3" fillId="0" borderId="34" xfId="4" applyNumberFormat="1" applyFont="1" applyFill="1" applyBorder="1" applyAlignment="1">
      <alignment horizontal="center" vertical="center" wrapText="1"/>
    </xf>
    <xf numFmtId="171" fontId="3" fillId="0" borderId="34" xfId="5"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168" fontId="8" fillId="0" borderId="0" xfId="5" applyNumberFormat="1" applyFont="1" applyFill="1" applyBorder="1" applyAlignment="1">
      <alignment horizontal="center" vertical="center" wrapText="1"/>
    </xf>
    <xf numFmtId="168" fontId="8" fillId="2" borderId="1" xfId="5" applyNumberFormat="1" applyFont="1" applyFill="1" applyBorder="1" applyAlignment="1">
      <alignment horizontal="center" vertical="center" wrapText="1"/>
    </xf>
    <xf numFmtId="2" fontId="8" fillId="4" borderId="1" xfId="6" applyNumberFormat="1" applyFont="1" applyFill="1" applyBorder="1" applyAlignment="1">
      <alignment horizontal="center" vertical="center" wrapText="1"/>
    </xf>
    <xf numFmtId="164" fontId="8" fillId="4" borderId="1" xfId="6" applyNumberFormat="1" applyFont="1" applyFill="1" applyBorder="1" applyAlignment="1">
      <alignment horizontal="center" vertical="center" wrapText="1"/>
    </xf>
    <xf numFmtId="14" fontId="8" fillId="4" borderId="1" xfId="5" applyNumberFormat="1" applyFont="1" applyFill="1" applyBorder="1" applyAlignment="1">
      <alignment horizontal="center" vertical="center" wrapText="1"/>
    </xf>
    <xf numFmtId="1" fontId="8" fillId="4" borderId="1" xfId="5" applyNumberFormat="1" applyFont="1" applyFill="1" applyBorder="1" applyAlignment="1">
      <alignment horizontal="center" vertical="center" wrapText="1"/>
    </xf>
    <xf numFmtId="9" fontId="8" fillId="4" borderId="1" xfId="5"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wrapText="1"/>
    </xf>
    <xf numFmtId="1" fontId="8" fillId="4" borderId="1" xfId="6" applyNumberFormat="1" applyFont="1" applyFill="1" applyBorder="1" applyAlignment="1">
      <alignment horizontal="center" vertical="center" wrapText="1"/>
    </xf>
    <xf numFmtId="168" fontId="8" fillId="4" borderId="1" xfId="5" applyNumberFormat="1" applyFont="1" applyFill="1" applyBorder="1" applyAlignment="1">
      <alignment horizontal="center" vertical="center" wrapText="1"/>
    </xf>
    <xf numFmtId="0" fontId="8" fillId="4" borderId="1" xfId="9" applyFont="1" applyFill="1" applyBorder="1" applyAlignment="1">
      <alignment horizontal="left" vertical="top" indent="3"/>
    </xf>
    <xf numFmtId="0" fontId="8" fillId="4" borderId="1" xfId="4" applyFont="1" applyFill="1" applyBorder="1" applyAlignment="1">
      <alignment horizontal="center" vertical="center" wrapText="1"/>
    </xf>
    <xf numFmtId="1" fontId="8" fillId="4" borderId="1" xfId="4" applyNumberFormat="1" applyFont="1" applyFill="1" applyBorder="1" applyAlignment="1">
      <alignment horizontal="center" vertical="center" wrapText="1"/>
    </xf>
    <xf numFmtId="168" fontId="8" fillId="4" borderId="1" xfId="7" applyNumberFormat="1" applyFont="1" applyFill="1" applyBorder="1" applyAlignment="1">
      <alignment horizontal="center" vertical="center" wrapText="1"/>
    </xf>
    <xf numFmtId="0" fontId="8" fillId="4" borderId="34" xfId="9" applyFont="1" applyFill="1" applyBorder="1" applyAlignment="1">
      <alignment horizontal="left" vertical="top" wrapText="1" indent="3"/>
    </xf>
    <xf numFmtId="0" fontId="8" fillId="4" borderId="34" xfId="4" applyFont="1" applyFill="1" applyBorder="1" applyAlignment="1">
      <alignment horizontal="center" vertical="center" wrapText="1"/>
    </xf>
    <xf numFmtId="1" fontId="8" fillId="4" borderId="34" xfId="4" applyNumberFormat="1" applyFont="1" applyFill="1" applyBorder="1" applyAlignment="1">
      <alignment horizontal="center" vertical="center" wrapText="1"/>
    </xf>
    <xf numFmtId="0" fontId="8" fillId="4" borderId="34" xfId="9" applyFont="1" applyFill="1" applyBorder="1" applyAlignment="1">
      <alignment horizontal="center" vertical="center" wrapText="1"/>
    </xf>
    <xf numFmtId="0" fontId="8" fillId="4" borderId="1" xfId="9" applyFont="1" applyFill="1" applyBorder="1" applyAlignment="1">
      <alignment horizontal="left" vertical="top" wrapText="1" indent="3"/>
    </xf>
    <xf numFmtId="0" fontId="8" fillId="4" borderId="1" xfId="9" applyFont="1" applyFill="1" applyBorder="1" applyAlignment="1">
      <alignment horizontal="center" vertical="center" wrapText="1"/>
    </xf>
    <xf numFmtId="0" fontId="3" fillId="4" borderId="1" xfId="4" applyFont="1" applyFill="1" applyBorder="1" applyAlignment="1">
      <alignment horizontal="center" vertical="center" wrapText="1"/>
    </xf>
    <xf numFmtId="1" fontId="3" fillId="4" borderId="1" xfId="4" applyNumberFormat="1" applyFont="1" applyFill="1" applyBorder="1" applyAlignment="1">
      <alignment horizontal="center" vertical="center" wrapText="1"/>
    </xf>
    <xf numFmtId="0" fontId="24" fillId="4" borderId="1" xfId="9" applyFont="1" applyFill="1" applyBorder="1" applyAlignment="1">
      <alignment horizontal="center" vertical="center" wrapText="1"/>
    </xf>
    <xf numFmtId="2" fontId="8" fillId="12" borderId="1" xfId="6" applyNumberFormat="1" applyFont="1" applyFill="1" applyBorder="1" applyAlignment="1">
      <alignment horizontal="center" vertical="center" wrapText="1"/>
    </xf>
    <xf numFmtId="164" fontId="8" fillId="12" borderId="1" xfId="6" applyNumberFormat="1" applyFont="1" applyFill="1" applyBorder="1" applyAlignment="1">
      <alignment horizontal="center" vertical="center" wrapText="1"/>
    </xf>
    <xf numFmtId="14" fontId="8" fillId="12" borderId="1" xfId="5" applyNumberFormat="1" applyFont="1" applyFill="1" applyBorder="1" applyAlignment="1">
      <alignment horizontal="center" vertical="center" wrapText="1"/>
    </xf>
    <xf numFmtId="1" fontId="8" fillId="12" borderId="1" xfId="5" applyNumberFormat="1" applyFont="1" applyFill="1" applyBorder="1" applyAlignment="1">
      <alignment horizontal="center" vertical="center" wrapText="1"/>
    </xf>
    <xf numFmtId="9" fontId="8" fillId="12" borderId="1" xfId="5" applyNumberFormat="1" applyFont="1" applyFill="1" applyBorder="1" applyAlignment="1">
      <alignment horizontal="center" vertical="center" wrapText="1"/>
    </xf>
    <xf numFmtId="3" fontId="8" fillId="12" borderId="1" xfId="6" applyNumberFormat="1" applyFont="1" applyFill="1" applyBorder="1" applyAlignment="1">
      <alignment horizontal="center" vertical="center" wrapText="1"/>
    </xf>
    <xf numFmtId="1" fontId="8" fillId="12" borderId="1" xfId="6" applyNumberFormat="1" applyFont="1" applyFill="1" applyBorder="1" applyAlignment="1">
      <alignment horizontal="center" vertical="center" wrapText="1"/>
    </xf>
    <xf numFmtId="168" fontId="8" fillId="12" borderId="1" xfId="5" applyNumberFormat="1" applyFont="1" applyFill="1" applyBorder="1" applyAlignment="1">
      <alignment horizontal="center" vertical="center" wrapText="1"/>
    </xf>
    <xf numFmtId="168" fontId="8" fillId="12" borderId="1" xfId="7" applyNumberFormat="1" applyFont="1" applyFill="1" applyBorder="1" applyAlignment="1">
      <alignment horizontal="center" vertical="center" wrapText="1"/>
    </xf>
    <xf numFmtId="0" fontId="8" fillId="12" borderId="1" xfId="4" applyFont="1" applyFill="1" applyBorder="1" applyAlignment="1">
      <alignment horizontal="left" vertical="top" wrapText="1" indent="3"/>
    </xf>
    <xf numFmtId="0" fontId="8" fillId="12" borderId="1" xfId="4" applyFont="1" applyFill="1" applyBorder="1" applyAlignment="1">
      <alignment horizontal="center" vertical="center" wrapText="1"/>
    </xf>
    <xf numFmtId="1" fontId="8" fillId="12" borderId="1" xfId="4" applyNumberFormat="1" applyFont="1" applyFill="1" applyBorder="1" applyAlignment="1">
      <alignment horizontal="center" vertical="center" wrapText="1"/>
    </xf>
    <xf numFmtId="0" fontId="3" fillId="13" borderId="1" xfId="9" applyFont="1" applyFill="1" applyBorder="1" applyAlignment="1">
      <alignment horizontal="center" vertical="center" wrapText="1"/>
    </xf>
    <xf numFmtId="164" fontId="23" fillId="0" borderId="0" xfId="3" applyNumberFormat="1" applyFont="1" applyAlignment="1">
      <alignment horizontal="center" vertical="center"/>
    </xf>
    <xf numFmtId="164" fontId="22" fillId="0" borderId="0" xfId="3" applyNumberFormat="1" applyFont="1" applyAlignment="1">
      <alignment horizontal="center" vertical="center"/>
    </xf>
    <xf numFmtId="0" fontId="22" fillId="7" borderId="0" xfId="3" applyFont="1" applyFill="1"/>
    <xf numFmtId="2" fontId="8" fillId="7" borderId="1" xfId="6" applyNumberFormat="1" applyFont="1" applyFill="1" applyBorder="1" applyAlignment="1">
      <alignment horizontal="center" vertical="center" wrapText="1"/>
    </xf>
    <xf numFmtId="164" fontId="8" fillId="7" borderId="1" xfId="6" applyNumberFormat="1" applyFont="1" applyFill="1" applyBorder="1" applyAlignment="1">
      <alignment horizontal="center" vertical="center" wrapText="1"/>
    </xf>
    <xf numFmtId="14" fontId="8" fillId="7" borderId="1" xfId="5" applyNumberFormat="1" applyFont="1" applyFill="1" applyBorder="1" applyAlignment="1">
      <alignment horizontal="center" vertical="center" wrapText="1"/>
    </xf>
    <xf numFmtId="1" fontId="8" fillId="7" borderId="1" xfId="5" applyNumberFormat="1" applyFont="1" applyFill="1" applyBorder="1" applyAlignment="1">
      <alignment horizontal="center" vertical="center" wrapText="1"/>
    </xf>
    <xf numFmtId="9" fontId="8" fillId="7" borderId="1" xfId="5"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wrapText="1"/>
    </xf>
    <xf numFmtId="1" fontId="8" fillId="7" borderId="1" xfId="6" applyNumberFormat="1" applyFont="1" applyFill="1" applyBorder="1" applyAlignment="1">
      <alignment horizontal="center" vertical="center" wrapText="1"/>
    </xf>
    <xf numFmtId="168" fontId="8" fillId="7" borderId="1" xfId="5" applyNumberFormat="1" applyFont="1" applyFill="1" applyBorder="1" applyAlignment="1">
      <alignment horizontal="center" vertical="center" wrapText="1"/>
    </xf>
    <xf numFmtId="0" fontId="8" fillId="7" borderId="1" xfId="4" applyFont="1" applyFill="1" applyBorder="1" applyAlignment="1">
      <alignment horizontal="left" vertical="top" wrapText="1" indent="3"/>
    </xf>
    <xf numFmtId="0" fontId="8" fillId="7" borderId="1" xfId="4" applyFont="1" applyFill="1" applyBorder="1" applyAlignment="1">
      <alignment horizontal="center" vertical="center" wrapText="1"/>
    </xf>
    <xf numFmtId="1" fontId="8" fillId="7" borderId="1" xfId="4" applyNumberFormat="1" applyFont="1" applyFill="1" applyBorder="1" applyAlignment="1">
      <alignment horizontal="center" vertical="center" wrapText="1"/>
    </xf>
    <xf numFmtId="0" fontId="3" fillId="14" borderId="1" xfId="9" applyFont="1" applyFill="1" applyBorder="1" applyAlignment="1">
      <alignment horizontal="center" vertical="center" wrapText="1"/>
    </xf>
    <xf numFmtId="0" fontId="8" fillId="4" borderId="1" xfId="9" applyFont="1" applyFill="1" applyBorder="1" applyAlignment="1">
      <alignment horizontal="left" vertical="center"/>
    </xf>
    <xf numFmtId="49" fontId="3" fillId="4" borderId="1" xfId="4" applyNumberFormat="1" applyFont="1" applyFill="1" applyBorder="1" applyAlignment="1">
      <alignment horizontal="center" vertical="center" wrapText="1"/>
    </xf>
    <xf numFmtId="0" fontId="8" fillId="4" borderId="1" xfId="10" applyFont="1" applyFill="1" applyBorder="1" applyAlignment="1">
      <alignment horizontal="left" vertical="top" indent="3"/>
    </xf>
    <xf numFmtId="0" fontId="8" fillId="4" borderId="1" xfId="9" applyFont="1" applyFill="1" applyBorder="1" applyAlignment="1">
      <alignment horizontal="left" vertical="center" wrapText="1"/>
    </xf>
    <xf numFmtId="0" fontId="8" fillId="4" borderId="1" xfId="4" applyFont="1" applyFill="1" applyBorder="1" applyAlignment="1">
      <alignment horizontal="center" vertical="center"/>
    </xf>
    <xf numFmtId="1" fontId="8" fillId="4" borderId="1" xfId="4" applyNumberFormat="1" applyFont="1" applyFill="1" applyBorder="1" applyAlignment="1">
      <alignment horizontal="center" vertical="center"/>
    </xf>
    <xf numFmtId="1" fontId="8" fillId="4" borderId="1" xfId="9" applyNumberFormat="1" applyFont="1" applyFill="1" applyBorder="1" applyAlignment="1">
      <alignment horizontal="left" vertical="top" indent="3"/>
    </xf>
    <xf numFmtId="164" fontId="23" fillId="0" borderId="0" xfId="3" applyNumberFormat="1" applyFont="1"/>
    <xf numFmtId="164" fontId="8" fillId="0" borderId="0" xfId="4" applyNumberFormat="1" applyFont="1" applyFill="1" applyBorder="1" applyAlignment="1">
      <alignment horizontal="center" vertical="center" wrapText="1"/>
    </xf>
    <xf numFmtId="1" fontId="3" fillId="0" borderId="0" xfId="5" applyNumberFormat="1" applyFont="1" applyFill="1" applyBorder="1" applyAlignment="1">
      <alignment horizontal="left" vertical="top" wrapText="1"/>
    </xf>
    <xf numFmtId="49" fontId="3" fillId="0" borderId="1" xfId="6" applyNumberFormat="1" applyFont="1" applyFill="1" applyBorder="1" applyAlignment="1">
      <alignment horizontal="center" vertical="center" wrapText="1"/>
    </xf>
    <xf numFmtId="164" fontId="8" fillId="15" borderId="0" xfId="4" applyNumberFormat="1" applyFont="1" applyFill="1" applyBorder="1" applyAlignment="1">
      <alignment horizontal="center" vertical="center" wrapText="1"/>
    </xf>
    <xf numFmtId="168" fontId="22" fillId="15" borderId="1" xfId="3" applyNumberFormat="1" applyFont="1" applyFill="1" applyBorder="1"/>
    <xf numFmtId="49" fontId="8" fillId="15" borderId="1" xfId="4" applyNumberFormat="1" applyFont="1" applyFill="1" applyBorder="1" applyAlignment="1">
      <alignment horizontal="left" vertical="top" wrapText="1" indent="3"/>
    </xf>
    <xf numFmtId="1" fontId="3" fillId="0" borderId="34" xfId="8" applyNumberFormat="1" applyFont="1" applyFill="1" applyBorder="1" applyAlignment="1">
      <alignment horizontal="left" vertical="top" wrapText="1" indent="3"/>
    </xf>
    <xf numFmtId="0" fontId="3" fillId="16" borderId="1" xfId="4" applyFont="1" applyFill="1" applyBorder="1" applyAlignment="1">
      <alignment horizontal="center" vertical="center" wrapText="1"/>
    </xf>
    <xf numFmtId="168" fontId="3" fillId="6" borderId="1" xfId="5" applyNumberFormat="1" applyFont="1" applyFill="1" applyBorder="1" applyAlignment="1">
      <alignment horizontal="center" vertical="center" wrapText="1"/>
    </xf>
    <xf numFmtId="169" fontId="22" fillId="0" borderId="0" xfId="3" applyNumberFormat="1" applyFont="1"/>
    <xf numFmtId="172" fontId="8" fillId="8" borderId="0" xfId="5" applyNumberFormat="1" applyFont="1" applyFill="1" applyBorder="1" applyAlignment="1">
      <alignment horizontal="center" vertical="center" wrapText="1"/>
    </xf>
    <xf numFmtId="168" fontId="3" fillId="8" borderId="0" xfId="5" applyNumberFormat="1" applyFont="1" applyFill="1" applyBorder="1" applyAlignment="1">
      <alignment horizontal="center" vertical="center" wrapText="1"/>
    </xf>
    <xf numFmtId="172" fontId="3" fillId="8" borderId="0" xfId="5" applyNumberFormat="1" applyFont="1" applyFill="1" applyBorder="1" applyAlignment="1">
      <alignment horizontal="center" vertical="center" wrapText="1"/>
    </xf>
    <xf numFmtId="14" fontId="8" fillId="2" borderId="1" xfId="5" applyNumberFormat="1" applyFont="1" applyFill="1" applyBorder="1" applyAlignment="1">
      <alignment horizontal="center" vertical="center" wrapText="1"/>
    </xf>
    <xf numFmtId="49" fontId="8" fillId="2" borderId="1" xfId="5" applyNumberFormat="1" applyFont="1" applyFill="1" applyBorder="1" applyAlignment="1">
      <alignment horizontal="center" vertical="center" wrapText="1"/>
    </xf>
    <xf numFmtId="2" fontId="8" fillId="17" borderId="2" xfId="6" applyNumberFormat="1" applyFont="1" applyFill="1" applyBorder="1" applyAlignment="1">
      <alignment horizontal="center" vertical="center" wrapText="1"/>
    </xf>
    <xf numFmtId="164" fontId="8" fillId="17" borderId="2" xfId="6" applyNumberFormat="1" applyFont="1" applyFill="1" applyBorder="1" applyAlignment="1">
      <alignment horizontal="center" vertical="center" wrapText="1"/>
    </xf>
    <xf numFmtId="14" fontId="8" fillId="17" borderId="1" xfId="5" applyNumberFormat="1" applyFont="1" applyFill="1" applyBorder="1" applyAlignment="1">
      <alignment horizontal="center" vertical="center" wrapText="1"/>
    </xf>
    <xf numFmtId="1" fontId="8" fillId="17" borderId="1" xfId="5" applyNumberFormat="1" applyFont="1" applyFill="1" applyBorder="1" applyAlignment="1">
      <alignment horizontal="center" vertical="center" wrapText="1"/>
    </xf>
    <xf numFmtId="9" fontId="8" fillId="17" borderId="1" xfId="5" applyNumberFormat="1" applyFont="1" applyFill="1" applyBorder="1" applyAlignment="1">
      <alignment horizontal="center" vertical="center" wrapText="1"/>
    </xf>
    <xf numFmtId="172" fontId="8" fillId="17" borderId="1" xfId="6" applyNumberFormat="1" applyFont="1" applyFill="1" applyBorder="1" applyAlignment="1">
      <alignment horizontal="center" vertical="center" wrapText="1"/>
    </xf>
    <xf numFmtId="1" fontId="8" fillId="17" borderId="1" xfId="6" applyNumberFormat="1" applyFont="1" applyFill="1" applyBorder="1" applyAlignment="1">
      <alignment horizontal="center" vertical="center" wrapText="1"/>
    </xf>
    <xf numFmtId="168" fontId="8" fillId="17" borderId="1" xfId="5" applyNumberFormat="1" applyFont="1" applyFill="1" applyBorder="1" applyAlignment="1">
      <alignment horizontal="center" vertical="center" wrapText="1"/>
    </xf>
    <xf numFmtId="0" fontId="8" fillId="17" borderId="1" xfId="4" applyFont="1" applyFill="1" applyBorder="1" applyAlignment="1">
      <alignment horizontal="left" vertical="top" wrapText="1" indent="3"/>
    </xf>
    <xf numFmtId="0" fontId="8" fillId="17" borderId="29" xfId="3" applyFont="1" applyFill="1" applyBorder="1" applyAlignment="1">
      <alignment horizontal="center" vertical="center" wrapText="1"/>
    </xf>
    <xf numFmtId="1" fontId="8" fillId="17" borderId="29" xfId="3" applyNumberFormat="1" applyFont="1" applyFill="1" applyBorder="1" applyAlignment="1">
      <alignment horizontal="center" vertical="center" wrapText="1"/>
    </xf>
    <xf numFmtId="0" fontId="8" fillId="17" borderId="30" xfId="3" applyFont="1" applyFill="1" applyBorder="1" applyAlignment="1">
      <alignment horizontal="center" vertical="center" wrapText="1"/>
    </xf>
    <xf numFmtId="49" fontId="8" fillId="0" borderId="0" xfId="3" applyNumberFormat="1" applyFont="1" applyFill="1" applyBorder="1" applyAlignment="1">
      <alignment horizontal="center" vertical="center" wrapText="1"/>
    </xf>
    <xf numFmtId="0" fontId="8" fillId="0" borderId="0" xfId="3" applyFont="1" applyFill="1" applyBorder="1" applyAlignment="1">
      <alignment horizontal="center" vertical="center" wrapText="1"/>
    </xf>
    <xf numFmtId="167" fontId="22" fillId="0" borderId="0" xfId="3" applyNumberFormat="1" applyFont="1" applyAlignment="1">
      <alignment horizontal="center" vertical="center"/>
    </xf>
    <xf numFmtId="0" fontId="8" fillId="2" borderId="30" xfId="3" applyFont="1" applyFill="1" applyBorder="1" applyAlignment="1">
      <alignment horizontal="center" vertical="center" wrapText="1"/>
    </xf>
    <xf numFmtId="0" fontId="8" fillId="2" borderId="29" xfId="3" applyFont="1" applyFill="1" applyBorder="1" applyAlignment="1">
      <alignment horizontal="center" vertical="top" wrapText="1"/>
    </xf>
    <xf numFmtId="0" fontId="8" fillId="0" borderId="29" xfId="3" applyFont="1" applyFill="1" applyBorder="1" applyAlignment="1">
      <alignment horizontal="center" vertical="center" wrapText="1"/>
    </xf>
    <xf numFmtId="0" fontId="8" fillId="0" borderId="29" xfId="3" applyFont="1" applyFill="1" applyBorder="1" applyAlignment="1">
      <alignment horizontal="center" vertical="top" wrapText="1"/>
    </xf>
    <xf numFmtId="1" fontId="8" fillId="0" borderId="29" xfId="3" applyNumberFormat="1" applyFont="1" applyFill="1" applyBorder="1" applyAlignment="1">
      <alignment horizontal="center" vertical="top" wrapText="1"/>
    </xf>
    <xf numFmtId="0" fontId="8" fillId="0" borderId="30" xfId="3" applyFont="1" applyFill="1" applyBorder="1" applyAlignment="1">
      <alignment horizontal="center" vertical="center" wrapText="1"/>
    </xf>
    <xf numFmtId="0" fontId="22" fillId="8" borderId="1" xfId="3" applyFont="1" applyFill="1" applyBorder="1" applyAlignment="1">
      <alignment horizontal="center" vertical="center" wrapText="1"/>
    </xf>
    <xf numFmtId="0" fontId="22" fillId="0" borderId="0" xfId="3" applyFont="1" applyAlignment="1">
      <alignment wrapText="1"/>
    </xf>
    <xf numFmtId="0" fontId="8" fillId="2" borderId="1" xfId="3" applyFont="1" applyFill="1" applyBorder="1" applyAlignment="1">
      <alignment horizontal="center" vertical="distributed" wrapText="1"/>
    </xf>
    <xf numFmtId="0" fontId="8" fillId="2" borderId="1" xfId="3" applyFont="1" applyFill="1" applyBorder="1" applyAlignment="1">
      <alignment horizontal="center" vertical="distributed"/>
    </xf>
    <xf numFmtId="0" fontId="8" fillId="18"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3" applyFont="1" applyFill="1" applyBorder="1" applyAlignment="1">
      <alignment horizontal="center" vertical="distributed"/>
    </xf>
    <xf numFmtId="0" fontId="8" fillId="6" borderId="1" xfId="3" applyFont="1" applyFill="1" applyBorder="1" applyAlignment="1">
      <alignment horizontal="center" vertical="distributed"/>
    </xf>
    <xf numFmtId="0" fontId="8" fillId="2" borderId="1" xfId="3" applyFont="1" applyFill="1" applyBorder="1" applyAlignment="1">
      <alignment vertical="distributed"/>
    </xf>
    <xf numFmtId="0" fontId="22" fillId="0" borderId="0" xfId="3" applyFont="1" applyFill="1"/>
    <xf numFmtId="49" fontId="22" fillId="0" borderId="0" xfId="3" applyNumberFormat="1" applyFont="1" applyFill="1"/>
    <xf numFmtId="167" fontId="22" fillId="0" borderId="0" xfId="3" applyNumberFormat="1" applyFont="1" applyFill="1"/>
    <xf numFmtId="173" fontId="16" fillId="2" borderId="0" xfId="3" applyNumberFormat="1" applyFont="1" applyFill="1" applyAlignment="1">
      <alignment wrapText="1"/>
    </xf>
    <xf numFmtId="169" fontId="22" fillId="2" borderId="0" xfId="3" applyNumberFormat="1" applyFont="1" applyFill="1"/>
    <xf numFmtId="169" fontId="22" fillId="0" borderId="0" xfId="3" applyNumberFormat="1" applyFont="1" applyFill="1"/>
    <xf numFmtId="4" fontId="14" fillId="20" borderId="60" xfId="3" applyNumberFormat="1" applyFont="1" applyFill="1" applyBorder="1" applyAlignment="1">
      <alignment horizontal="right" vertical="top" wrapText="1"/>
    </xf>
    <xf numFmtId="169" fontId="23" fillId="0" borderId="0" xfId="3" applyNumberFormat="1" applyFont="1" applyFill="1" applyAlignment="1">
      <alignment wrapText="1"/>
    </xf>
    <xf numFmtId="174" fontId="22" fillId="0" borderId="1" xfId="3" applyNumberFormat="1" applyFont="1" applyFill="1" applyBorder="1"/>
    <xf numFmtId="169" fontId="22" fillId="0" borderId="1" xfId="3" applyNumberFormat="1" applyFont="1" applyFill="1" applyBorder="1" applyAlignment="1">
      <alignment horizontal="left" vertical="top" wrapText="1"/>
    </xf>
    <xf numFmtId="169" fontId="25" fillId="0" borderId="0" xfId="3" applyNumberFormat="1" applyFont="1" applyFill="1" applyAlignment="1">
      <alignment wrapText="1"/>
    </xf>
    <xf numFmtId="0" fontId="26" fillId="0" borderId="0" xfId="3" applyFont="1" applyFill="1" applyAlignment="1">
      <alignment horizontal="center"/>
    </xf>
    <xf numFmtId="0" fontId="22" fillId="0" borderId="0" xfId="3" quotePrefix="1" applyFont="1"/>
    <xf numFmtId="174" fontId="22" fillId="0" borderId="1" xfId="3" applyNumberFormat="1" applyFont="1" applyBorder="1"/>
    <xf numFmtId="169" fontId="22" fillId="0" borderId="1" xfId="3" applyNumberFormat="1" applyFont="1" applyBorder="1" applyAlignment="1">
      <alignment horizontal="left" vertical="top"/>
    </xf>
    <xf numFmtId="169" fontId="22" fillId="0" borderId="1" xfId="3" applyNumberFormat="1" applyFont="1" applyBorder="1" applyAlignment="1">
      <alignment vertical="top" wrapText="1"/>
    </xf>
    <xf numFmtId="169" fontId="22" fillId="0" borderId="1" xfId="3" applyNumberFormat="1" applyFont="1" applyBorder="1" applyAlignment="1">
      <alignment vertical="top"/>
    </xf>
    <xf numFmtId="165" fontId="3" fillId="0" borderId="2"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5" xfId="0" applyFont="1" applyFill="1" applyBorder="1" applyAlignment="1">
      <alignment horizontal="center" vertical="center" wrapText="1"/>
    </xf>
    <xf numFmtId="3" fontId="3" fillId="5" borderId="36"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165" fontId="3" fillId="5" borderId="2" xfId="0" applyNumberFormat="1"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3" fillId="5" borderId="35" xfId="0" applyNumberFormat="1" applyFont="1" applyFill="1" applyBorder="1" applyAlignment="1">
      <alignment horizontal="center" vertical="center" wrapText="1"/>
    </xf>
    <xf numFmtId="4" fontId="3" fillId="5" borderId="35" xfId="0" applyNumberFormat="1" applyFont="1" applyFill="1" applyBorder="1" applyAlignment="1">
      <alignment horizontal="center" vertical="center" wrapText="1"/>
    </xf>
    <xf numFmtId="4" fontId="2" fillId="5" borderId="36"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4" fontId="2" fillId="5" borderId="29" xfId="0" applyNumberFormat="1" applyFont="1" applyFill="1" applyBorder="1" applyAlignment="1">
      <alignment horizontal="center" vertical="center"/>
    </xf>
    <xf numFmtId="4" fontId="2" fillId="5" borderId="29" xfId="0" applyNumberFormat="1" applyFont="1" applyFill="1" applyBorder="1" applyAlignment="1">
      <alignment horizontal="center" vertical="center" wrapText="1"/>
    </xf>
    <xf numFmtId="165" fontId="2" fillId="5" borderId="29" xfId="0" applyNumberFormat="1" applyFont="1" applyFill="1" applyBorder="1" applyAlignment="1">
      <alignment horizontal="center" vertical="center"/>
    </xf>
    <xf numFmtId="0" fontId="3" fillId="5" borderId="31" xfId="0" applyFon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165" fontId="2" fillId="5" borderId="29" xfId="0" applyNumberFormat="1" applyFont="1" applyFill="1" applyBorder="1" applyAlignment="1">
      <alignment horizontal="center" vertical="center" wrapText="1"/>
    </xf>
    <xf numFmtId="166" fontId="2" fillId="5" borderId="29" xfId="0" applyNumberFormat="1" applyFont="1" applyFill="1" applyBorder="1" applyAlignment="1">
      <alignment horizontal="center" vertical="center"/>
    </xf>
    <xf numFmtId="3" fontId="2" fillId="5" borderId="39" xfId="0" applyNumberFormat="1" applyFont="1" applyFill="1" applyBorder="1" applyAlignment="1">
      <alignment wrapText="1"/>
    </xf>
    <xf numFmtId="175" fontId="3" fillId="3" borderId="1" xfId="0" applyNumberFormat="1" applyFont="1" applyFill="1" applyBorder="1" applyAlignment="1">
      <alignment horizontal="center" vertical="center" wrapText="1"/>
    </xf>
    <xf numFmtId="0" fontId="2" fillId="6" borderId="0" xfId="0" applyFont="1" applyFill="1"/>
    <xf numFmtId="0" fontId="2" fillId="6" borderId="0" xfId="0" applyFont="1" applyFill="1" applyAlignment="1">
      <alignment wrapText="1"/>
    </xf>
    <xf numFmtId="0" fontId="2" fillId="6" borderId="0" xfId="0" applyFont="1" applyFill="1" applyAlignment="1">
      <alignment horizontal="center" vertical="center" wrapText="1"/>
    </xf>
    <xf numFmtId="175" fontId="2" fillId="6" borderId="0" xfId="0" applyNumberFormat="1" applyFont="1" applyFill="1"/>
    <xf numFmtId="4" fontId="2" fillId="6" borderId="53" xfId="0" applyNumberFormat="1" applyFont="1" applyFill="1" applyBorder="1" applyAlignment="1">
      <alignment horizontal="center" vertical="center" wrapText="1"/>
    </xf>
    <xf numFmtId="4" fontId="3" fillId="6" borderId="53" xfId="0" applyNumberFormat="1" applyFont="1" applyFill="1" applyBorder="1" applyAlignment="1">
      <alignment horizontal="center" vertical="center" wrapText="1"/>
    </xf>
    <xf numFmtId="0" fontId="3" fillId="6" borderId="21" xfId="0" applyFont="1" applyFill="1" applyBorder="1" applyAlignment="1">
      <alignment horizontal="center" vertical="center" wrapText="1"/>
    </xf>
    <xf numFmtId="0" fontId="2" fillId="6" borderId="21" xfId="0" applyFont="1" applyFill="1" applyBorder="1" applyAlignment="1">
      <alignment horizontal="center" vertical="center"/>
    </xf>
    <xf numFmtId="4" fontId="3" fillId="6" borderId="9" xfId="0" applyNumberFormat="1" applyFont="1" applyFill="1" applyBorder="1" applyAlignment="1">
      <alignment horizontal="center" vertical="center" wrapText="1"/>
    </xf>
    <xf numFmtId="0" fontId="2" fillId="6" borderId="34" xfId="0" applyFont="1" applyFill="1" applyBorder="1" applyAlignment="1">
      <alignment horizontal="center"/>
    </xf>
    <xf numFmtId="0" fontId="2" fillId="6" borderId="30" xfId="0" applyFont="1" applyFill="1" applyBorder="1" applyAlignment="1">
      <alignment horizontal="center"/>
    </xf>
    <xf numFmtId="4" fontId="2" fillId="6" borderId="39" xfId="0" applyNumberFormat="1" applyFont="1" applyFill="1" applyBorder="1" applyAlignment="1">
      <alignment horizontal="center" vertical="center" wrapText="1"/>
    </xf>
    <xf numFmtId="3" fontId="2" fillId="6" borderId="53" xfId="0" applyNumberFormat="1" applyFont="1" applyFill="1" applyBorder="1" applyAlignment="1">
      <alignment horizontal="center" vertical="center" wrapText="1"/>
    </xf>
    <xf numFmtId="4" fontId="2" fillId="6" borderId="53" xfId="0" applyNumberFormat="1" applyFont="1" applyFill="1" applyBorder="1" applyAlignment="1">
      <alignment wrapText="1"/>
    </xf>
    <xf numFmtId="3" fontId="3" fillId="6" borderId="37" xfId="0" applyNumberFormat="1" applyFont="1" applyFill="1" applyBorder="1" applyAlignment="1">
      <alignment horizontal="center" vertical="center" wrapText="1"/>
    </xf>
    <xf numFmtId="4" fontId="2" fillId="6" borderId="9" xfId="0" applyNumberFormat="1" applyFont="1" applyFill="1" applyBorder="1" applyAlignment="1">
      <alignment horizontal="center" vertical="center"/>
    </xf>
    <xf numFmtId="4" fontId="2" fillId="6" borderId="53" xfId="0" applyNumberFormat="1" applyFont="1" applyFill="1" applyBorder="1" applyAlignment="1">
      <alignment vertical="center" wrapText="1"/>
    </xf>
    <xf numFmtId="0" fontId="2" fillId="6" borderId="0" xfId="0" applyFont="1" applyFill="1" applyAlignment="1">
      <alignment vertical="center"/>
    </xf>
    <xf numFmtId="4" fontId="2" fillId="6" borderId="12" xfId="0" applyNumberFormat="1" applyFont="1" applyFill="1" applyBorder="1" applyAlignment="1">
      <alignment horizontal="center" vertical="center"/>
    </xf>
    <xf numFmtId="4" fontId="2" fillId="6" borderId="14" xfId="0" applyNumberFormat="1" applyFont="1" applyFill="1" applyBorder="1" applyAlignment="1">
      <alignment horizontal="center" vertical="center"/>
    </xf>
    <xf numFmtId="0" fontId="2" fillId="6" borderId="53" xfId="0" applyFont="1" applyFill="1" applyBorder="1" applyAlignment="1">
      <alignment horizontal="center"/>
    </xf>
    <xf numFmtId="0" fontId="2" fillId="6" borderId="16" xfId="0" applyFont="1" applyFill="1" applyBorder="1" applyAlignment="1">
      <alignment horizontal="center"/>
    </xf>
    <xf numFmtId="0" fontId="2" fillId="6" borderId="29" xfId="0" applyFont="1" applyFill="1" applyBorder="1" applyAlignment="1">
      <alignment horizontal="center" vertical="center" wrapText="1"/>
    </xf>
    <xf numFmtId="0" fontId="3" fillId="6" borderId="53" xfId="0" applyFont="1" applyFill="1" applyBorder="1" applyAlignment="1">
      <alignment horizontal="center" vertical="center" wrapText="1"/>
    </xf>
    <xf numFmtId="175" fontId="3" fillId="6" borderId="34" xfId="0" applyNumberFormat="1" applyFont="1" applyFill="1" applyBorder="1" applyAlignment="1">
      <alignment horizontal="center" vertical="center" wrapText="1"/>
    </xf>
    <xf numFmtId="0" fontId="2" fillId="6" borderId="0" xfId="0" applyFont="1" applyFill="1" applyBorder="1"/>
    <xf numFmtId="0" fontId="2" fillId="6" borderId="5" xfId="0" applyFont="1" applyFill="1" applyBorder="1"/>
    <xf numFmtId="0" fontId="2" fillId="6" borderId="5" xfId="0" applyFont="1" applyFill="1" applyBorder="1" applyAlignment="1">
      <alignment wrapText="1"/>
    </xf>
    <xf numFmtId="0" fontId="2" fillId="6" borderId="0" xfId="0" applyFont="1" applyFill="1" applyBorder="1" applyAlignment="1">
      <alignment wrapText="1"/>
    </xf>
    <xf numFmtId="0" fontId="2" fillId="6" borderId="1" xfId="0" applyFont="1" applyFill="1" applyBorder="1"/>
    <xf numFmtId="0" fontId="2" fillId="6" borderId="13" xfId="0" applyFont="1" applyFill="1" applyBorder="1" applyAlignment="1">
      <alignment horizontal="center" wrapText="1"/>
    </xf>
    <xf numFmtId="0" fontId="2" fillId="6" borderId="1" xfId="0" applyFont="1" applyFill="1" applyBorder="1" applyAlignment="1">
      <alignment horizontal="center" wrapText="1"/>
    </xf>
    <xf numFmtId="175" fontId="2" fillId="6" borderId="1" xfId="0" applyNumberFormat="1" applyFont="1" applyFill="1" applyBorder="1" applyAlignment="1">
      <alignment horizontal="center" wrapText="1"/>
    </xf>
    <xf numFmtId="175" fontId="2" fillId="6" borderId="1" xfId="0" applyNumberFormat="1" applyFont="1" applyFill="1" applyBorder="1" applyAlignment="1">
      <alignment horizontal="center"/>
    </xf>
    <xf numFmtId="0" fontId="2" fillId="6" borderId="33" xfId="0" applyFont="1" applyFill="1" applyBorder="1" applyAlignment="1">
      <alignment wrapText="1"/>
    </xf>
    <xf numFmtId="175" fontId="2" fillId="6" borderId="30" xfId="0" applyNumberFormat="1" applyFont="1" applyFill="1" applyBorder="1" applyAlignment="1">
      <alignment horizontal="center"/>
    </xf>
    <xf numFmtId="0" fontId="2" fillId="6" borderId="35" xfId="0" applyFont="1" applyFill="1" applyBorder="1" applyAlignment="1">
      <alignment wrapText="1"/>
    </xf>
    <xf numFmtId="0" fontId="2" fillId="6" borderId="39" xfId="0" applyFont="1" applyFill="1" applyBorder="1" applyAlignment="1">
      <alignment horizontal="center"/>
    </xf>
    <xf numFmtId="0" fontId="2" fillId="6" borderId="35" xfId="0" applyFont="1" applyFill="1" applyBorder="1" applyAlignment="1">
      <alignment horizontal="center" wrapText="1"/>
    </xf>
    <xf numFmtId="4" fontId="2" fillId="6" borderId="0" xfId="0" applyNumberFormat="1" applyFont="1" applyFill="1" applyBorder="1"/>
    <xf numFmtId="0" fontId="2" fillId="6" borderId="44" xfId="0" applyFont="1" applyFill="1" applyBorder="1" applyAlignment="1">
      <alignment horizontal="center"/>
    </xf>
    <xf numFmtId="175" fontId="3" fillId="6" borderId="27" xfId="0" applyNumberFormat="1" applyFont="1" applyFill="1" applyBorder="1" applyAlignment="1">
      <alignment horizontal="center" vertical="center" wrapText="1"/>
    </xf>
    <xf numFmtId="0" fontId="3" fillId="6" borderId="5" xfId="0" applyFont="1" applyFill="1" applyBorder="1" applyAlignment="1">
      <alignment vertical="center" wrapText="1"/>
    </xf>
    <xf numFmtId="175" fontId="2" fillId="6" borderId="5" xfId="0" applyNumberFormat="1" applyFont="1" applyFill="1" applyBorder="1"/>
    <xf numFmtId="0" fontId="3" fillId="6" borderId="0" xfId="0" applyFont="1" applyFill="1" applyBorder="1" applyAlignment="1">
      <alignment vertical="center" wrapText="1"/>
    </xf>
    <xf numFmtId="175" fontId="2" fillId="6" borderId="0" xfId="0" applyNumberFormat="1" applyFont="1" applyFill="1" applyBorder="1"/>
    <xf numFmtId="0" fontId="2" fillId="6" borderId="1" xfId="0" applyFont="1" applyFill="1" applyBorder="1" applyAlignment="1">
      <alignment vertical="center" wrapText="1"/>
    </xf>
    <xf numFmtId="0" fontId="13" fillId="6" borderId="0" xfId="0" applyFont="1" applyFill="1"/>
    <xf numFmtId="0" fontId="11" fillId="6" borderId="5" xfId="0" applyFont="1" applyFill="1" applyBorder="1"/>
    <xf numFmtId="0" fontId="11" fillId="6" borderId="5" xfId="0" applyFont="1" applyFill="1" applyBorder="1" applyAlignment="1">
      <alignment wrapText="1"/>
    </xf>
    <xf numFmtId="0" fontId="11" fillId="6" borderId="5" xfId="0" applyFont="1" applyFill="1" applyBorder="1" applyAlignment="1">
      <alignment horizontal="center" vertical="center" wrapText="1"/>
    </xf>
    <xf numFmtId="175" fontId="11" fillId="6" borderId="5" xfId="0" applyNumberFormat="1" applyFont="1" applyFill="1" applyBorder="1"/>
    <xf numFmtId="0" fontId="2" fillId="6" borderId="0" xfId="0" applyFont="1" applyFill="1" applyBorder="1" applyAlignment="1">
      <alignment horizontal="left"/>
    </xf>
    <xf numFmtId="0" fontId="13" fillId="6" borderId="5" xfId="0" applyFont="1" applyFill="1" applyBorder="1"/>
    <xf numFmtId="0" fontId="14" fillId="6" borderId="0" xfId="1" applyFill="1"/>
    <xf numFmtId="4" fontId="2" fillId="6" borderId="43" xfId="0" applyNumberFormat="1" applyFont="1" applyFill="1" applyBorder="1" applyAlignment="1">
      <alignment horizontal="center" vertical="center" wrapText="1"/>
    </xf>
    <xf numFmtId="4" fontId="3" fillId="6" borderId="0" xfId="0" applyNumberFormat="1" applyFont="1" applyFill="1" applyBorder="1" applyAlignment="1">
      <alignment horizontal="center" vertical="center" wrapText="1"/>
    </xf>
    <xf numFmtId="4" fontId="2" fillId="6" borderId="54" xfId="0" applyNumberFormat="1" applyFont="1" applyFill="1" applyBorder="1" applyAlignment="1">
      <alignment horizontal="center" vertical="center" wrapText="1"/>
    </xf>
    <xf numFmtId="4" fontId="2" fillId="6" borderId="43" xfId="0" applyNumberFormat="1" applyFont="1" applyFill="1" applyBorder="1" applyAlignment="1">
      <alignment wrapText="1"/>
    </xf>
    <xf numFmtId="4" fontId="2" fillId="6" borderId="16" xfId="0" applyNumberFormat="1" applyFont="1" applyFill="1" applyBorder="1" applyAlignment="1">
      <alignment horizontal="center" vertical="center" wrapText="1"/>
    </xf>
    <xf numFmtId="4" fontId="3" fillId="6" borderId="43" xfId="0" applyNumberFormat="1" applyFont="1" applyFill="1" applyBorder="1" applyAlignment="1">
      <alignment horizontal="center" vertical="center" wrapText="1"/>
    </xf>
    <xf numFmtId="4" fontId="3" fillId="6" borderId="61" xfId="0" applyNumberFormat="1" applyFont="1" applyFill="1" applyBorder="1" applyAlignment="1">
      <alignment horizontal="center" vertical="center" wrapText="1"/>
    </xf>
    <xf numFmtId="4" fontId="2" fillId="6" borderId="0" xfId="0" applyNumberFormat="1" applyFont="1" applyFill="1"/>
    <xf numFmtId="4" fontId="2" fillId="6" borderId="63" xfId="0" applyNumberFormat="1" applyFont="1" applyFill="1" applyBorder="1" applyAlignment="1">
      <alignment horizontal="center" vertical="center" wrapText="1"/>
    </xf>
    <xf numFmtId="0" fontId="3" fillId="6" borderId="5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9" xfId="0" applyFont="1" applyFill="1" applyBorder="1" applyAlignment="1">
      <alignment horizontal="center" vertical="center" wrapText="1"/>
    </xf>
    <xf numFmtId="4" fontId="2" fillId="6" borderId="12" xfId="0" applyNumberFormat="1" applyFont="1" applyFill="1" applyBorder="1" applyAlignment="1">
      <alignment horizontal="center" vertical="center" wrapText="1"/>
    </xf>
    <xf numFmtId="4" fontId="2" fillId="6" borderId="62" xfId="0" applyNumberFormat="1" applyFont="1" applyFill="1" applyBorder="1" applyAlignment="1">
      <alignment horizontal="center" vertical="center" wrapText="1"/>
    </xf>
    <xf numFmtId="4" fontId="3" fillId="6" borderId="12" xfId="0" applyNumberFormat="1" applyFont="1" applyFill="1" applyBorder="1" applyAlignment="1">
      <alignment horizontal="center" vertical="center" wrapText="1"/>
    </xf>
    <xf numFmtId="49" fontId="2" fillId="6" borderId="43" xfId="0" applyNumberFormat="1" applyFont="1" applyFill="1" applyBorder="1" applyAlignment="1">
      <alignment horizontal="center" vertical="center"/>
    </xf>
    <xf numFmtId="49" fontId="2" fillId="6" borderId="53" xfId="0" applyNumberFormat="1" applyFont="1" applyFill="1" applyBorder="1" applyAlignment="1">
      <alignment horizontal="center" vertical="center"/>
    </xf>
    <xf numFmtId="0" fontId="2" fillId="6" borderId="14"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2" fillId="6" borderId="62" xfId="0" applyFont="1" applyFill="1" applyBorder="1" applyAlignment="1">
      <alignment horizontal="center" vertical="center" wrapText="1"/>
    </xf>
    <xf numFmtId="3" fontId="3" fillId="6" borderId="43" xfId="0" applyNumberFormat="1" applyFont="1" applyFill="1" applyBorder="1" applyAlignment="1">
      <alignment horizontal="center" vertical="center" wrapText="1"/>
    </xf>
    <xf numFmtId="3" fontId="3" fillId="6" borderId="53" xfId="0" applyNumberFormat="1" applyFont="1" applyFill="1" applyBorder="1" applyAlignment="1">
      <alignment horizontal="center" vertical="center" wrapText="1"/>
    </xf>
    <xf numFmtId="0" fontId="3" fillId="6" borderId="43" xfId="0" applyFont="1" applyFill="1" applyBorder="1" applyAlignment="1">
      <alignment horizontal="center" vertical="center" wrapText="1"/>
    </xf>
    <xf numFmtId="3" fontId="3" fillId="6" borderId="16" xfId="0" applyNumberFormat="1" applyFont="1" applyFill="1" applyBorder="1" applyAlignment="1">
      <alignment horizontal="center" vertical="center" wrapText="1"/>
    </xf>
    <xf numFmtId="3" fontId="3" fillId="6" borderId="54" xfId="0" applyNumberFormat="1" applyFont="1" applyFill="1" applyBorder="1" applyAlignment="1">
      <alignment horizontal="center" vertical="center" wrapText="1"/>
    </xf>
    <xf numFmtId="3" fontId="8" fillId="6" borderId="43" xfId="0" applyNumberFormat="1" applyFont="1" applyFill="1" applyBorder="1" applyAlignment="1">
      <alignment horizontal="center" vertical="center" wrapText="1"/>
    </xf>
    <xf numFmtId="0" fontId="2" fillId="6" borderId="43" xfId="0" applyFont="1" applyFill="1" applyBorder="1" applyAlignment="1">
      <alignment horizontal="center"/>
    </xf>
    <xf numFmtId="4" fontId="2" fillId="6" borderId="53" xfId="0" applyNumberFormat="1" applyFont="1" applyFill="1" applyBorder="1" applyAlignment="1">
      <alignment horizontal="center" vertical="center"/>
    </xf>
    <xf numFmtId="4" fontId="3" fillId="6" borderId="54" xfId="0" applyNumberFormat="1" applyFont="1" applyFill="1" applyBorder="1" applyAlignment="1">
      <alignment horizontal="center" vertical="center" wrapText="1"/>
    </xf>
    <xf numFmtId="4" fontId="2" fillId="6" borderId="43" xfId="0" applyNumberFormat="1" applyFont="1" applyFill="1" applyBorder="1" applyAlignment="1">
      <alignment horizontal="center" vertical="center"/>
    </xf>
    <xf numFmtId="4" fontId="2" fillId="6" borderId="54" xfId="0" applyNumberFormat="1" applyFont="1" applyFill="1" applyBorder="1" applyAlignment="1">
      <alignment horizontal="center" vertical="center"/>
    </xf>
    <xf numFmtId="0" fontId="2" fillId="6" borderId="44" xfId="0" applyFont="1" applyFill="1" applyBorder="1" applyAlignment="1">
      <alignment horizontal="center" vertical="center"/>
    </xf>
    <xf numFmtId="0" fontId="2" fillId="6" borderId="39" xfId="0" applyFont="1" applyFill="1" applyBorder="1" applyAlignment="1">
      <alignment horizontal="center" vertical="center"/>
    </xf>
    <xf numFmtId="3" fontId="3" fillId="6" borderId="39" xfId="0" applyNumberFormat="1" applyFont="1" applyFill="1" applyBorder="1" applyAlignment="1">
      <alignment horizontal="center" vertical="center" wrapText="1"/>
    </xf>
    <xf numFmtId="3" fontId="3" fillId="6" borderId="56" xfId="0" applyNumberFormat="1" applyFont="1" applyFill="1" applyBorder="1" applyAlignment="1">
      <alignment horizontal="center" vertical="center" wrapText="1"/>
    </xf>
    <xf numFmtId="3" fontId="2" fillId="6" borderId="39" xfId="0" applyNumberFormat="1" applyFont="1" applyFill="1" applyBorder="1" applyAlignment="1">
      <alignment horizontal="center" vertical="center"/>
    </xf>
    <xf numFmtId="0" fontId="3" fillId="6" borderId="39" xfId="0" applyFont="1" applyFill="1" applyBorder="1" applyAlignment="1">
      <alignment horizontal="center" vertical="center" wrapText="1"/>
    </xf>
    <xf numFmtId="3" fontId="3" fillId="6" borderId="44" xfId="0" applyNumberFormat="1" applyFont="1" applyFill="1" applyBorder="1" applyAlignment="1">
      <alignment horizontal="center" vertical="center" wrapText="1"/>
    </xf>
    <xf numFmtId="3" fontId="2" fillId="6" borderId="43" xfId="0" applyNumberFormat="1" applyFont="1" applyFill="1" applyBorder="1" applyAlignment="1">
      <alignment horizontal="center" vertical="center"/>
    </xf>
    <xf numFmtId="3" fontId="2" fillId="6" borderId="53" xfId="0" applyNumberFormat="1" applyFont="1" applyFill="1" applyBorder="1" applyAlignment="1">
      <alignment horizontal="center" vertical="center"/>
    </xf>
    <xf numFmtId="4" fontId="2" fillId="6" borderId="53" xfId="0" applyNumberFormat="1" applyFont="1" applyFill="1" applyBorder="1" applyAlignment="1">
      <alignment horizontal="center"/>
    </xf>
    <xf numFmtId="4" fontId="2" fillId="6" borderId="43" xfId="0" applyNumberFormat="1" applyFont="1" applyFill="1" applyBorder="1" applyAlignment="1">
      <alignment vertical="center"/>
    </xf>
    <xf numFmtId="4" fontId="2" fillId="6" borderId="53" xfId="0" applyNumberFormat="1" applyFont="1" applyFill="1" applyBorder="1" applyAlignment="1">
      <alignment vertical="center"/>
    </xf>
    <xf numFmtId="4" fontId="3" fillId="6" borderId="16" xfId="0" applyNumberFormat="1" applyFont="1" applyFill="1" applyBorder="1" applyAlignment="1">
      <alignment horizontal="center" vertical="center" wrapText="1"/>
    </xf>
    <xf numFmtId="4" fontId="2" fillId="6" borderId="16" xfId="0" applyNumberFormat="1" applyFont="1" applyFill="1" applyBorder="1" applyAlignment="1">
      <alignment horizontal="center" vertical="center"/>
    </xf>
    <xf numFmtId="1" fontId="3" fillId="6" borderId="12" xfId="0" applyNumberFormat="1" applyFont="1" applyFill="1" applyBorder="1" applyAlignment="1">
      <alignment horizontal="center" vertical="center" wrapText="1"/>
    </xf>
    <xf numFmtId="1" fontId="2" fillId="6" borderId="12" xfId="0" applyNumberFormat="1" applyFont="1" applyFill="1" applyBorder="1" applyAlignment="1">
      <alignment horizontal="center"/>
    </xf>
    <xf numFmtId="1" fontId="3" fillId="6" borderId="21" xfId="0" applyNumberFormat="1" applyFont="1" applyFill="1" applyBorder="1" applyAlignment="1">
      <alignment horizontal="center" vertical="center" wrapText="1"/>
    </xf>
    <xf numFmtId="1" fontId="3" fillId="6" borderId="3" xfId="0" applyNumberFormat="1" applyFont="1" applyFill="1" applyBorder="1" applyAlignment="1">
      <alignment horizontal="center" vertical="center" wrapText="1"/>
    </xf>
    <xf numFmtId="3" fontId="2" fillId="6" borderId="29"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3" fontId="2" fillId="6" borderId="42" xfId="0" applyNumberFormat="1" applyFont="1" applyFill="1" applyBorder="1" applyAlignment="1">
      <alignment horizontal="center" vertical="center" wrapText="1"/>
    </xf>
    <xf numFmtId="1" fontId="3" fillId="6" borderId="53" xfId="0" applyNumberFormat="1" applyFont="1" applyFill="1" applyBorder="1" applyAlignment="1">
      <alignment horizontal="center" vertical="center" wrapText="1"/>
    </xf>
    <xf numFmtId="1" fontId="2" fillId="6" borderId="53" xfId="0" applyNumberFormat="1" applyFont="1" applyFill="1" applyBorder="1" applyAlignment="1">
      <alignment horizontal="center" vertical="center"/>
    </xf>
    <xf numFmtId="0" fontId="2" fillId="6" borderId="56" xfId="0" applyFont="1" applyFill="1" applyBorder="1" applyAlignment="1">
      <alignment horizontal="center" vertical="center"/>
    </xf>
    <xf numFmtId="4" fontId="8" fillId="6" borderId="21" xfId="0" applyNumberFormat="1" applyFont="1" applyFill="1" applyBorder="1" applyAlignment="1">
      <alignment horizontal="center" vertical="center" wrapText="1"/>
    </xf>
    <xf numFmtId="0" fontId="2" fillId="6" borderId="45" xfId="0" applyFont="1" applyFill="1" applyBorder="1" applyAlignment="1">
      <alignment horizontal="center" wrapText="1"/>
    </xf>
    <xf numFmtId="3" fontId="2" fillId="6" borderId="12" xfId="0" applyNumberFormat="1" applyFont="1" applyFill="1" applyBorder="1" applyAlignment="1">
      <alignment horizontal="center" vertical="center" wrapText="1"/>
    </xf>
    <xf numFmtId="3" fontId="2" fillId="6" borderId="14" xfId="0" applyNumberFormat="1" applyFont="1" applyFill="1" applyBorder="1" applyAlignment="1">
      <alignment horizontal="center" vertical="center" wrapText="1"/>
    </xf>
    <xf numFmtId="0" fontId="2" fillId="6" borderId="39" xfId="0" applyFont="1" applyFill="1" applyBorder="1" applyAlignment="1">
      <alignment horizontal="center" vertical="center" wrapText="1"/>
    </xf>
    <xf numFmtId="3" fontId="3" fillId="6" borderId="62" xfId="0" applyNumberFormat="1" applyFont="1" applyFill="1" applyBorder="1" applyAlignment="1">
      <alignment horizontal="center" vertical="center" wrapText="1"/>
    </xf>
    <xf numFmtId="0" fontId="3" fillId="6" borderId="21" xfId="0" applyNumberFormat="1" applyFont="1" applyFill="1" applyBorder="1" applyAlignment="1">
      <alignment horizontal="center" vertical="center" wrapText="1"/>
    </xf>
    <xf numFmtId="1" fontId="3" fillId="6" borderId="0" xfId="0" applyNumberFormat="1" applyFont="1" applyFill="1" applyBorder="1" applyAlignment="1">
      <alignment horizontal="center" vertical="center" wrapText="1"/>
    </xf>
    <xf numFmtId="3" fontId="3" fillId="6" borderId="61" xfId="0" applyNumberFormat="1" applyFont="1" applyFill="1" applyBorder="1" applyAlignment="1">
      <alignment horizontal="center" vertical="center" wrapText="1"/>
    </xf>
    <xf numFmtId="3" fontId="3" fillId="6" borderId="64" xfId="0" applyNumberFormat="1" applyFont="1" applyFill="1" applyBorder="1" applyAlignment="1">
      <alignment horizontal="center" vertical="center" wrapText="1"/>
    </xf>
    <xf numFmtId="1" fontId="2" fillId="6" borderId="43" xfId="0" applyNumberFormat="1" applyFont="1" applyFill="1" applyBorder="1" applyAlignment="1">
      <alignment horizontal="center" vertical="center"/>
    </xf>
    <xf numFmtId="173" fontId="3" fillId="6" borderId="43" xfId="0" applyNumberFormat="1" applyFont="1" applyFill="1" applyBorder="1" applyAlignment="1">
      <alignment horizontal="center" vertical="center" wrapText="1"/>
    </xf>
    <xf numFmtId="0" fontId="0" fillId="6" borderId="0" xfId="0" applyFill="1" applyAlignment="1">
      <alignment vertical="center"/>
    </xf>
    <xf numFmtId="0" fontId="28" fillId="6" borderId="0" xfId="0" applyFont="1" applyFill="1" applyAlignment="1">
      <alignment vertical="center"/>
    </xf>
    <xf numFmtId="0" fontId="28" fillId="6" borderId="0" xfId="0" applyFont="1" applyFill="1" applyAlignment="1">
      <alignment horizontal="center"/>
    </xf>
    <xf numFmtId="0" fontId="28" fillId="6" borderId="0" xfId="1" applyFont="1" applyFill="1" applyBorder="1"/>
    <xf numFmtId="0" fontId="29" fillId="6" borderId="0" xfId="0" applyFont="1" applyFill="1"/>
    <xf numFmtId="0" fontId="28" fillId="6" borderId="0" xfId="1" applyFont="1" applyFill="1" applyBorder="1" applyAlignment="1">
      <alignment horizontal="center" vertical="center" wrapText="1"/>
    </xf>
    <xf numFmtId="0" fontId="29" fillId="6" borderId="0" xfId="0" applyFont="1" applyFill="1" applyAlignment="1">
      <alignment horizontal="left" vertical="center"/>
    </xf>
    <xf numFmtId="0" fontId="29" fillId="6" borderId="0" xfId="0" applyFont="1" applyFill="1" applyAlignment="1">
      <alignment horizontal="center"/>
    </xf>
    <xf numFmtId="0" fontId="29" fillId="6" borderId="0" xfId="0" applyFont="1" applyFill="1" applyAlignment="1">
      <alignment vertical="center"/>
    </xf>
    <xf numFmtId="0" fontId="15" fillId="6" borderId="0" xfId="1" applyFont="1" applyFill="1" applyBorder="1" applyAlignment="1">
      <alignment vertical="center"/>
    </xf>
    <xf numFmtId="175" fontId="0" fillId="6" borderId="0" xfId="0" applyNumberFormat="1" applyFill="1" applyAlignment="1">
      <alignment vertical="center"/>
    </xf>
    <xf numFmtId="0" fontId="2" fillId="6" borderId="1" xfId="0" applyFont="1" applyFill="1" applyBorder="1" applyAlignment="1">
      <alignment horizontal="center"/>
    </xf>
    <xf numFmtId="0" fontId="2" fillId="6" borderId="13" xfId="0" applyFont="1" applyFill="1" applyBorder="1" applyAlignment="1">
      <alignment horizontal="center" vertical="center" wrapText="1"/>
    </xf>
    <xf numFmtId="4" fontId="9" fillId="6" borderId="53" xfId="0" applyNumberFormat="1" applyFont="1" applyFill="1" applyBorder="1" applyAlignment="1">
      <alignment horizontal="center" vertical="center" wrapText="1"/>
    </xf>
    <xf numFmtId="0" fontId="2" fillId="6" borderId="64" xfId="0" applyFont="1" applyFill="1" applyBorder="1" applyAlignment="1">
      <alignment horizontal="center" vertical="center" wrapText="1"/>
    </xf>
    <xf numFmtId="4" fontId="3" fillId="6" borderId="62" xfId="0" applyNumberFormat="1" applyFont="1" applyFill="1" applyBorder="1" applyAlignment="1">
      <alignment horizontal="center" vertical="center" wrapText="1"/>
    </xf>
    <xf numFmtId="0" fontId="2" fillId="6" borderId="53" xfId="0" applyFont="1" applyFill="1" applyBorder="1" applyAlignment="1">
      <alignment vertical="center"/>
    </xf>
    <xf numFmtId="0" fontId="2" fillId="6" borderId="53" xfId="0" applyFont="1" applyFill="1" applyBorder="1" applyAlignment="1">
      <alignment vertical="center" wrapText="1"/>
    </xf>
    <xf numFmtId="3" fontId="3" fillId="6" borderId="57" xfId="0" applyNumberFormat="1" applyFont="1" applyFill="1" applyBorder="1" applyAlignment="1">
      <alignment horizontal="center" vertical="center" wrapText="1"/>
    </xf>
    <xf numFmtId="3" fontId="3" fillId="6" borderId="34" xfId="0" applyNumberFormat="1" applyFont="1" applyFill="1" applyBorder="1" applyAlignment="1">
      <alignment horizontal="center" vertical="center" wrapText="1"/>
    </xf>
    <xf numFmtId="3" fontId="3" fillId="6" borderId="13" xfId="0" applyNumberFormat="1" applyFont="1" applyFill="1" applyBorder="1" applyAlignment="1">
      <alignment horizontal="center" vertical="center" wrapText="1"/>
    </xf>
    <xf numFmtId="0" fontId="2" fillId="6" borderId="62" xfId="0" applyFont="1" applyFill="1" applyBorder="1" applyAlignment="1">
      <alignment wrapText="1"/>
    </xf>
    <xf numFmtId="1" fontId="3" fillId="6" borderId="9" xfId="0" applyNumberFormat="1" applyFont="1" applyFill="1" applyBorder="1" applyAlignment="1">
      <alignment horizontal="center" vertical="center" wrapText="1"/>
    </xf>
    <xf numFmtId="1" fontId="3" fillId="6" borderId="43" xfId="0" applyNumberFormat="1" applyFont="1" applyFill="1" applyBorder="1" applyAlignment="1">
      <alignment horizontal="center" vertical="center" wrapText="1"/>
    </xf>
    <xf numFmtId="1" fontId="2" fillId="6" borderId="53" xfId="0" applyNumberFormat="1" applyFont="1" applyFill="1" applyBorder="1" applyAlignment="1">
      <alignment horizontal="center"/>
    </xf>
    <xf numFmtId="1" fontId="15" fillId="6" borderId="53" xfId="0" applyNumberFormat="1" applyFont="1" applyFill="1" applyBorder="1" applyAlignment="1">
      <alignment horizontal="center" vertical="center"/>
    </xf>
    <xf numFmtId="1" fontId="9" fillId="6" borderId="53" xfId="0" applyNumberFormat="1" applyFont="1" applyFill="1" applyBorder="1" applyAlignment="1">
      <alignment horizontal="center" vertical="center" wrapText="1"/>
    </xf>
    <xf numFmtId="0" fontId="27" fillId="6" borderId="53" xfId="0" applyFont="1" applyFill="1" applyBorder="1" applyAlignment="1">
      <alignment horizontal="center" vertical="center"/>
    </xf>
    <xf numFmtId="0" fontId="27" fillId="6" borderId="62" xfId="0" applyFont="1" applyFill="1" applyBorder="1" applyAlignment="1">
      <alignment horizontal="center" vertical="center" wrapText="1"/>
    </xf>
    <xf numFmtId="3" fontId="30" fillId="6" borderId="53" xfId="0" applyNumberFormat="1" applyFont="1" applyFill="1" applyBorder="1" applyAlignment="1">
      <alignment horizontal="center" vertical="center" wrapText="1"/>
    </xf>
    <xf numFmtId="0" fontId="27" fillId="6" borderId="54" xfId="0" applyFont="1" applyFill="1" applyBorder="1" applyAlignment="1">
      <alignment horizontal="center" vertical="center" wrapText="1"/>
    </xf>
    <xf numFmtId="4" fontId="27" fillId="6" borderId="53" xfId="0" applyNumberFormat="1" applyFont="1" applyFill="1" applyBorder="1" applyAlignment="1">
      <alignment horizontal="center" vertical="center" wrapText="1"/>
    </xf>
    <xf numFmtId="0" fontId="2" fillId="6" borderId="53" xfId="0" applyFont="1" applyFill="1" applyBorder="1"/>
    <xf numFmtId="4" fontId="3" fillId="6" borderId="40" xfId="0" applyNumberFormat="1" applyFont="1" applyFill="1" applyBorder="1" applyAlignment="1">
      <alignment horizontal="center" vertical="center" wrapText="1"/>
    </xf>
    <xf numFmtId="4" fontId="2" fillId="6" borderId="63" xfId="0" applyNumberFormat="1" applyFont="1" applyFill="1" applyBorder="1" applyAlignment="1">
      <alignment vertical="center"/>
    </xf>
    <xf numFmtId="3" fontId="3" fillId="6" borderId="12" xfId="0" applyNumberFormat="1" applyFont="1" applyFill="1" applyBorder="1" applyAlignment="1">
      <alignment horizontal="center" vertical="center" wrapText="1"/>
    </xf>
    <xf numFmtId="3" fontId="3" fillId="6" borderId="9" xfId="0" applyNumberFormat="1" applyFont="1" applyFill="1" applyBorder="1" applyAlignment="1">
      <alignment horizontal="center" vertical="center" wrapText="1"/>
    </xf>
    <xf numFmtId="175" fontId="2" fillId="6" borderId="9" xfId="0" applyNumberFormat="1" applyFont="1" applyFill="1" applyBorder="1" applyAlignment="1">
      <alignment horizontal="center" vertical="center"/>
    </xf>
    <xf numFmtId="175" fontId="2" fillId="6" borderId="12" xfId="0" applyNumberFormat="1" applyFont="1" applyFill="1" applyBorder="1" applyAlignment="1">
      <alignment horizontal="center" vertical="center"/>
    </xf>
    <xf numFmtId="3" fontId="2" fillId="6" borderId="63" xfId="0" applyNumberFormat="1" applyFont="1" applyFill="1" applyBorder="1" applyAlignment="1">
      <alignment horizontal="center" vertical="center"/>
    </xf>
    <xf numFmtId="4" fontId="3" fillId="6" borderId="63" xfId="0" applyNumberFormat="1" applyFont="1" applyFill="1" applyBorder="1" applyAlignment="1">
      <alignment horizontal="center" vertical="center" wrapText="1"/>
    </xf>
    <xf numFmtId="0" fontId="2" fillId="6" borderId="53" xfId="0" applyFont="1" applyFill="1" applyBorder="1" applyAlignment="1">
      <alignment wrapText="1"/>
    </xf>
    <xf numFmtId="3" fontId="8" fillId="6" borderId="21"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0" xfId="0" applyFont="1" applyFill="1" applyBorder="1" applyAlignment="1">
      <alignment horizontal="center"/>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27"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15" xfId="0" applyFont="1" applyFill="1" applyBorder="1" applyAlignment="1">
      <alignment horizontal="center" vertical="center" wrapText="1"/>
    </xf>
    <xf numFmtId="3" fontId="2" fillId="6" borderId="13" xfId="0" applyNumberFormat="1" applyFont="1" applyFill="1" applyBorder="1" applyAlignment="1">
      <alignment horizontal="center" vertical="center" wrapText="1"/>
    </xf>
    <xf numFmtId="4" fontId="13" fillId="6" borderId="21" xfId="0" applyNumberFormat="1"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1" xfId="0" applyFont="1" applyFill="1" applyBorder="1" applyAlignment="1">
      <alignment horizontal="center"/>
    </xf>
    <xf numFmtId="3" fontId="13" fillId="6" borderId="21" xfId="0" applyNumberFormat="1" applyFont="1" applyFill="1" applyBorder="1" applyAlignment="1">
      <alignment horizontal="center" vertical="center"/>
    </xf>
    <xf numFmtId="4" fontId="13" fillId="6" borderId="21" xfId="0" applyNumberFormat="1" applyFont="1" applyFill="1" applyBorder="1" applyAlignment="1">
      <alignment horizontal="center" vertical="center"/>
    </xf>
    <xf numFmtId="3" fontId="13" fillId="6" borderId="21" xfId="0" applyNumberFormat="1" applyFont="1" applyFill="1" applyBorder="1" applyAlignment="1">
      <alignment horizontal="center" vertical="center" wrapText="1"/>
    </xf>
    <xf numFmtId="0" fontId="13" fillId="6" borderId="21"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20" xfId="0" applyFont="1" applyFill="1" applyBorder="1" applyAlignment="1">
      <alignment horizontal="center" vertical="center" wrapText="1"/>
    </xf>
    <xf numFmtId="4" fontId="13" fillId="6" borderId="20" xfId="0" applyNumberFormat="1" applyFont="1" applyFill="1" applyBorder="1" applyAlignment="1">
      <alignment horizontal="center" vertical="center" wrapText="1"/>
    </xf>
    <xf numFmtId="4" fontId="13" fillId="6" borderId="53" xfId="0" applyNumberFormat="1" applyFont="1" applyFill="1" applyBorder="1" applyAlignment="1">
      <alignment horizontal="center" vertical="center" wrapText="1"/>
    </xf>
    <xf numFmtId="4" fontId="13" fillId="6" borderId="20" xfId="0" applyNumberFormat="1" applyFont="1" applyFill="1" applyBorder="1" applyAlignment="1">
      <alignment horizontal="center" vertical="center"/>
    </xf>
    <xf numFmtId="4" fontId="13" fillId="6" borderId="23" xfId="0" applyNumberFormat="1"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0" xfId="0" applyFont="1" applyFill="1" applyBorder="1" applyAlignment="1">
      <alignment horizontal="center"/>
    </xf>
    <xf numFmtId="3" fontId="13" fillId="6" borderId="25" xfId="0" applyNumberFormat="1" applyFont="1" applyFill="1" applyBorder="1" applyAlignment="1">
      <alignment horizontal="center" vertical="center" wrapText="1"/>
    </xf>
    <xf numFmtId="4" fontId="13" fillId="6" borderId="39" xfId="0" applyNumberFormat="1" applyFont="1" applyFill="1" applyBorder="1" applyAlignment="1">
      <alignment horizontal="center" vertical="center" wrapText="1"/>
    </xf>
    <xf numFmtId="0" fontId="13" fillId="6" borderId="22" xfId="0" applyFont="1" applyFill="1" applyBorder="1" applyAlignment="1">
      <alignment horizontal="center" vertical="center" wrapText="1"/>
    </xf>
    <xf numFmtId="0" fontId="8" fillId="6" borderId="21" xfId="0" applyFont="1" applyFill="1" applyBorder="1" applyAlignment="1">
      <alignment horizontal="center" vertical="center" wrapText="1"/>
    </xf>
    <xf numFmtId="3" fontId="8" fillId="6" borderId="40" xfId="0" applyNumberFormat="1" applyFont="1" applyFill="1" applyBorder="1" applyAlignment="1">
      <alignment horizontal="center" vertical="center" wrapText="1"/>
    </xf>
    <xf numFmtId="3" fontId="8" fillId="6" borderId="22" xfId="0" applyNumberFormat="1" applyFont="1" applyFill="1" applyBorder="1" applyAlignment="1">
      <alignment horizontal="center" vertical="top" wrapText="1"/>
    </xf>
    <xf numFmtId="0" fontId="8" fillId="6" borderId="55" xfId="0" applyFont="1" applyFill="1" applyBorder="1" applyAlignment="1">
      <alignment horizontal="center" vertical="center" wrapText="1"/>
    </xf>
    <xf numFmtId="3" fontId="8" fillId="6" borderId="22" xfId="0" applyNumberFormat="1" applyFont="1" applyFill="1" applyBorder="1" applyAlignment="1">
      <alignment horizontal="center" vertical="center" wrapText="1"/>
    </xf>
    <xf numFmtId="0" fontId="8" fillId="6" borderId="59" xfId="0" applyFont="1" applyFill="1" applyBorder="1" applyAlignment="1">
      <alignment horizontal="center" vertical="center" wrapText="1"/>
    </xf>
    <xf numFmtId="3" fontId="8" fillId="6" borderId="58" xfId="0" applyNumberFormat="1" applyFont="1" applyFill="1" applyBorder="1" applyAlignment="1">
      <alignment horizontal="center" vertical="center" wrapText="1"/>
    </xf>
    <xf numFmtId="0" fontId="13" fillId="6" borderId="58" xfId="0" applyFont="1" applyFill="1" applyBorder="1" applyAlignment="1">
      <alignment horizontal="center" vertical="center" wrapText="1"/>
    </xf>
    <xf numFmtId="4" fontId="13" fillId="6" borderId="58" xfId="0" applyNumberFormat="1" applyFont="1" applyFill="1" applyBorder="1" applyAlignment="1">
      <alignment horizontal="center" vertical="center"/>
    </xf>
    <xf numFmtId="49" fontId="13" fillId="6" borderId="21" xfId="0" applyNumberFormat="1" applyFont="1" applyFill="1" applyBorder="1" applyAlignment="1">
      <alignment horizontal="center"/>
    </xf>
    <xf numFmtId="1" fontId="13" fillId="6" borderId="23" xfId="0" applyNumberFormat="1" applyFont="1" applyFill="1" applyBorder="1" applyAlignment="1">
      <alignment horizontal="center" vertical="center"/>
    </xf>
    <xf numFmtId="1" fontId="13" fillId="6" borderId="21" xfId="0" applyNumberFormat="1" applyFont="1" applyFill="1" applyBorder="1" applyAlignment="1">
      <alignment horizontal="center" vertical="center"/>
    </xf>
    <xf numFmtId="49" fontId="13" fillId="6" borderId="21" xfId="0" applyNumberFormat="1" applyFont="1" applyFill="1" applyBorder="1" applyAlignment="1">
      <alignment horizontal="center" vertical="center"/>
    </xf>
    <xf numFmtId="1" fontId="13" fillId="6" borderId="23" xfId="0" applyNumberFormat="1" applyFont="1" applyFill="1" applyBorder="1" applyAlignment="1">
      <alignment horizontal="center"/>
    </xf>
    <xf numFmtId="0" fontId="3" fillId="6" borderId="0" xfId="0" applyFont="1" applyFill="1" applyAlignment="1">
      <alignment horizontal="center"/>
    </xf>
    <xf numFmtId="4" fontId="2" fillId="6" borderId="1" xfId="0"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2" fillId="6" borderId="1" xfId="0" applyFont="1" applyFill="1" applyBorder="1" applyAlignment="1">
      <alignment vertical="top" wrapText="1"/>
    </xf>
    <xf numFmtId="3" fontId="2" fillId="6"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2" fontId="2" fillId="6" borderId="0" xfId="0" applyNumberFormat="1" applyFont="1" applyFill="1" applyBorder="1" applyAlignment="1">
      <alignment horizontal="center" vertical="center" wrapText="1"/>
    </xf>
    <xf numFmtId="0" fontId="2" fillId="6" borderId="0" xfId="0" applyFont="1" applyFill="1" applyAlignment="1">
      <alignment horizontal="left" vertical="center"/>
    </xf>
    <xf numFmtId="0" fontId="2" fillId="6" borderId="0" xfId="0" applyFont="1" applyFill="1" applyAlignment="1">
      <alignment horizontal="left" vertical="center" wrapText="1"/>
    </xf>
    <xf numFmtId="0" fontId="33" fillId="6" borderId="0" xfId="0" applyFont="1" applyFill="1" applyAlignment="1">
      <alignment wrapText="1"/>
    </xf>
    <xf numFmtId="0" fontId="7" fillId="6" borderId="0" xfId="0" applyFont="1" applyFill="1" applyAlignment="1">
      <alignment wrapText="1"/>
    </xf>
    <xf numFmtId="2" fontId="2" fillId="6" borderId="1" xfId="0" applyNumberFormat="1" applyFont="1" applyFill="1" applyBorder="1" applyAlignment="1">
      <alignment horizontal="center" vertical="center" wrapText="1"/>
    </xf>
    <xf numFmtId="49" fontId="2" fillId="6" borderId="1" xfId="0" applyNumberFormat="1" applyFont="1" applyFill="1" applyBorder="1" applyAlignment="1">
      <alignment vertical="center" wrapText="1"/>
    </xf>
    <xf numFmtId="49" fontId="34" fillId="6" borderId="0" xfId="0" applyNumberFormat="1" applyFont="1" applyFill="1"/>
    <xf numFmtId="0" fontId="14" fillId="6" borderId="0" xfId="0" applyFont="1" applyFill="1" applyAlignment="1">
      <alignment wrapText="1"/>
    </xf>
    <xf numFmtId="49" fontId="35" fillId="6" borderId="0" xfId="0" applyNumberFormat="1" applyFont="1" applyFill="1"/>
    <xf numFmtId="49" fontId="0" fillId="6" borderId="0" xfId="0" applyNumberFormat="1" applyFill="1"/>
    <xf numFmtId="0" fontId="34" fillId="6" borderId="0" xfId="0" applyFont="1" applyFill="1"/>
    <xf numFmtId="0" fontId="3" fillId="6" borderId="41"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13" fillId="6" borderId="40" xfId="0" applyFont="1" applyFill="1" applyBorder="1" applyAlignment="1">
      <alignment horizontal="center" vertical="center" wrapText="1"/>
    </xf>
    <xf numFmtId="4" fontId="13" fillId="6" borderId="40" xfId="0" applyNumberFormat="1" applyFont="1" applyFill="1" applyBorder="1" applyAlignment="1">
      <alignment horizontal="center" vertical="center"/>
    </xf>
    <xf numFmtId="0" fontId="13" fillId="6" borderId="5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50" xfId="0" applyFont="1" applyFill="1" applyBorder="1" applyAlignment="1">
      <alignment horizontal="center" vertical="center"/>
    </xf>
    <xf numFmtId="0" fontId="2" fillId="6" borderId="57"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 fillId="6" borderId="13" xfId="0" applyFont="1" applyFill="1" applyBorder="1" applyAlignment="1">
      <alignment horizontal="center" vertical="center"/>
    </xf>
    <xf numFmtId="0" fontId="3" fillId="6" borderId="23"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58"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2" fillId="6" borderId="40" xfId="0" applyFont="1" applyFill="1" applyBorder="1" applyAlignment="1">
      <alignment horizontal="center" vertical="center"/>
    </xf>
    <xf numFmtId="0" fontId="2" fillId="6" borderId="31"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3"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54" xfId="0" applyFont="1" applyFill="1" applyBorder="1" applyAlignment="1">
      <alignment horizontal="center" vertical="center"/>
    </xf>
    <xf numFmtId="0" fontId="36" fillId="6" borderId="0" xfId="0" applyFont="1" applyFill="1"/>
    <xf numFmtId="0" fontId="36" fillId="6" borderId="0" xfId="0" applyFont="1" applyFill="1" applyAlignment="1">
      <alignment wrapText="1"/>
    </xf>
    <xf numFmtId="0" fontId="36" fillId="6" borderId="0" xfId="0" applyFont="1" applyFill="1" applyAlignment="1">
      <alignment horizontal="center" vertical="center" wrapText="1"/>
    </xf>
    <xf numFmtId="175" fontId="36" fillId="6" borderId="0" xfId="0" applyNumberFormat="1" applyFont="1" applyFill="1"/>
    <xf numFmtId="3" fontId="2" fillId="6" borderId="51" xfId="0" applyNumberFormat="1" applyFont="1" applyFill="1" applyBorder="1" applyAlignment="1">
      <alignment horizontal="center" vertical="center" wrapText="1"/>
    </xf>
    <xf numFmtId="0" fontId="2" fillId="6" borderId="65" xfId="0" applyFont="1" applyFill="1" applyBorder="1" applyAlignment="1">
      <alignment horizontal="center" vertical="center" wrapText="1"/>
    </xf>
    <xf numFmtId="4" fontId="2" fillId="6" borderId="40" xfId="0" applyNumberFormat="1" applyFont="1" applyFill="1" applyBorder="1" applyAlignment="1">
      <alignment horizontal="center" vertical="center" wrapText="1"/>
    </xf>
    <xf numFmtId="3" fontId="3" fillId="6" borderId="66" xfId="0" applyNumberFormat="1" applyFont="1" applyFill="1" applyBorder="1" applyAlignment="1">
      <alignment horizontal="center" vertical="center" wrapText="1"/>
    </xf>
    <xf numFmtId="3" fontId="3" fillId="6" borderId="67" xfId="0" applyNumberFormat="1" applyFont="1" applyFill="1" applyBorder="1" applyAlignment="1">
      <alignment horizontal="center" vertical="center" wrapText="1"/>
    </xf>
    <xf numFmtId="4" fontId="2" fillId="6" borderId="66" xfId="0" applyNumberFormat="1" applyFont="1" applyFill="1" applyBorder="1" applyAlignment="1">
      <alignment horizontal="center" vertical="center"/>
    </xf>
    <xf numFmtId="4" fontId="2" fillId="6" borderId="67" xfId="0" applyNumberFormat="1" applyFont="1" applyFill="1" applyBorder="1" applyAlignment="1">
      <alignment horizontal="center" vertical="center"/>
    </xf>
    <xf numFmtId="4" fontId="2" fillId="6" borderId="65" xfId="0" applyNumberFormat="1" applyFont="1" applyFill="1" applyBorder="1" applyAlignment="1">
      <alignment horizontal="center" vertical="center"/>
    </xf>
    <xf numFmtId="4" fontId="2" fillId="6" borderId="51" xfId="0" applyNumberFormat="1" applyFont="1" applyFill="1" applyBorder="1" applyAlignment="1">
      <alignment horizontal="center" vertical="center" wrapText="1"/>
    </xf>
    <xf numFmtId="0" fontId="2" fillId="6" borderId="31" xfId="0" applyFont="1" applyFill="1" applyBorder="1" applyAlignment="1">
      <alignment horizontal="center"/>
    </xf>
    <xf numFmtId="0" fontId="3" fillId="6" borderId="31" xfId="0" applyFont="1" applyFill="1" applyBorder="1" applyAlignment="1">
      <alignment horizontal="center" vertical="center" wrapText="1"/>
    </xf>
    <xf numFmtId="0" fontId="2" fillId="6" borderId="35" xfId="0" applyFont="1" applyFill="1" applyBorder="1" applyAlignment="1">
      <alignment horizontal="center"/>
    </xf>
    <xf numFmtId="4" fontId="13" fillId="6" borderId="22" xfId="0" applyNumberFormat="1" applyFont="1" applyFill="1" applyBorder="1" applyAlignment="1">
      <alignment horizontal="center" vertical="center"/>
    </xf>
    <xf numFmtId="4" fontId="2" fillId="6" borderId="62" xfId="0" applyNumberFormat="1" applyFont="1" applyFill="1" applyBorder="1" applyAlignment="1">
      <alignment horizontal="center" vertical="center"/>
    </xf>
    <xf numFmtId="4" fontId="2" fillId="6" borderId="61" xfId="0" applyNumberFormat="1" applyFont="1" applyFill="1" applyBorder="1" applyAlignment="1">
      <alignment horizontal="center" vertical="center"/>
    </xf>
    <xf numFmtId="4" fontId="2" fillId="6" borderId="64" xfId="0" applyNumberFormat="1" applyFont="1" applyFill="1" applyBorder="1" applyAlignment="1">
      <alignment horizontal="center" vertical="center"/>
    </xf>
    <xf numFmtId="0" fontId="2" fillId="6" borderId="51" xfId="0" applyFont="1" applyFill="1" applyBorder="1" applyAlignment="1">
      <alignment horizontal="center" vertical="center" wrapText="1"/>
    </xf>
    <xf numFmtId="175" fontId="3" fillId="6" borderId="51" xfId="0" applyNumberFormat="1" applyFont="1" applyFill="1" applyBorder="1" applyAlignment="1">
      <alignment horizontal="center" vertical="center" wrapText="1"/>
    </xf>
    <xf numFmtId="0" fontId="3" fillId="6" borderId="67" xfId="0" applyFont="1" applyFill="1" applyBorder="1" applyAlignment="1">
      <alignment horizontal="center" vertical="center" wrapText="1"/>
    </xf>
    <xf numFmtId="4" fontId="3" fillId="6" borderId="67" xfId="0" applyNumberFormat="1" applyFont="1" applyFill="1" applyBorder="1" applyAlignment="1">
      <alignment horizontal="center" vertical="center" wrapText="1"/>
    </xf>
    <xf numFmtId="0" fontId="3" fillId="6" borderId="65" xfId="0" applyFont="1" applyFill="1" applyBorder="1" applyAlignment="1">
      <alignment horizontal="center" vertical="center" wrapText="1"/>
    </xf>
    <xf numFmtId="4" fontId="8" fillId="6" borderId="22" xfId="0" applyNumberFormat="1" applyFont="1" applyFill="1" applyBorder="1" applyAlignment="1">
      <alignment horizontal="center" vertical="center" wrapText="1"/>
    </xf>
    <xf numFmtId="4" fontId="2" fillId="6" borderId="57" xfId="0" applyNumberFormat="1" applyFont="1" applyFill="1" applyBorder="1" applyAlignment="1">
      <alignment horizontal="center" vertical="center"/>
    </xf>
    <xf numFmtId="4" fontId="3" fillId="6" borderId="64" xfId="0" applyNumberFormat="1" applyFont="1" applyFill="1" applyBorder="1" applyAlignment="1">
      <alignment horizontal="center" vertical="center" wrapText="1"/>
    </xf>
    <xf numFmtId="0" fontId="2" fillId="6" borderId="46" xfId="0" applyFont="1" applyFill="1" applyBorder="1" applyAlignment="1">
      <alignment horizontal="center" vertical="center"/>
    </xf>
    <xf numFmtId="0" fontId="2" fillId="6" borderId="66" xfId="0" applyFont="1" applyFill="1" applyBorder="1" applyAlignment="1">
      <alignment horizontal="center" vertical="center" wrapText="1"/>
    </xf>
    <xf numFmtId="4" fontId="3" fillId="6" borderId="65" xfId="0" applyNumberFormat="1" applyFont="1" applyFill="1" applyBorder="1" applyAlignment="1">
      <alignment horizontal="center" vertical="center" wrapText="1"/>
    </xf>
    <xf numFmtId="0" fontId="2" fillId="6" borderId="66" xfId="0" applyFont="1" applyFill="1" applyBorder="1" applyAlignment="1">
      <alignment horizontal="center" vertical="center"/>
    </xf>
    <xf numFmtId="4" fontId="2" fillId="6" borderId="67" xfId="0" applyNumberFormat="1" applyFont="1" applyFill="1" applyBorder="1"/>
    <xf numFmtId="175" fontId="2" fillId="6" borderId="67" xfId="0" applyNumberFormat="1" applyFont="1" applyFill="1" applyBorder="1"/>
    <xf numFmtId="3" fontId="2" fillId="6" borderId="67" xfId="0" applyNumberFormat="1" applyFont="1" applyFill="1" applyBorder="1" applyAlignment="1">
      <alignment vertical="center"/>
    </xf>
    <xf numFmtId="4" fontId="2" fillId="6" borderId="67" xfId="0" applyNumberFormat="1" applyFont="1" applyFill="1" applyBorder="1" applyAlignment="1">
      <alignment vertical="center"/>
    </xf>
    <xf numFmtId="4" fontId="2" fillId="6" borderId="65" xfId="0" applyNumberFormat="1" applyFont="1" applyFill="1" applyBorder="1" applyAlignment="1">
      <alignment vertical="center"/>
    </xf>
    <xf numFmtId="3" fontId="8" fillId="6" borderId="20" xfId="0" applyNumberFormat="1" applyFont="1" applyFill="1" applyBorder="1" applyAlignment="1">
      <alignment horizontal="center" vertical="center" wrapText="1"/>
    </xf>
    <xf numFmtId="3" fontId="8" fillId="6" borderId="26" xfId="0" applyNumberFormat="1" applyFont="1" applyFill="1" applyBorder="1" applyAlignment="1">
      <alignment horizontal="center" vertical="center" wrapText="1"/>
    </xf>
    <xf numFmtId="3" fontId="3" fillId="6" borderId="36" xfId="0" applyNumberFormat="1" applyFont="1" applyFill="1" applyBorder="1" applyAlignment="1">
      <alignment horizontal="center" vertical="center" wrapText="1"/>
    </xf>
    <xf numFmtId="0" fontId="3" fillId="6" borderId="26" xfId="0" applyFont="1" applyFill="1" applyBorder="1" applyAlignment="1">
      <alignment horizontal="center" vertical="center" wrapText="1"/>
    </xf>
    <xf numFmtId="0" fontId="2" fillId="6" borderId="20" xfId="0" applyFont="1" applyFill="1" applyBorder="1"/>
    <xf numFmtId="0" fontId="2" fillId="6" borderId="23" xfId="0" applyFont="1" applyFill="1" applyBorder="1"/>
    <xf numFmtId="0" fontId="2" fillId="6" borderId="23" xfId="0" applyFont="1" applyFill="1" applyBorder="1" applyAlignment="1">
      <alignment wrapText="1"/>
    </xf>
    <xf numFmtId="0" fontId="2" fillId="6" borderId="22" xfId="0" applyFont="1" applyFill="1" applyBorder="1" applyAlignment="1">
      <alignment wrapText="1"/>
    </xf>
    <xf numFmtId="0" fontId="2" fillId="6" borderId="4" xfId="0" applyFont="1" applyFill="1" applyBorder="1"/>
    <xf numFmtId="0" fontId="2" fillId="6" borderId="5" xfId="0" applyFont="1" applyFill="1" applyBorder="1" applyAlignment="1">
      <alignment horizontal="right"/>
    </xf>
    <xf numFmtId="175" fontId="2" fillId="6" borderId="5" xfId="0" applyNumberFormat="1" applyFont="1" applyFill="1" applyBorder="1" applyAlignment="1">
      <alignment horizontal="right"/>
    </xf>
    <xf numFmtId="0" fontId="2" fillId="6" borderId="6" xfId="0" applyFont="1" applyFill="1" applyBorder="1" applyAlignment="1">
      <alignment horizontal="right"/>
    </xf>
    <xf numFmtId="0" fontId="2" fillId="6" borderId="54" xfId="0" applyFont="1" applyFill="1" applyBorder="1" applyAlignment="1">
      <alignment vertical="center" wrapText="1"/>
    </xf>
    <xf numFmtId="0" fontId="2" fillId="6" borderId="54" xfId="0" applyFont="1" applyFill="1" applyBorder="1" applyAlignment="1">
      <alignment vertical="center"/>
    </xf>
    <xf numFmtId="0" fontId="2" fillId="6" borderId="54" xfId="0"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2" fillId="6" borderId="0" xfId="0" applyNumberFormat="1" applyFont="1" applyFill="1" applyBorder="1" applyAlignment="1">
      <alignment vertical="center"/>
    </xf>
    <xf numFmtId="4" fontId="2" fillId="6" borderId="0" xfId="0" applyNumberFormat="1" applyFont="1" applyFill="1" applyBorder="1" applyAlignment="1">
      <alignment vertical="center"/>
    </xf>
    <xf numFmtId="3" fontId="3" fillId="6" borderId="5" xfId="0" applyNumberFormat="1" applyFont="1" applyFill="1" applyBorder="1" applyAlignment="1">
      <alignment horizontal="center" vertical="center" wrapText="1"/>
    </xf>
    <xf numFmtId="4" fontId="2" fillId="6" borderId="5" xfId="0" applyNumberFormat="1" applyFont="1" applyFill="1" applyBorder="1"/>
    <xf numFmtId="3" fontId="2" fillId="6" borderId="5" xfId="0" applyNumberFormat="1" applyFont="1" applyFill="1" applyBorder="1" applyAlignment="1">
      <alignment vertical="center"/>
    </xf>
    <xf numFmtId="4" fontId="2" fillId="6" borderId="5" xfId="0" applyNumberFormat="1" applyFont="1" applyFill="1" applyBorder="1" applyAlignment="1">
      <alignment vertical="center"/>
    </xf>
    <xf numFmtId="4" fontId="2" fillId="6" borderId="6" xfId="0" applyNumberFormat="1" applyFont="1" applyFill="1" applyBorder="1" applyAlignment="1">
      <alignment vertical="center"/>
    </xf>
    <xf numFmtId="4" fontId="2" fillId="6" borderId="57" xfId="0" applyNumberFormat="1" applyFont="1" applyFill="1" applyBorder="1" applyAlignment="1">
      <alignment vertical="center"/>
    </xf>
    <xf numFmtId="3" fontId="3" fillId="6" borderId="3" xfId="0" applyNumberFormat="1" applyFont="1" applyFill="1" applyBorder="1" applyAlignment="1">
      <alignment horizontal="center" vertical="center" wrapText="1"/>
    </xf>
    <xf numFmtId="4" fontId="2" fillId="6" borderId="3" xfId="0" applyNumberFormat="1" applyFont="1" applyFill="1" applyBorder="1"/>
    <xf numFmtId="175" fontId="2" fillId="6" borderId="3" xfId="0" applyNumberFormat="1" applyFont="1" applyFill="1" applyBorder="1"/>
    <xf numFmtId="3" fontId="2" fillId="6" borderId="3" xfId="0" applyNumberFormat="1" applyFont="1" applyFill="1" applyBorder="1" applyAlignment="1">
      <alignment vertical="center"/>
    </xf>
    <xf numFmtId="4" fontId="2" fillId="6" borderId="3" xfId="0" applyNumberFormat="1" applyFont="1" applyFill="1" applyBorder="1" applyAlignment="1">
      <alignment vertical="center"/>
    </xf>
    <xf numFmtId="4" fontId="2" fillId="6" borderId="55" xfId="0" applyNumberFormat="1" applyFont="1" applyFill="1" applyBorder="1" applyAlignment="1">
      <alignment vertical="center"/>
    </xf>
    <xf numFmtId="0" fontId="2" fillId="6" borderId="57" xfId="0" applyFont="1" applyFill="1" applyBorder="1"/>
    <xf numFmtId="0" fontId="2" fillId="6" borderId="6" xfId="0" applyFont="1" applyFill="1" applyBorder="1"/>
    <xf numFmtId="0" fontId="2" fillId="6" borderId="32" xfId="0" applyFont="1" applyFill="1" applyBorder="1"/>
    <xf numFmtId="0" fontId="11" fillId="6" borderId="6" xfId="0" applyFont="1" applyFill="1" applyBorder="1"/>
    <xf numFmtId="49" fontId="2" fillId="6" borderId="58" xfId="0" applyNumberFormat="1" applyFont="1" applyFill="1" applyBorder="1" applyAlignment="1">
      <alignment horizontal="center" vertical="center"/>
    </xf>
    <xf numFmtId="0" fontId="2" fillId="6" borderId="50" xfId="0" applyFont="1" applyFill="1" applyBorder="1" applyAlignment="1">
      <alignment horizontal="center" wrapText="1"/>
    </xf>
    <xf numFmtId="175" fontId="3" fillId="6" borderId="47" xfId="0" applyNumberFormat="1" applyFont="1" applyFill="1" applyBorder="1" applyAlignment="1">
      <alignment horizontal="center" vertical="center" wrapText="1"/>
    </xf>
    <xf numFmtId="3" fontId="27" fillId="6" borderId="53" xfId="0" applyNumberFormat="1" applyFont="1" applyFill="1" applyBorder="1" applyAlignment="1">
      <alignment horizontal="center" vertical="center" wrapText="1"/>
    </xf>
    <xf numFmtId="3" fontId="13" fillId="6" borderId="58" xfId="0" applyNumberFormat="1" applyFont="1" applyFill="1" applyBorder="1" applyAlignment="1">
      <alignment horizontal="center" vertical="center"/>
    </xf>
    <xf numFmtId="1" fontId="8" fillId="6" borderId="20" xfId="0" applyNumberFormat="1" applyFont="1" applyFill="1" applyBorder="1" applyAlignment="1">
      <alignment horizontal="center" vertical="center" wrapText="1"/>
    </xf>
    <xf numFmtId="1" fontId="13" fillId="6" borderId="20" xfId="0" applyNumberFormat="1" applyFont="1" applyFill="1" applyBorder="1" applyAlignment="1">
      <alignment horizontal="center" vertical="center" wrapText="1"/>
    </xf>
    <xf numFmtId="1" fontId="13" fillId="6" borderId="21" xfId="0" applyNumberFormat="1" applyFont="1" applyFill="1" applyBorder="1" applyAlignment="1">
      <alignment horizontal="center" vertical="center" wrapText="1"/>
    </xf>
    <xf numFmtId="1" fontId="8" fillId="6" borderId="21" xfId="0" applyNumberFormat="1" applyFont="1" applyFill="1" applyBorder="1" applyAlignment="1">
      <alignment horizontal="center" vertical="center" wrapText="1"/>
    </xf>
    <xf numFmtId="1" fontId="13" fillId="6" borderId="43" xfId="0" applyNumberFormat="1" applyFont="1" applyFill="1" applyBorder="1" applyAlignment="1">
      <alignment horizontal="center" vertical="center"/>
    </xf>
    <xf numFmtId="1" fontId="13" fillId="6" borderId="53" xfId="0" applyNumberFormat="1" applyFont="1" applyFill="1" applyBorder="1" applyAlignment="1">
      <alignment horizontal="center" vertical="center"/>
    </xf>
    <xf numFmtId="1" fontId="8" fillId="6" borderId="53" xfId="0" applyNumberFormat="1" applyFont="1" applyFill="1" applyBorder="1" applyAlignment="1">
      <alignment horizontal="center" vertical="center" wrapText="1"/>
    </xf>
    <xf numFmtId="1" fontId="8" fillId="6" borderId="43" xfId="0" applyNumberFormat="1" applyFont="1" applyFill="1" applyBorder="1" applyAlignment="1">
      <alignment horizontal="center" vertical="center" wrapText="1"/>
    </xf>
    <xf numFmtId="3" fontId="13" fillId="6" borderId="20" xfId="0" applyNumberFormat="1" applyFont="1" applyFill="1" applyBorder="1" applyAlignment="1">
      <alignment horizontal="center" vertical="center"/>
    </xf>
    <xf numFmtId="3" fontId="13" fillId="6" borderId="23" xfId="0" applyNumberFormat="1" applyFont="1" applyFill="1" applyBorder="1" applyAlignment="1">
      <alignment horizontal="center" vertical="center"/>
    </xf>
    <xf numFmtId="1" fontId="3" fillId="6" borderId="44" xfId="0" applyNumberFormat="1" applyFont="1" applyFill="1" applyBorder="1" applyAlignment="1">
      <alignment horizontal="center" vertical="center" wrapText="1"/>
    </xf>
    <xf numFmtId="1" fontId="3" fillId="6" borderId="39" xfId="0" applyNumberFormat="1" applyFont="1" applyFill="1" applyBorder="1" applyAlignment="1">
      <alignment horizontal="center" vertical="center" wrapText="1"/>
    </xf>
    <xf numFmtId="1" fontId="2" fillId="6" borderId="39" xfId="0" applyNumberFormat="1" applyFont="1" applyFill="1" applyBorder="1" applyAlignment="1">
      <alignment horizontal="center" vertical="center"/>
    </xf>
    <xf numFmtId="1" fontId="3" fillId="6" borderId="56" xfId="0" applyNumberFormat="1" applyFont="1" applyFill="1" applyBorder="1" applyAlignment="1">
      <alignment horizontal="center" vertical="center" wrapText="1"/>
    </xf>
    <xf numFmtId="1" fontId="3" fillId="6" borderId="54" xfId="0" applyNumberFormat="1" applyFont="1" applyFill="1" applyBorder="1" applyAlignment="1">
      <alignment horizontal="center" vertical="center" wrapText="1"/>
    </xf>
    <xf numFmtId="1" fontId="2" fillId="6" borderId="39" xfId="0" applyNumberFormat="1" applyFont="1" applyFill="1" applyBorder="1" applyAlignment="1">
      <alignment horizontal="center" vertical="center" wrapText="1"/>
    </xf>
    <xf numFmtId="1" fontId="3" fillId="6" borderId="32" xfId="0" applyNumberFormat="1" applyFont="1" applyFill="1" applyBorder="1" applyAlignment="1">
      <alignment horizontal="center" vertical="center" wrapText="1"/>
    </xf>
    <xf numFmtId="1" fontId="3" fillId="6" borderId="16" xfId="0" applyNumberFormat="1" applyFont="1" applyFill="1" applyBorder="1" applyAlignment="1">
      <alignment horizontal="center" vertical="center" wrapText="1"/>
    </xf>
    <xf numFmtId="1" fontId="2" fillId="6" borderId="44" xfId="0" applyNumberFormat="1" applyFont="1" applyFill="1" applyBorder="1" applyAlignment="1">
      <alignment horizontal="center" vertical="center"/>
    </xf>
    <xf numFmtId="1" fontId="8" fillId="6" borderId="23" xfId="0" applyNumberFormat="1" applyFont="1" applyFill="1" applyBorder="1" applyAlignment="1">
      <alignment horizontal="center" vertical="center" wrapText="1"/>
    </xf>
    <xf numFmtId="1" fontId="3" fillId="6" borderId="14" xfId="0" applyNumberFormat="1" applyFont="1" applyFill="1" applyBorder="1" applyAlignment="1">
      <alignment horizontal="center" vertical="center" wrapText="1"/>
    </xf>
    <xf numFmtId="1" fontId="13" fillId="6" borderId="23" xfId="0" applyNumberFormat="1" applyFont="1" applyFill="1" applyBorder="1" applyAlignment="1">
      <alignment horizontal="center" vertical="center" wrapText="1"/>
    </xf>
    <xf numFmtId="1" fontId="13" fillId="6" borderId="20" xfId="0" applyNumberFormat="1" applyFont="1" applyFill="1" applyBorder="1" applyAlignment="1">
      <alignment horizontal="center" vertical="center"/>
    </xf>
    <xf numFmtId="1" fontId="2" fillId="6" borderId="9" xfId="0" applyNumberFormat="1" applyFont="1" applyFill="1" applyBorder="1" applyAlignment="1">
      <alignment horizontal="center" vertical="center"/>
    </xf>
    <xf numFmtId="1" fontId="2" fillId="6" borderId="12" xfId="0" applyNumberFormat="1" applyFont="1" applyFill="1" applyBorder="1" applyAlignment="1">
      <alignment horizontal="center" vertical="center"/>
    </xf>
    <xf numFmtId="1" fontId="2" fillId="6" borderId="16" xfId="0" applyNumberFormat="1" applyFont="1" applyFill="1" applyBorder="1" applyAlignment="1">
      <alignment horizontal="center" vertical="center"/>
    </xf>
    <xf numFmtId="1" fontId="2" fillId="6" borderId="0" xfId="0" applyNumberFormat="1" applyFont="1" applyFill="1" applyBorder="1" applyAlignment="1">
      <alignment horizontal="center" vertical="center"/>
    </xf>
    <xf numFmtId="1" fontId="13" fillId="6" borderId="40" xfId="0" applyNumberFormat="1" applyFont="1" applyFill="1" applyBorder="1" applyAlignment="1">
      <alignment horizontal="center" vertical="center"/>
    </xf>
    <xf numFmtId="1" fontId="13" fillId="6" borderId="50" xfId="0" applyNumberFormat="1" applyFont="1" applyFill="1" applyBorder="1" applyAlignment="1">
      <alignment horizontal="center" vertical="center"/>
    </xf>
    <xf numFmtId="1" fontId="3" fillId="6" borderId="46" xfId="0" applyNumberFormat="1" applyFont="1" applyFill="1" applyBorder="1" applyAlignment="1">
      <alignment horizontal="center" vertical="center" wrapText="1"/>
    </xf>
    <xf numFmtId="1" fontId="3" fillId="6" borderId="58" xfId="0" applyNumberFormat="1" applyFont="1" applyFill="1" applyBorder="1" applyAlignment="1">
      <alignment horizontal="center" vertical="center" wrapText="1"/>
    </xf>
    <xf numFmtId="1" fontId="2" fillId="6" borderId="21" xfId="0" applyNumberFormat="1" applyFont="1" applyFill="1" applyBorder="1" applyAlignment="1">
      <alignment horizontal="center" vertical="center"/>
    </xf>
    <xf numFmtId="1" fontId="27" fillId="6" borderId="53" xfId="0" applyNumberFormat="1" applyFont="1" applyFill="1" applyBorder="1" applyAlignment="1">
      <alignment horizontal="center" vertical="center" wrapText="1"/>
    </xf>
    <xf numFmtId="1" fontId="27" fillId="6" borderId="39" xfId="0" applyNumberFormat="1" applyFont="1" applyFill="1" applyBorder="1" applyAlignment="1">
      <alignment horizontal="center" vertical="center" wrapText="1"/>
    </xf>
    <xf numFmtId="1" fontId="13" fillId="6" borderId="58" xfId="0" applyNumberFormat="1" applyFont="1" applyFill="1" applyBorder="1" applyAlignment="1">
      <alignment horizontal="center" vertical="center"/>
    </xf>
    <xf numFmtId="1" fontId="13" fillId="6" borderId="46" xfId="0" applyNumberFormat="1" applyFont="1" applyFill="1" applyBorder="1" applyAlignment="1">
      <alignment horizontal="center" vertical="center"/>
    </xf>
    <xf numFmtId="1" fontId="15" fillId="6" borderId="12" xfId="0" applyNumberFormat="1" applyFont="1" applyFill="1" applyBorder="1" applyAlignment="1">
      <alignment horizontal="center" vertical="center" wrapText="1"/>
    </xf>
    <xf numFmtId="3" fontId="2" fillId="6" borderId="39" xfId="0" applyNumberFormat="1" applyFont="1" applyFill="1" applyBorder="1" applyAlignment="1">
      <alignment horizontal="center"/>
    </xf>
    <xf numFmtId="3" fontId="2" fillId="6" borderId="16" xfId="0" applyNumberFormat="1" applyFont="1" applyFill="1" applyBorder="1" applyAlignment="1">
      <alignment horizontal="center" vertical="center"/>
    </xf>
    <xf numFmtId="3" fontId="13" fillId="6" borderId="24" xfId="0" applyNumberFormat="1" applyFont="1" applyFill="1" applyBorder="1" applyAlignment="1">
      <alignment horizontal="center" vertical="center"/>
    </xf>
    <xf numFmtId="3" fontId="13" fillId="6" borderId="22" xfId="0" applyNumberFormat="1" applyFont="1" applyFill="1" applyBorder="1" applyAlignment="1">
      <alignment horizontal="center" vertical="center"/>
    </xf>
    <xf numFmtId="3" fontId="8" fillId="6" borderId="24" xfId="0" applyNumberFormat="1" applyFont="1" applyFill="1" applyBorder="1" applyAlignment="1">
      <alignment horizontal="center" vertical="center" wrapText="1"/>
    </xf>
    <xf numFmtId="0" fontId="2" fillId="21" borderId="0" xfId="0" applyFont="1" applyFill="1"/>
    <xf numFmtId="165" fontId="2" fillId="6" borderId="1" xfId="0" applyNumberFormat="1" applyFont="1" applyFill="1" applyBorder="1" applyAlignment="1">
      <alignment horizontal="center" vertical="center" wrapText="1"/>
    </xf>
    <xf numFmtId="165" fontId="2" fillId="6" borderId="1" xfId="0" applyNumberFormat="1" applyFont="1" applyFill="1" applyBorder="1" applyAlignment="1">
      <alignment horizontal="center"/>
    </xf>
    <xf numFmtId="0" fontId="2" fillId="6" borderId="20" xfId="0" applyFont="1" applyFill="1" applyBorder="1" applyAlignment="1">
      <alignment horizontal="center"/>
    </xf>
    <xf numFmtId="0" fontId="2" fillId="6" borderId="23" xfId="0" applyFont="1" applyFill="1" applyBorder="1" applyAlignment="1">
      <alignment horizontal="center"/>
    </xf>
    <xf numFmtId="0" fontId="2" fillId="6" borderId="22" xfId="0" applyFont="1" applyFill="1" applyBorder="1" applyAlignment="1">
      <alignment horizontal="center"/>
    </xf>
    <xf numFmtId="0" fontId="5" fillId="6" borderId="20"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40" xfId="0" applyFont="1" applyFill="1" applyBorder="1" applyAlignment="1">
      <alignment horizontal="center" vertical="center"/>
    </xf>
    <xf numFmtId="0" fontId="3" fillId="6" borderId="63"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3" fontId="3" fillId="6" borderId="14"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176" fontId="2" fillId="6" borderId="63" xfId="0" applyNumberFormat="1" applyFont="1" applyFill="1" applyBorder="1" applyAlignment="1">
      <alignment horizontal="center" vertical="center" wrapText="1"/>
    </xf>
    <xf numFmtId="176" fontId="2" fillId="6" borderId="53" xfId="0" applyNumberFormat="1" applyFont="1" applyFill="1" applyBorder="1" applyAlignment="1">
      <alignment horizontal="center" vertical="center" wrapText="1"/>
    </xf>
    <xf numFmtId="176" fontId="2" fillId="6" borderId="58"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63" xfId="0" applyFont="1" applyFill="1" applyBorder="1" applyAlignment="1">
      <alignment horizontal="center" vertical="center"/>
    </xf>
    <xf numFmtId="0" fontId="2" fillId="6" borderId="53" xfId="0" applyFont="1" applyFill="1" applyBorder="1" applyAlignment="1">
      <alignment horizontal="center" vertical="center"/>
    </xf>
    <xf numFmtId="0" fontId="2" fillId="6" borderId="58"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54" xfId="0" applyFont="1" applyFill="1" applyBorder="1" applyAlignment="1">
      <alignment horizontal="center" vertical="center"/>
    </xf>
    <xf numFmtId="0" fontId="3" fillId="6" borderId="20"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2" fillId="6" borderId="20"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2" xfId="0" applyFont="1" applyFill="1" applyBorder="1" applyAlignment="1">
      <alignment horizontal="center" vertical="center"/>
    </xf>
    <xf numFmtId="0" fontId="3" fillId="6" borderId="5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63"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 fillId="6" borderId="16" xfId="0" applyFont="1" applyFill="1" applyBorder="1" applyAlignment="1">
      <alignment horizontal="center" vertical="center"/>
    </xf>
    <xf numFmtId="0" fontId="3" fillId="6" borderId="4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5" fillId="6" borderId="20" xfId="0" applyFont="1" applyFill="1" applyBorder="1" applyAlignment="1">
      <alignment horizontal="center" vertical="top" wrapText="1"/>
    </xf>
    <xf numFmtId="0" fontId="5" fillId="6" borderId="23" xfId="0" applyFont="1" applyFill="1" applyBorder="1" applyAlignment="1">
      <alignment horizontal="center" vertical="top" wrapText="1"/>
    </xf>
    <xf numFmtId="0" fontId="5" fillId="6" borderId="22" xfId="0" applyFont="1" applyFill="1" applyBorder="1" applyAlignment="1">
      <alignment horizontal="center" vertical="top" wrapText="1"/>
    </xf>
    <xf numFmtId="0" fontId="3" fillId="6" borderId="8"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5" fillId="6" borderId="4"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xf numFmtId="0" fontId="3" fillId="6" borderId="7"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2" fillId="6" borderId="25" xfId="0" applyFont="1" applyFill="1" applyBorder="1" applyAlignment="1">
      <alignment horizontal="center" vertical="center"/>
    </xf>
    <xf numFmtId="0" fontId="3" fillId="6" borderId="16" xfId="0" applyFont="1" applyFill="1" applyBorder="1" applyAlignment="1">
      <alignment horizontal="center" vertical="center" wrapText="1"/>
    </xf>
    <xf numFmtId="0" fontId="2" fillId="6" borderId="50" xfId="0" applyFont="1" applyFill="1" applyBorder="1" applyAlignment="1">
      <alignment horizontal="center"/>
    </xf>
    <xf numFmtId="0" fontId="2" fillId="6" borderId="3" xfId="0" applyFont="1" applyFill="1" applyBorder="1" applyAlignment="1">
      <alignment horizontal="center"/>
    </xf>
    <xf numFmtId="0" fontId="2" fillId="6" borderId="55" xfId="0" applyFont="1" applyFill="1" applyBorder="1" applyAlignment="1">
      <alignment horizontal="center"/>
    </xf>
    <xf numFmtId="0" fontId="2" fillId="6" borderId="50"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6" borderId="0" xfId="0" applyFont="1" applyFill="1" applyAlignment="1">
      <alignment horizontal="left" wrapText="1"/>
    </xf>
    <xf numFmtId="0" fontId="2" fillId="6" borderId="0" xfId="0" applyFont="1" applyFill="1" applyBorder="1" applyAlignment="1">
      <alignment horizontal="right" vertical="center" wrapText="1"/>
    </xf>
    <xf numFmtId="0" fontId="5" fillId="6" borderId="3" xfId="0" applyFont="1" applyFill="1" applyBorder="1" applyAlignment="1">
      <alignment horizontal="center" vertical="center"/>
    </xf>
    <xf numFmtId="0" fontId="5" fillId="6" borderId="0" xfId="0" applyFont="1" applyFill="1" applyBorder="1" applyAlignment="1">
      <alignment horizontal="center" vertical="center"/>
    </xf>
    <xf numFmtId="0" fontId="4" fillId="6" borderId="0"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2" fillId="6" borderId="50"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55" xfId="0" applyFont="1" applyFill="1" applyBorder="1" applyAlignment="1">
      <alignment horizontal="center" vertical="center"/>
    </xf>
    <xf numFmtId="0" fontId="3" fillId="6" borderId="5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45"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1"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57" xfId="0" applyFont="1" applyFill="1" applyBorder="1" applyAlignment="1">
      <alignment horizontal="center" vertical="center"/>
    </xf>
    <xf numFmtId="0" fontId="2" fillId="6" borderId="6"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31" fillId="6"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0" xfId="0" applyFont="1" applyFill="1" applyAlignment="1">
      <alignment horizontal="left" vertical="top" wrapText="1"/>
    </xf>
    <xf numFmtId="0" fontId="2" fillId="6" borderId="0" xfId="0" applyFont="1" applyFill="1" applyAlignment="1">
      <alignment horizontal="left" vertical="center" wrapText="1"/>
    </xf>
    <xf numFmtId="0" fontId="33" fillId="6" borderId="0" xfId="0" applyFont="1" applyFill="1" applyAlignment="1">
      <alignment horizontal="left" wrapText="1"/>
    </xf>
    <xf numFmtId="4" fontId="2" fillId="6" borderId="0" xfId="0" applyNumberFormat="1" applyFont="1" applyFill="1" applyBorder="1" applyAlignment="1">
      <alignment horizontal="right" vertical="center" wrapText="1"/>
    </xf>
    <xf numFmtId="0" fontId="12" fillId="6" borderId="0" xfId="0" applyFont="1" applyFill="1" applyAlignment="1">
      <alignment horizontal="center" vertical="center" wrapTex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2" xfId="0" applyFont="1" applyFill="1" applyBorder="1" applyAlignment="1">
      <alignment horizontal="center" vertical="center"/>
    </xf>
    <xf numFmtId="0" fontId="8" fillId="10" borderId="1" xfId="3" applyFont="1" applyFill="1" applyBorder="1" applyAlignment="1">
      <alignment horizontal="center" vertical="center" wrapText="1"/>
    </xf>
    <xf numFmtId="0" fontId="8" fillId="19" borderId="1" xfId="3" applyFont="1" applyFill="1" applyBorder="1" applyAlignment="1">
      <alignment horizontal="center" vertical="center" wrapText="1"/>
    </xf>
    <xf numFmtId="0" fontId="8" fillId="18" borderId="1" xfId="3" applyFont="1" applyFill="1" applyBorder="1" applyAlignment="1">
      <alignment horizontal="center" vertical="center" wrapText="1"/>
    </xf>
    <xf numFmtId="0" fontId="8" fillId="0" borderId="1" xfId="3" applyFont="1" applyFill="1" applyBorder="1" applyAlignment="1">
      <alignment horizontal="center" vertical="distributed"/>
    </xf>
    <xf numFmtId="0" fontId="8" fillId="0" borderId="19" xfId="3" applyFont="1" applyFill="1" applyBorder="1" applyAlignment="1">
      <alignment horizontal="center" vertical="distributed"/>
    </xf>
    <xf numFmtId="0" fontId="8" fillId="0" borderId="42" xfId="3" applyFont="1" applyFill="1" applyBorder="1" applyAlignment="1">
      <alignment horizontal="center" vertical="distributed"/>
    </xf>
    <xf numFmtId="0" fontId="8" fillId="0" borderId="29" xfId="3" applyFont="1" applyFill="1" applyBorder="1" applyAlignment="1">
      <alignment horizontal="center" vertical="distributed"/>
    </xf>
    <xf numFmtId="0" fontId="8" fillId="11" borderId="1" xfId="3" applyFont="1" applyFill="1" applyBorder="1" applyAlignment="1">
      <alignment horizontal="center" vertical="center" wrapText="1"/>
    </xf>
    <xf numFmtId="0" fontId="8" fillId="6" borderId="1" xfId="3" applyFont="1" applyFill="1" applyBorder="1" applyAlignment="1">
      <alignment horizontal="center" vertical="distributed"/>
    </xf>
    <xf numFmtId="0" fontId="8" fillId="0" borderId="1" xfId="3" applyFont="1" applyFill="1" applyBorder="1" applyAlignment="1">
      <alignment horizontal="center" vertical="center" wrapText="1"/>
    </xf>
    <xf numFmtId="0" fontId="22" fillId="0" borderId="17" xfId="3" applyFont="1" applyBorder="1" applyAlignment="1">
      <alignment horizontal="center" vertical="center" wrapText="1"/>
    </xf>
    <xf numFmtId="0" fontId="22" fillId="0" borderId="28" xfId="3" applyFont="1" applyBorder="1" applyAlignment="1">
      <alignment horizontal="center" vertical="center" wrapText="1"/>
    </xf>
    <xf numFmtId="0" fontId="22" fillId="0" borderId="30" xfId="3" applyFont="1" applyBorder="1" applyAlignment="1">
      <alignment horizontal="center" vertical="center" wrapText="1"/>
    </xf>
    <xf numFmtId="0" fontId="22" fillId="0" borderId="1" xfId="3" applyFont="1" applyBorder="1" applyAlignment="1">
      <alignment horizontal="center" vertical="center" wrapText="1"/>
    </xf>
    <xf numFmtId="0" fontId="3" fillId="6" borderId="1" xfId="3" applyFont="1" applyFill="1" applyBorder="1"/>
    <xf numFmtId="4" fontId="2" fillId="0" borderId="1" xfId="0" applyNumberFormat="1" applyFont="1" applyFill="1" applyBorder="1" applyAlignment="1">
      <alignment horizontal="center" vertical="center" wrapText="1"/>
    </xf>
    <xf numFmtId="4" fontId="2" fillId="6" borderId="1" xfId="0" applyNumberFormat="1" applyFont="1" applyFill="1" applyBorder="1"/>
  </cellXfs>
  <cellStyles count="12">
    <cellStyle name="Normal_прил 1.4" xfId="10"/>
    <cellStyle name="Обычный" xfId="0" builtinId="0"/>
    <cellStyle name="Обычный 12" xfId="2"/>
    <cellStyle name="Обычный 2" xfId="3"/>
    <cellStyle name="Обычный 3" xfId="4"/>
    <cellStyle name="Обычный 4" xfId="11"/>
    <cellStyle name="Обычный_ИПР 2008 ПЭ корр_прил 1.1" xfId="8"/>
    <cellStyle name="Обычный_ИПР 2008 ПЭ корр_прил 1.4" xfId="9"/>
    <cellStyle name="Обычный_Приложение 1" xfId="1"/>
    <cellStyle name="Финансовый 2" xfId="5"/>
    <cellStyle name="Финансовый 2 2" xfId="6"/>
    <cellStyle name="Финансовый 3" xfId="7"/>
  </cellStyles>
  <dxfs count="9">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sterfs.ae.mrsk-yuga.local\ae\&#1055;&#1072;&#1087;&#1082;&#1072;%20&#1086;&#1090;&#1076;&#1077;&#1083;&#1072;\&#1059;&#1087;&#1088;%20&#1101;&#1082;&#1086;&#1085;&#1086;&#1084;&#1080;&#1082;&#1080;\&#1054;&#1090;&#1076;&#1077;&#1083;%20&#1090;&#1072;&#1088;&#1080;&#1092;&#1086;&#1086;&#1073;&#1088;&#1072;&#1079;&#1086;&#1074;&#1072;&#1085;&#1080;&#1103;\_&#1054;&#1073;&#1097;&#1072;&#1103;%20&#1087;&#1072;&#1087;&#1082;&#1072;\&#1058;&#1040;&#1056;&#1048;&#1060;&#1067;%20&#1087;&#1086;%20&#1058;&#1055;%202021\&#1055;&#1088;&#1080;&#1083;&#1086;&#1078;&#1077;&#1085;&#1080;&#1103;%205-8%20(6-7%20&#1053;&#1042;&#1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5"/>
      <sheetName val="Приложение 6"/>
      <sheetName val="Приложение 7"/>
      <sheetName val="Приложение 8"/>
      <sheetName val="Себестоимость"/>
      <sheetName val="Управленческая"/>
      <sheetName val="Прочие другие доходы"/>
      <sheetName val="Прочие другие расходы"/>
      <sheetName val="ПДР"/>
      <sheetName val="БДР"/>
    </sheetNames>
    <sheetDataSet>
      <sheetData sheetId="0"/>
      <sheetData sheetId="1"/>
      <sheetData sheetId="2">
        <row r="11">
          <cell r="D11">
            <v>25059.127681412872</v>
          </cell>
        </row>
      </sheetData>
      <sheetData sheetId="3"/>
      <sheetData sheetId="4">
        <row r="7">
          <cell r="I7">
            <v>61159.63345999999</v>
          </cell>
        </row>
      </sheetData>
      <sheetData sheetId="5">
        <row r="9">
          <cell r="D9">
            <v>3550.9194500000003</v>
          </cell>
        </row>
      </sheetData>
      <sheetData sheetId="6"/>
      <sheetData sheetId="7"/>
      <sheetData sheetId="8">
        <row r="55">
          <cell r="D55">
            <v>20128.092570000001</v>
          </cell>
        </row>
      </sheetData>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Z2332"/>
  <sheetViews>
    <sheetView tabSelected="1" view="pageBreakPreview" topLeftCell="A2" zoomScale="90" zoomScaleNormal="70" zoomScaleSheetLayoutView="90" workbookViewId="0">
      <selection activeCell="A12" sqref="A12:F12"/>
    </sheetView>
  </sheetViews>
  <sheetFormatPr defaultRowHeight="15" outlineLevelRow="1" outlineLevelCol="1" x14ac:dyDescent="0.25"/>
  <cols>
    <col min="1" max="1" width="17" style="196" customWidth="1"/>
    <col min="2" max="2" width="15.5703125" style="196" customWidth="1"/>
    <col min="3" max="3" width="18.140625" style="196" customWidth="1"/>
    <col min="4" max="4" width="13.7109375" style="196" customWidth="1"/>
    <col min="5" max="5" width="17.28515625" style="197" customWidth="1"/>
    <col min="6" max="6" width="21.5703125" style="197" customWidth="1"/>
    <col min="7" max="7" width="35" style="198" hidden="1" customWidth="1" outlineLevel="1"/>
    <col min="8" max="8" width="14.42578125" style="196" customWidth="1" collapsed="1"/>
    <col min="9" max="9" width="14.42578125" style="196" customWidth="1"/>
    <col min="10" max="10" width="14.140625" style="199" customWidth="1"/>
    <col min="11" max="11" width="13.5703125" style="196" customWidth="1"/>
    <col min="12" max="12" width="13.42578125" style="196" customWidth="1"/>
    <col min="13" max="13" width="13.140625" style="196" customWidth="1"/>
    <col min="14" max="16" width="14.42578125" style="196" customWidth="1"/>
    <col min="17" max="16384" width="9.140625" style="196"/>
  </cols>
  <sheetData>
    <row r="1" spans="1:16" ht="53.25" hidden="1" customHeight="1" x14ac:dyDescent="0.25">
      <c r="N1" s="686" t="s">
        <v>99</v>
      </c>
      <c r="O1" s="686"/>
      <c r="P1" s="686"/>
    </row>
    <row r="3" spans="1:16" ht="15" customHeight="1" x14ac:dyDescent="0.25">
      <c r="N3" s="687" t="s">
        <v>4234</v>
      </c>
      <c r="O3" s="687"/>
      <c r="P3" s="687"/>
    </row>
    <row r="4" spans="1:16" ht="15" customHeight="1" x14ac:dyDescent="0.25">
      <c r="N4" s="687"/>
      <c r="O4" s="687"/>
      <c r="P4" s="687"/>
    </row>
    <row r="5" spans="1:16" ht="15" customHeight="1" x14ac:dyDescent="0.25">
      <c r="O5" s="687"/>
      <c r="P5" s="687"/>
    </row>
    <row r="6" spans="1:16" ht="30.75" customHeight="1" x14ac:dyDescent="0.25">
      <c r="A6" s="690" t="s">
        <v>4210</v>
      </c>
      <c r="B6" s="690"/>
      <c r="C6" s="690"/>
      <c r="D6" s="690"/>
      <c r="E6" s="690"/>
      <c r="F6" s="690"/>
      <c r="G6" s="690"/>
      <c r="H6" s="690"/>
      <c r="I6" s="690"/>
      <c r="J6" s="690"/>
      <c r="K6" s="690"/>
      <c r="L6" s="690"/>
      <c r="M6" s="690"/>
      <c r="N6" s="690"/>
      <c r="O6" s="690"/>
      <c r="P6" s="690"/>
    </row>
    <row r="7" spans="1:16" ht="20.25" hidden="1" customHeight="1" x14ac:dyDescent="0.25">
      <c r="A7" s="690"/>
      <c r="B7" s="690"/>
      <c r="C7" s="690"/>
      <c r="D7" s="690"/>
      <c r="E7" s="690"/>
      <c r="F7" s="690"/>
      <c r="G7" s="690"/>
      <c r="H7" s="690"/>
      <c r="I7" s="690"/>
      <c r="J7" s="690"/>
      <c r="K7" s="690"/>
      <c r="L7" s="690"/>
      <c r="M7" s="690"/>
      <c r="N7" s="690"/>
      <c r="O7" s="690"/>
      <c r="P7" s="690"/>
    </row>
    <row r="8" spans="1:16" ht="56.25" hidden="1" customHeight="1" x14ac:dyDescent="0.25">
      <c r="A8" s="690"/>
      <c r="B8" s="690"/>
      <c r="C8" s="690"/>
      <c r="D8" s="690"/>
      <c r="E8" s="690"/>
      <c r="F8" s="690"/>
      <c r="G8" s="690"/>
      <c r="H8" s="690"/>
      <c r="I8" s="690"/>
      <c r="J8" s="690"/>
      <c r="K8" s="690"/>
      <c r="L8" s="690"/>
      <c r="M8" s="690"/>
      <c r="N8" s="690"/>
      <c r="O8" s="690"/>
      <c r="P8" s="690"/>
    </row>
    <row r="9" spans="1:16" ht="20.25" customHeight="1" x14ac:dyDescent="0.25">
      <c r="A9" s="690"/>
      <c r="B9" s="690"/>
      <c r="C9" s="690"/>
      <c r="D9" s="690"/>
      <c r="E9" s="690"/>
      <c r="F9" s="690"/>
      <c r="G9" s="690"/>
      <c r="H9" s="690"/>
      <c r="I9" s="690"/>
      <c r="J9" s="690"/>
      <c r="K9" s="690"/>
      <c r="L9" s="690"/>
      <c r="M9" s="690"/>
      <c r="N9" s="690"/>
      <c r="O9" s="690"/>
      <c r="P9" s="690"/>
    </row>
    <row r="10" spans="1:16" ht="20.25" customHeight="1" x14ac:dyDescent="0.25">
      <c r="A10" s="690"/>
      <c r="B10" s="690"/>
      <c r="C10" s="690"/>
      <c r="D10" s="690"/>
      <c r="E10" s="690"/>
      <c r="F10" s="690"/>
      <c r="G10" s="690"/>
      <c r="H10" s="690"/>
      <c r="I10" s="690"/>
      <c r="J10" s="690"/>
      <c r="K10" s="690"/>
      <c r="L10" s="690"/>
      <c r="M10" s="690"/>
      <c r="N10" s="690"/>
      <c r="O10" s="690"/>
      <c r="P10" s="690"/>
    </row>
    <row r="11" spans="1:16" ht="22.5" customHeight="1" thickBot="1" x14ac:dyDescent="0.3">
      <c r="B11" s="688"/>
      <c r="C11" s="688"/>
      <c r="D11" s="688"/>
      <c r="E11" s="688"/>
      <c r="F11" s="689"/>
      <c r="G11" s="689"/>
      <c r="H11" s="689"/>
      <c r="I11" s="689"/>
      <c r="J11" s="689"/>
      <c r="K11" s="689"/>
      <c r="L11" s="689"/>
      <c r="M11" s="689"/>
      <c r="N11" s="689"/>
      <c r="O11" s="689"/>
      <c r="P11" s="689"/>
    </row>
    <row r="12" spans="1:16" ht="19.5" customHeight="1" thickBot="1" x14ac:dyDescent="0.3">
      <c r="A12" s="671"/>
      <c r="B12" s="672"/>
      <c r="C12" s="672"/>
      <c r="D12" s="672"/>
      <c r="E12" s="672"/>
      <c r="F12" s="673"/>
      <c r="G12" s="674" t="s">
        <v>0</v>
      </c>
      <c r="H12" s="675"/>
      <c r="I12" s="675"/>
      <c r="J12" s="675"/>
      <c r="K12" s="675"/>
      <c r="L12" s="675"/>
      <c r="M12" s="675"/>
      <c r="N12" s="675"/>
      <c r="O12" s="675"/>
      <c r="P12" s="676"/>
    </row>
    <row r="13" spans="1:16" ht="45.75" customHeight="1" thickBot="1" x14ac:dyDescent="0.3">
      <c r="A13" s="613" t="s">
        <v>1</v>
      </c>
      <c r="B13" s="655" t="s">
        <v>2</v>
      </c>
      <c r="C13" s="668" t="s">
        <v>3</v>
      </c>
      <c r="D13" s="615" t="s">
        <v>4</v>
      </c>
      <c r="E13" s="668" t="s">
        <v>5</v>
      </c>
      <c r="F13" s="663" t="s">
        <v>6</v>
      </c>
      <c r="G13" s="663" t="s">
        <v>7</v>
      </c>
      <c r="H13" s="632" t="s">
        <v>8</v>
      </c>
      <c r="I13" s="633"/>
      <c r="J13" s="633"/>
      <c r="K13" s="632" t="s">
        <v>9</v>
      </c>
      <c r="L13" s="633"/>
      <c r="M13" s="633"/>
      <c r="N13" s="632" t="s">
        <v>10</v>
      </c>
      <c r="O13" s="633"/>
      <c r="P13" s="634"/>
    </row>
    <row r="14" spans="1:16" ht="66" customHeight="1" thickBot="1" x14ac:dyDescent="0.3">
      <c r="A14" s="661"/>
      <c r="B14" s="657"/>
      <c r="C14" s="669"/>
      <c r="D14" s="616"/>
      <c r="E14" s="670"/>
      <c r="F14" s="664"/>
      <c r="G14" s="680"/>
      <c r="H14" s="461">
        <v>2020</v>
      </c>
      <c r="I14" s="202">
        <v>2021</v>
      </c>
      <c r="J14" s="314">
        <v>2022</v>
      </c>
      <c r="K14" s="202">
        <v>2020</v>
      </c>
      <c r="L14" s="440">
        <v>2021</v>
      </c>
      <c r="M14" s="202">
        <v>2022</v>
      </c>
      <c r="N14" s="461">
        <v>2020</v>
      </c>
      <c r="O14" s="202">
        <v>2021</v>
      </c>
      <c r="P14" s="460">
        <v>2022</v>
      </c>
    </row>
    <row r="15" spans="1:16" ht="16.5" customHeight="1" thickBot="1" x14ac:dyDescent="0.3">
      <c r="A15" s="203">
        <v>1</v>
      </c>
      <c r="B15" s="649">
        <v>2</v>
      </c>
      <c r="C15" s="650"/>
      <c r="D15" s="650"/>
      <c r="E15" s="650"/>
      <c r="F15" s="651"/>
      <c r="G15" s="202">
        <v>3</v>
      </c>
      <c r="H15" s="632">
        <v>4</v>
      </c>
      <c r="I15" s="633"/>
      <c r="J15" s="633"/>
      <c r="K15" s="633">
        <v>5</v>
      </c>
      <c r="L15" s="633"/>
      <c r="M15" s="633"/>
      <c r="N15" s="632">
        <v>6</v>
      </c>
      <c r="O15" s="633"/>
      <c r="P15" s="634"/>
    </row>
    <row r="16" spans="1:16" ht="15" customHeight="1" thickBot="1" x14ac:dyDescent="0.3">
      <c r="A16" s="384" t="s">
        <v>101</v>
      </c>
      <c r="B16" s="625" t="s">
        <v>102</v>
      </c>
      <c r="C16" s="642" t="s">
        <v>12</v>
      </c>
      <c r="D16" s="635" t="s">
        <v>27</v>
      </c>
      <c r="E16" s="447" t="s">
        <v>14</v>
      </c>
      <c r="F16" s="443" t="s">
        <v>100</v>
      </c>
      <c r="G16" s="386" t="s">
        <v>16</v>
      </c>
      <c r="H16" s="562">
        <v>10106.5</v>
      </c>
      <c r="I16" s="565">
        <v>20808</v>
      </c>
      <c r="J16" s="565">
        <v>12577</v>
      </c>
      <c r="K16" s="565">
        <v>1040.6999999999998</v>
      </c>
      <c r="L16" s="565">
        <v>3917.5</v>
      </c>
      <c r="M16" s="565">
        <v>2166.8000000000002</v>
      </c>
      <c r="N16" s="307">
        <v>15558.264270000003</v>
      </c>
      <c r="O16" s="307">
        <v>23767.823613888027</v>
      </c>
      <c r="P16" s="307">
        <v>17614.527325499999</v>
      </c>
    </row>
    <row r="17" spans="1:16" ht="15" hidden="1" customHeight="1" outlineLevel="1" x14ac:dyDescent="0.25">
      <c r="A17" s="484">
        <v>1</v>
      </c>
      <c r="B17" s="625"/>
      <c r="C17" s="659"/>
      <c r="D17" s="685"/>
      <c r="E17" s="263"/>
      <c r="F17" s="470">
        <v>1</v>
      </c>
      <c r="G17" s="251" t="s">
        <v>103</v>
      </c>
      <c r="H17" s="572">
        <v>50</v>
      </c>
      <c r="I17" s="342"/>
      <c r="J17" s="342"/>
      <c r="K17" s="342">
        <v>12</v>
      </c>
      <c r="L17" s="342"/>
      <c r="M17" s="342"/>
      <c r="N17" s="281">
        <v>225.89883999999998</v>
      </c>
      <c r="O17" s="281"/>
      <c r="P17" s="281"/>
    </row>
    <row r="18" spans="1:16" ht="15" hidden="1" customHeight="1" outlineLevel="1" x14ac:dyDescent="0.25">
      <c r="A18" s="483">
        <v>2</v>
      </c>
      <c r="B18" s="625"/>
      <c r="C18" s="659"/>
      <c r="D18" s="685"/>
      <c r="E18" s="469"/>
      <c r="F18" s="468">
        <v>1</v>
      </c>
      <c r="G18" s="200" t="s">
        <v>104</v>
      </c>
      <c r="H18" s="573">
        <v>429</v>
      </c>
      <c r="I18" s="304"/>
      <c r="J18" s="304"/>
      <c r="K18" s="304">
        <v>6</v>
      </c>
      <c r="L18" s="304"/>
      <c r="M18" s="304"/>
      <c r="N18" s="279">
        <v>522.08483999999999</v>
      </c>
      <c r="O18" s="279"/>
      <c r="P18" s="279"/>
    </row>
    <row r="19" spans="1:16" ht="15" hidden="1" customHeight="1" outlineLevel="1" x14ac:dyDescent="0.25">
      <c r="A19" s="483">
        <v>3</v>
      </c>
      <c r="B19" s="625"/>
      <c r="C19" s="659"/>
      <c r="D19" s="685"/>
      <c r="E19" s="469"/>
      <c r="F19" s="468">
        <v>1</v>
      </c>
      <c r="G19" s="200" t="s">
        <v>105</v>
      </c>
      <c r="H19" s="573">
        <v>151</v>
      </c>
      <c r="I19" s="304"/>
      <c r="J19" s="304"/>
      <c r="K19" s="304">
        <v>6</v>
      </c>
      <c r="L19" s="304"/>
      <c r="M19" s="304"/>
      <c r="N19" s="279">
        <v>272.16460999999998</v>
      </c>
      <c r="O19" s="279"/>
      <c r="P19" s="279"/>
    </row>
    <row r="20" spans="1:16" ht="15" hidden="1" customHeight="1" outlineLevel="1" x14ac:dyDescent="0.25">
      <c r="A20" s="483">
        <v>4</v>
      </c>
      <c r="B20" s="625"/>
      <c r="C20" s="659"/>
      <c r="D20" s="685"/>
      <c r="E20" s="469"/>
      <c r="F20" s="468">
        <v>1</v>
      </c>
      <c r="G20" s="200" t="s">
        <v>106</v>
      </c>
      <c r="H20" s="573">
        <v>188.5</v>
      </c>
      <c r="I20" s="304"/>
      <c r="J20" s="304"/>
      <c r="K20" s="304">
        <v>15</v>
      </c>
      <c r="L20" s="304"/>
      <c r="M20" s="304"/>
      <c r="N20" s="279">
        <v>286.51211000000001</v>
      </c>
      <c r="O20" s="279"/>
      <c r="P20" s="279"/>
    </row>
    <row r="21" spans="1:16" ht="15" hidden="1" customHeight="1" outlineLevel="1" x14ac:dyDescent="0.25">
      <c r="A21" s="483">
        <v>5</v>
      </c>
      <c r="B21" s="625"/>
      <c r="C21" s="659"/>
      <c r="D21" s="685"/>
      <c r="E21" s="469"/>
      <c r="F21" s="468">
        <v>1</v>
      </c>
      <c r="G21" s="200" t="s">
        <v>107</v>
      </c>
      <c r="H21" s="573">
        <v>361</v>
      </c>
      <c r="I21" s="304"/>
      <c r="J21" s="304"/>
      <c r="K21" s="304">
        <v>15</v>
      </c>
      <c r="L21" s="304"/>
      <c r="M21" s="304"/>
      <c r="N21" s="279">
        <v>377.19255000000004</v>
      </c>
      <c r="O21" s="279"/>
      <c r="P21" s="279"/>
    </row>
    <row r="22" spans="1:16" ht="15" hidden="1" customHeight="1" outlineLevel="1" x14ac:dyDescent="0.25">
      <c r="A22" s="483">
        <v>6</v>
      </c>
      <c r="B22" s="625"/>
      <c r="C22" s="659"/>
      <c r="D22" s="685"/>
      <c r="E22" s="469"/>
      <c r="F22" s="468">
        <v>1</v>
      </c>
      <c r="G22" s="200" t="s">
        <v>108</v>
      </c>
      <c r="H22" s="573">
        <v>141</v>
      </c>
      <c r="I22" s="304"/>
      <c r="J22" s="304"/>
      <c r="K22" s="304">
        <v>4</v>
      </c>
      <c r="L22" s="304"/>
      <c r="M22" s="304"/>
      <c r="N22" s="279">
        <v>220.98213000000001</v>
      </c>
      <c r="O22" s="279"/>
      <c r="P22" s="279"/>
    </row>
    <row r="23" spans="1:16" ht="15" hidden="1" customHeight="1" outlineLevel="1" x14ac:dyDescent="0.25">
      <c r="A23" s="483">
        <v>7</v>
      </c>
      <c r="B23" s="625"/>
      <c r="C23" s="659"/>
      <c r="D23" s="685"/>
      <c r="E23" s="469"/>
      <c r="F23" s="468">
        <v>1</v>
      </c>
      <c r="G23" s="200" t="s">
        <v>109</v>
      </c>
      <c r="H23" s="573">
        <v>159</v>
      </c>
      <c r="I23" s="304"/>
      <c r="J23" s="304"/>
      <c r="K23" s="304">
        <v>25</v>
      </c>
      <c r="L23" s="304"/>
      <c r="M23" s="304"/>
      <c r="N23" s="279">
        <v>256.06554</v>
      </c>
      <c r="O23" s="279"/>
      <c r="P23" s="279"/>
    </row>
    <row r="24" spans="1:16" ht="15" hidden="1" customHeight="1" outlineLevel="1" x14ac:dyDescent="0.25">
      <c r="A24" s="483">
        <v>8</v>
      </c>
      <c r="B24" s="625"/>
      <c r="C24" s="659"/>
      <c r="D24" s="685"/>
      <c r="E24" s="469"/>
      <c r="F24" s="468">
        <v>1</v>
      </c>
      <c r="G24" s="200" t="s">
        <v>110</v>
      </c>
      <c r="H24" s="573">
        <v>28</v>
      </c>
      <c r="I24" s="304"/>
      <c r="J24" s="304"/>
      <c r="K24" s="304">
        <v>15</v>
      </c>
      <c r="L24" s="304"/>
      <c r="M24" s="304"/>
      <c r="N24" s="279">
        <v>168.17801</v>
      </c>
      <c r="O24" s="279"/>
      <c r="P24" s="279"/>
    </row>
    <row r="25" spans="1:16" ht="15" hidden="1" customHeight="1" outlineLevel="1" x14ac:dyDescent="0.25">
      <c r="A25" s="483">
        <v>9</v>
      </c>
      <c r="B25" s="625"/>
      <c r="C25" s="659"/>
      <c r="D25" s="685"/>
      <c r="E25" s="469"/>
      <c r="F25" s="468">
        <v>1</v>
      </c>
      <c r="G25" s="200" t="s">
        <v>111</v>
      </c>
      <c r="H25" s="573">
        <v>144</v>
      </c>
      <c r="I25" s="304"/>
      <c r="J25" s="304"/>
      <c r="K25" s="304">
        <v>10</v>
      </c>
      <c r="L25" s="304"/>
      <c r="M25" s="304"/>
      <c r="N25" s="279">
        <v>318.83497999999997</v>
      </c>
      <c r="O25" s="279"/>
      <c r="P25" s="279"/>
    </row>
    <row r="26" spans="1:16" ht="15" hidden="1" customHeight="1" outlineLevel="1" x14ac:dyDescent="0.25">
      <c r="A26" s="483">
        <v>10</v>
      </c>
      <c r="B26" s="625"/>
      <c r="C26" s="659"/>
      <c r="D26" s="685"/>
      <c r="E26" s="469"/>
      <c r="F26" s="468">
        <v>1</v>
      </c>
      <c r="G26" s="200" t="s">
        <v>112</v>
      </c>
      <c r="H26" s="573">
        <v>106</v>
      </c>
      <c r="I26" s="304"/>
      <c r="J26" s="304"/>
      <c r="K26" s="304">
        <v>10</v>
      </c>
      <c r="L26" s="304"/>
      <c r="M26" s="304"/>
      <c r="N26" s="279">
        <v>291.77467999999999</v>
      </c>
      <c r="O26" s="279"/>
      <c r="P26" s="279"/>
    </row>
    <row r="27" spans="1:16" ht="15" hidden="1" customHeight="1" outlineLevel="1" x14ac:dyDescent="0.25">
      <c r="A27" s="483">
        <v>11</v>
      </c>
      <c r="B27" s="625"/>
      <c r="C27" s="659"/>
      <c r="D27" s="685"/>
      <c r="E27" s="469"/>
      <c r="F27" s="468">
        <v>1</v>
      </c>
      <c r="G27" s="200" t="s">
        <v>113</v>
      </c>
      <c r="H27" s="573">
        <v>111</v>
      </c>
      <c r="I27" s="304"/>
      <c r="J27" s="304"/>
      <c r="K27" s="304">
        <v>5</v>
      </c>
      <c r="L27" s="304"/>
      <c r="M27" s="304"/>
      <c r="N27" s="279">
        <v>185.19434000000001</v>
      </c>
      <c r="O27" s="279"/>
      <c r="P27" s="279"/>
    </row>
    <row r="28" spans="1:16" ht="15" hidden="1" customHeight="1" outlineLevel="1" x14ac:dyDescent="0.25">
      <c r="A28" s="483">
        <v>12</v>
      </c>
      <c r="B28" s="625"/>
      <c r="C28" s="659"/>
      <c r="D28" s="685"/>
      <c r="E28" s="469"/>
      <c r="F28" s="468">
        <v>1</v>
      </c>
      <c r="G28" s="200" t="s">
        <v>114</v>
      </c>
      <c r="H28" s="573">
        <v>280</v>
      </c>
      <c r="I28" s="304"/>
      <c r="J28" s="304"/>
      <c r="K28" s="304">
        <v>15</v>
      </c>
      <c r="L28" s="304"/>
      <c r="M28" s="304"/>
      <c r="N28" s="279">
        <v>476.78755999999998</v>
      </c>
      <c r="O28" s="279"/>
      <c r="P28" s="279"/>
    </row>
    <row r="29" spans="1:16" ht="15" hidden="1" customHeight="1" outlineLevel="1" x14ac:dyDescent="0.25">
      <c r="A29" s="483">
        <v>13</v>
      </c>
      <c r="B29" s="625"/>
      <c r="C29" s="659"/>
      <c r="D29" s="685"/>
      <c r="E29" s="469"/>
      <c r="F29" s="468">
        <v>1</v>
      </c>
      <c r="G29" s="200" t="s">
        <v>115</v>
      </c>
      <c r="H29" s="573">
        <v>134</v>
      </c>
      <c r="I29" s="304"/>
      <c r="J29" s="304"/>
      <c r="K29" s="304">
        <v>29</v>
      </c>
      <c r="L29" s="304"/>
      <c r="M29" s="304"/>
      <c r="N29" s="279">
        <v>220.08378000000002</v>
      </c>
      <c r="O29" s="279"/>
      <c r="P29" s="279"/>
    </row>
    <row r="30" spans="1:16" ht="15" hidden="1" customHeight="1" outlineLevel="1" x14ac:dyDescent="0.25">
      <c r="A30" s="483">
        <v>14</v>
      </c>
      <c r="B30" s="625"/>
      <c r="C30" s="659"/>
      <c r="D30" s="685"/>
      <c r="E30" s="469"/>
      <c r="F30" s="468">
        <v>1</v>
      </c>
      <c r="G30" s="200" t="s">
        <v>116</v>
      </c>
      <c r="H30" s="573">
        <v>112</v>
      </c>
      <c r="I30" s="304"/>
      <c r="J30" s="304"/>
      <c r="K30" s="304">
        <v>15</v>
      </c>
      <c r="L30" s="304"/>
      <c r="M30" s="304"/>
      <c r="N30" s="279">
        <v>146.71335999999999</v>
      </c>
      <c r="O30" s="279"/>
      <c r="P30" s="279"/>
    </row>
    <row r="31" spans="1:16" ht="15" hidden="1" customHeight="1" outlineLevel="1" x14ac:dyDescent="0.25">
      <c r="A31" s="483">
        <v>15</v>
      </c>
      <c r="B31" s="625"/>
      <c r="C31" s="659"/>
      <c r="D31" s="685"/>
      <c r="E31" s="469"/>
      <c r="F31" s="468">
        <v>1</v>
      </c>
      <c r="G31" s="200" t="s">
        <v>117</v>
      </c>
      <c r="H31" s="573">
        <v>69</v>
      </c>
      <c r="I31" s="304"/>
      <c r="J31" s="304"/>
      <c r="K31" s="304">
        <v>15</v>
      </c>
      <c r="L31" s="304"/>
      <c r="M31" s="304"/>
      <c r="N31" s="279">
        <v>175.95702999999997</v>
      </c>
      <c r="O31" s="279"/>
      <c r="P31" s="279"/>
    </row>
    <row r="32" spans="1:16" ht="15" hidden="1" customHeight="1" outlineLevel="1" x14ac:dyDescent="0.25">
      <c r="A32" s="483">
        <v>16</v>
      </c>
      <c r="B32" s="625"/>
      <c r="C32" s="659"/>
      <c r="D32" s="685"/>
      <c r="E32" s="469"/>
      <c r="F32" s="468">
        <v>1</v>
      </c>
      <c r="G32" s="200" t="s">
        <v>118</v>
      </c>
      <c r="H32" s="573">
        <v>177</v>
      </c>
      <c r="I32" s="304"/>
      <c r="J32" s="304"/>
      <c r="K32" s="304">
        <v>15</v>
      </c>
      <c r="L32" s="304"/>
      <c r="M32" s="304"/>
      <c r="N32" s="279">
        <v>297.14024999999998</v>
      </c>
      <c r="O32" s="279"/>
      <c r="P32" s="279"/>
    </row>
    <row r="33" spans="1:16" ht="15" hidden="1" customHeight="1" outlineLevel="1" x14ac:dyDescent="0.25">
      <c r="A33" s="483">
        <v>17</v>
      </c>
      <c r="B33" s="625"/>
      <c r="C33" s="659"/>
      <c r="D33" s="685"/>
      <c r="E33" s="469"/>
      <c r="F33" s="468">
        <v>1</v>
      </c>
      <c r="G33" s="200" t="s">
        <v>119</v>
      </c>
      <c r="H33" s="573">
        <v>219</v>
      </c>
      <c r="I33" s="304"/>
      <c r="J33" s="304"/>
      <c r="K33" s="304">
        <v>15</v>
      </c>
      <c r="L33" s="304"/>
      <c r="M33" s="304"/>
      <c r="N33" s="279">
        <v>164.17849000000001</v>
      </c>
      <c r="O33" s="279"/>
      <c r="P33" s="279"/>
    </row>
    <row r="34" spans="1:16" ht="15" hidden="1" customHeight="1" outlineLevel="1" x14ac:dyDescent="0.25">
      <c r="A34" s="483">
        <v>18</v>
      </c>
      <c r="B34" s="625"/>
      <c r="C34" s="659"/>
      <c r="D34" s="685"/>
      <c r="E34" s="469"/>
      <c r="F34" s="468">
        <v>1</v>
      </c>
      <c r="G34" s="200" t="s">
        <v>120</v>
      </c>
      <c r="H34" s="573">
        <v>41</v>
      </c>
      <c r="I34" s="304"/>
      <c r="J34" s="304"/>
      <c r="K34" s="304">
        <v>6</v>
      </c>
      <c r="L34" s="304"/>
      <c r="M34" s="304"/>
      <c r="N34" s="279">
        <v>130.04776000000001</v>
      </c>
      <c r="O34" s="279"/>
      <c r="P34" s="279"/>
    </row>
    <row r="35" spans="1:16" ht="15" hidden="1" customHeight="1" outlineLevel="1" x14ac:dyDescent="0.25">
      <c r="A35" s="483">
        <v>19</v>
      </c>
      <c r="B35" s="625"/>
      <c r="C35" s="659"/>
      <c r="D35" s="685"/>
      <c r="E35" s="469"/>
      <c r="F35" s="468">
        <v>1</v>
      </c>
      <c r="G35" s="200" t="s">
        <v>121</v>
      </c>
      <c r="H35" s="573">
        <v>54</v>
      </c>
      <c r="I35" s="304"/>
      <c r="J35" s="304"/>
      <c r="K35" s="304">
        <v>6</v>
      </c>
      <c r="L35" s="304"/>
      <c r="M35" s="304"/>
      <c r="N35" s="279">
        <v>106.48528</v>
      </c>
      <c r="O35" s="279"/>
      <c r="P35" s="279"/>
    </row>
    <row r="36" spans="1:16" ht="15" hidden="1" customHeight="1" outlineLevel="1" x14ac:dyDescent="0.25">
      <c r="A36" s="483">
        <v>20</v>
      </c>
      <c r="B36" s="625"/>
      <c r="C36" s="659"/>
      <c r="D36" s="685"/>
      <c r="E36" s="469"/>
      <c r="F36" s="468">
        <v>1</v>
      </c>
      <c r="G36" s="200" t="s">
        <v>122</v>
      </c>
      <c r="H36" s="573">
        <v>379</v>
      </c>
      <c r="I36" s="304"/>
      <c r="J36" s="304"/>
      <c r="K36" s="304">
        <v>15</v>
      </c>
      <c r="L36" s="304"/>
      <c r="M36" s="304"/>
      <c r="N36" s="279">
        <v>475.34309999999999</v>
      </c>
      <c r="O36" s="279"/>
      <c r="P36" s="279"/>
    </row>
    <row r="37" spans="1:16" ht="15" hidden="1" customHeight="1" outlineLevel="1" x14ac:dyDescent="0.25">
      <c r="A37" s="483">
        <v>21</v>
      </c>
      <c r="B37" s="625"/>
      <c r="C37" s="659"/>
      <c r="D37" s="685"/>
      <c r="E37" s="469"/>
      <c r="F37" s="468">
        <v>1</v>
      </c>
      <c r="G37" s="200" t="s">
        <v>123</v>
      </c>
      <c r="H37" s="573">
        <v>59</v>
      </c>
      <c r="I37" s="304"/>
      <c r="J37" s="304"/>
      <c r="K37" s="304">
        <v>30</v>
      </c>
      <c r="L37" s="304"/>
      <c r="M37" s="304"/>
      <c r="N37" s="279">
        <v>110.92478</v>
      </c>
      <c r="O37" s="279"/>
      <c r="P37" s="279"/>
    </row>
    <row r="38" spans="1:16" ht="15" hidden="1" customHeight="1" outlineLevel="1" x14ac:dyDescent="0.25">
      <c r="A38" s="483">
        <v>22</v>
      </c>
      <c r="B38" s="625"/>
      <c r="C38" s="659"/>
      <c r="D38" s="685"/>
      <c r="E38" s="469"/>
      <c r="F38" s="468">
        <v>1</v>
      </c>
      <c r="G38" s="200" t="s">
        <v>124</v>
      </c>
      <c r="H38" s="573">
        <v>531</v>
      </c>
      <c r="I38" s="304"/>
      <c r="J38" s="304"/>
      <c r="K38" s="304">
        <v>45</v>
      </c>
      <c r="L38" s="304"/>
      <c r="M38" s="304"/>
      <c r="N38" s="279">
        <v>444.67979000000003</v>
      </c>
      <c r="O38" s="279"/>
      <c r="P38" s="279"/>
    </row>
    <row r="39" spans="1:16" ht="15" hidden="1" customHeight="1" outlineLevel="1" x14ac:dyDescent="0.25">
      <c r="A39" s="483">
        <v>23</v>
      </c>
      <c r="B39" s="625"/>
      <c r="C39" s="659"/>
      <c r="D39" s="685"/>
      <c r="E39" s="469"/>
      <c r="F39" s="468">
        <v>1</v>
      </c>
      <c r="G39" s="200" t="s">
        <v>125</v>
      </c>
      <c r="H39" s="573">
        <v>256</v>
      </c>
      <c r="I39" s="304"/>
      <c r="J39" s="304"/>
      <c r="K39" s="304">
        <v>15</v>
      </c>
      <c r="L39" s="304"/>
      <c r="M39" s="304"/>
      <c r="N39" s="279">
        <v>265.97890000000001</v>
      </c>
      <c r="O39" s="279"/>
      <c r="P39" s="279"/>
    </row>
    <row r="40" spans="1:16" ht="15" hidden="1" customHeight="1" outlineLevel="1" x14ac:dyDescent="0.25">
      <c r="A40" s="483">
        <v>24</v>
      </c>
      <c r="B40" s="625"/>
      <c r="C40" s="659"/>
      <c r="D40" s="685"/>
      <c r="E40" s="469"/>
      <c r="F40" s="468">
        <v>1</v>
      </c>
      <c r="G40" s="200" t="s">
        <v>126</v>
      </c>
      <c r="H40" s="573">
        <v>52</v>
      </c>
      <c r="I40" s="304"/>
      <c r="J40" s="304"/>
      <c r="K40" s="304">
        <v>15</v>
      </c>
      <c r="L40" s="304"/>
      <c r="M40" s="304"/>
      <c r="N40" s="279">
        <v>139.82815000000002</v>
      </c>
      <c r="O40" s="279"/>
      <c r="P40" s="279"/>
    </row>
    <row r="41" spans="1:16" ht="15" hidden="1" customHeight="1" outlineLevel="1" x14ac:dyDescent="0.25">
      <c r="A41" s="483">
        <v>25</v>
      </c>
      <c r="B41" s="625"/>
      <c r="C41" s="659"/>
      <c r="D41" s="685"/>
      <c r="E41" s="469"/>
      <c r="F41" s="468">
        <v>1</v>
      </c>
      <c r="G41" s="200" t="s">
        <v>127</v>
      </c>
      <c r="H41" s="573">
        <v>33</v>
      </c>
      <c r="I41" s="304"/>
      <c r="J41" s="304"/>
      <c r="K41" s="304">
        <v>15</v>
      </c>
      <c r="L41" s="304"/>
      <c r="M41" s="304"/>
      <c r="N41" s="279">
        <v>94.880759999999995</v>
      </c>
      <c r="O41" s="279"/>
      <c r="P41" s="279"/>
    </row>
    <row r="42" spans="1:16" ht="15" hidden="1" customHeight="1" outlineLevel="1" x14ac:dyDescent="0.3">
      <c r="A42" s="483">
        <v>26</v>
      </c>
      <c r="B42" s="625"/>
      <c r="C42" s="659"/>
      <c r="D42" s="685"/>
      <c r="E42" s="469"/>
      <c r="F42" s="468">
        <v>1</v>
      </c>
      <c r="G42" s="200" t="s">
        <v>128</v>
      </c>
      <c r="H42" s="574">
        <v>74</v>
      </c>
      <c r="I42" s="305"/>
      <c r="J42" s="305"/>
      <c r="K42" s="305">
        <v>15</v>
      </c>
      <c r="L42" s="305"/>
      <c r="M42" s="305"/>
      <c r="N42" s="279">
        <v>171.09492</v>
      </c>
      <c r="O42" s="279"/>
      <c r="P42" s="279"/>
    </row>
    <row r="43" spans="1:16" ht="15" hidden="1" customHeight="1" outlineLevel="1" x14ac:dyDescent="0.3">
      <c r="A43" s="483">
        <v>27</v>
      </c>
      <c r="B43" s="625"/>
      <c r="C43" s="659"/>
      <c r="D43" s="685"/>
      <c r="E43" s="469"/>
      <c r="F43" s="468">
        <v>1</v>
      </c>
      <c r="G43" s="200" t="s">
        <v>129</v>
      </c>
      <c r="H43" s="574">
        <v>230</v>
      </c>
      <c r="I43" s="305"/>
      <c r="J43" s="305"/>
      <c r="K43" s="305">
        <v>15</v>
      </c>
      <c r="L43" s="305"/>
      <c r="M43" s="305"/>
      <c r="N43" s="279">
        <v>131.54769999999999</v>
      </c>
      <c r="O43" s="279"/>
      <c r="P43" s="279"/>
    </row>
    <row r="44" spans="1:16" ht="15" hidden="1" customHeight="1" outlineLevel="1" x14ac:dyDescent="0.3">
      <c r="A44" s="483">
        <v>28</v>
      </c>
      <c r="B44" s="625"/>
      <c r="C44" s="659"/>
      <c r="D44" s="685"/>
      <c r="E44" s="469"/>
      <c r="F44" s="468">
        <v>1</v>
      </c>
      <c r="G44" s="200" t="s">
        <v>130</v>
      </c>
      <c r="H44" s="574">
        <v>288</v>
      </c>
      <c r="I44" s="305"/>
      <c r="J44" s="305"/>
      <c r="K44" s="305">
        <v>5</v>
      </c>
      <c r="L44" s="305"/>
      <c r="M44" s="305"/>
      <c r="N44" s="279">
        <v>284.92490999999995</v>
      </c>
      <c r="O44" s="279"/>
      <c r="P44" s="279"/>
    </row>
    <row r="45" spans="1:16" ht="15" hidden="1" customHeight="1" outlineLevel="1" x14ac:dyDescent="0.3">
      <c r="A45" s="483">
        <v>29</v>
      </c>
      <c r="B45" s="625"/>
      <c r="C45" s="659"/>
      <c r="D45" s="685"/>
      <c r="E45" s="469"/>
      <c r="F45" s="468">
        <v>1</v>
      </c>
      <c r="G45" s="200" t="s">
        <v>131</v>
      </c>
      <c r="H45" s="574">
        <v>208</v>
      </c>
      <c r="I45" s="305"/>
      <c r="J45" s="305"/>
      <c r="K45" s="305">
        <v>6</v>
      </c>
      <c r="L45" s="305"/>
      <c r="M45" s="305"/>
      <c r="N45" s="279">
        <v>276.70194999999995</v>
      </c>
      <c r="O45" s="279"/>
      <c r="P45" s="279"/>
    </row>
    <row r="46" spans="1:16" ht="15" hidden="1" customHeight="1" outlineLevel="1" x14ac:dyDescent="0.3">
      <c r="A46" s="483">
        <v>30</v>
      </c>
      <c r="B46" s="625"/>
      <c r="C46" s="659"/>
      <c r="D46" s="685"/>
      <c r="E46" s="469"/>
      <c r="F46" s="468">
        <v>1</v>
      </c>
      <c r="G46" s="200" t="s">
        <v>132</v>
      </c>
      <c r="H46" s="574">
        <v>173</v>
      </c>
      <c r="I46" s="305"/>
      <c r="J46" s="305"/>
      <c r="K46" s="305">
        <v>15</v>
      </c>
      <c r="L46" s="305"/>
      <c r="M46" s="305"/>
      <c r="N46" s="279">
        <v>267.08738999999997</v>
      </c>
      <c r="O46" s="279"/>
      <c r="P46" s="279"/>
    </row>
    <row r="47" spans="1:16" ht="15" hidden="1" customHeight="1" outlineLevel="1" x14ac:dyDescent="0.3">
      <c r="A47" s="483">
        <v>31</v>
      </c>
      <c r="B47" s="625"/>
      <c r="C47" s="659"/>
      <c r="D47" s="685"/>
      <c r="E47" s="469"/>
      <c r="F47" s="468">
        <v>1</v>
      </c>
      <c r="G47" s="200" t="s">
        <v>133</v>
      </c>
      <c r="H47" s="574">
        <v>54</v>
      </c>
      <c r="I47" s="305"/>
      <c r="J47" s="305"/>
      <c r="K47" s="305">
        <v>15</v>
      </c>
      <c r="L47" s="305"/>
      <c r="M47" s="305"/>
      <c r="N47" s="279">
        <v>169.98689999999999</v>
      </c>
      <c r="O47" s="279"/>
      <c r="P47" s="279"/>
    </row>
    <row r="48" spans="1:16" ht="15" hidden="1" customHeight="1" outlineLevel="1" x14ac:dyDescent="0.3">
      <c r="A48" s="483">
        <v>32</v>
      </c>
      <c r="B48" s="625"/>
      <c r="C48" s="659"/>
      <c r="D48" s="685"/>
      <c r="E48" s="469"/>
      <c r="F48" s="468">
        <v>1</v>
      </c>
      <c r="G48" s="200" t="s">
        <v>134</v>
      </c>
      <c r="H48" s="574">
        <v>112</v>
      </c>
      <c r="I48" s="305"/>
      <c r="J48" s="305"/>
      <c r="K48" s="305">
        <v>15</v>
      </c>
      <c r="L48" s="305"/>
      <c r="M48" s="305"/>
      <c r="N48" s="279">
        <v>232.18874</v>
      </c>
      <c r="O48" s="279"/>
      <c r="P48" s="279"/>
    </row>
    <row r="49" spans="1:16" ht="15" hidden="1" customHeight="1" outlineLevel="1" x14ac:dyDescent="0.3">
      <c r="A49" s="483">
        <v>33</v>
      </c>
      <c r="B49" s="625"/>
      <c r="C49" s="659"/>
      <c r="D49" s="685"/>
      <c r="E49" s="469"/>
      <c r="F49" s="468">
        <v>1</v>
      </c>
      <c r="G49" s="200" t="s">
        <v>135</v>
      </c>
      <c r="H49" s="574">
        <v>123</v>
      </c>
      <c r="I49" s="305"/>
      <c r="J49" s="305"/>
      <c r="K49" s="305">
        <v>30</v>
      </c>
      <c r="L49" s="305"/>
      <c r="M49" s="305"/>
      <c r="N49" s="279">
        <v>85.979529999999997</v>
      </c>
      <c r="O49" s="279"/>
      <c r="P49" s="279"/>
    </row>
    <row r="50" spans="1:16" ht="15" hidden="1" customHeight="1" outlineLevel="1" x14ac:dyDescent="0.3">
      <c r="A50" s="483">
        <v>34</v>
      </c>
      <c r="B50" s="625"/>
      <c r="C50" s="659"/>
      <c r="D50" s="685"/>
      <c r="E50" s="469"/>
      <c r="F50" s="468">
        <v>1</v>
      </c>
      <c r="G50" s="200" t="s">
        <v>136</v>
      </c>
      <c r="H50" s="574">
        <v>182</v>
      </c>
      <c r="I50" s="305"/>
      <c r="J50" s="305"/>
      <c r="K50" s="305">
        <v>15</v>
      </c>
      <c r="L50" s="305"/>
      <c r="M50" s="305"/>
      <c r="N50" s="279">
        <v>252.37474999999998</v>
      </c>
      <c r="O50" s="279"/>
      <c r="P50" s="279"/>
    </row>
    <row r="51" spans="1:16" ht="15" hidden="1" customHeight="1" outlineLevel="1" x14ac:dyDescent="0.3">
      <c r="A51" s="483">
        <v>35</v>
      </c>
      <c r="B51" s="625"/>
      <c r="C51" s="659"/>
      <c r="D51" s="685"/>
      <c r="E51" s="469"/>
      <c r="F51" s="468">
        <v>1</v>
      </c>
      <c r="G51" s="200" t="s">
        <v>137</v>
      </c>
      <c r="H51" s="574">
        <v>157</v>
      </c>
      <c r="I51" s="305"/>
      <c r="J51" s="305"/>
      <c r="K51" s="305">
        <v>15</v>
      </c>
      <c r="L51" s="305"/>
      <c r="M51" s="305"/>
      <c r="N51" s="279">
        <v>288.68353000000002</v>
      </c>
      <c r="O51" s="279"/>
      <c r="P51" s="279"/>
    </row>
    <row r="52" spans="1:16" ht="15" hidden="1" customHeight="1" outlineLevel="1" x14ac:dyDescent="0.3">
      <c r="A52" s="483">
        <v>36</v>
      </c>
      <c r="B52" s="625"/>
      <c r="C52" s="659"/>
      <c r="D52" s="685"/>
      <c r="E52" s="469"/>
      <c r="F52" s="468">
        <v>1</v>
      </c>
      <c r="G52" s="200" t="s">
        <v>138</v>
      </c>
      <c r="H52" s="574">
        <v>64</v>
      </c>
      <c r="I52" s="305"/>
      <c r="J52" s="305"/>
      <c r="K52" s="305">
        <v>6</v>
      </c>
      <c r="L52" s="305"/>
      <c r="M52" s="305"/>
      <c r="N52" s="279">
        <v>66.215090000000004</v>
      </c>
      <c r="O52" s="279"/>
      <c r="P52" s="279"/>
    </row>
    <row r="53" spans="1:16" ht="15" hidden="1" customHeight="1" outlineLevel="1" x14ac:dyDescent="0.3">
      <c r="A53" s="483">
        <v>37</v>
      </c>
      <c r="B53" s="625"/>
      <c r="C53" s="659"/>
      <c r="D53" s="685"/>
      <c r="E53" s="469"/>
      <c r="F53" s="468">
        <v>1</v>
      </c>
      <c r="G53" s="200" t="s">
        <v>139</v>
      </c>
      <c r="H53" s="574">
        <v>67</v>
      </c>
      <c r="I53" s="305"/>
      <c r="J53" s="305"/>
      <c r="K53" s="305">
        <v>15</v>
      </c>
      <c r="L53" s="305"/>
      <c r="M53" s="305"/>
      <c r="N53" s="279">
        <v>158.91067000000001</v>
      </c>
      <c r="O53" s="279"/>
      <c r="P53" s="279"/>
    </row>
    <row r="54" spans="1:16" ht="15" hidden="1" customHeight="1" outlineLevel="1" x14ac:dyDescent="0.3">
      <c r="A54" s="483">
        <v>38</v>
      </c>
      <c r="B54" s="625"/>
      <c r="C54" s="659"/>
      <c r="D54" s="685"/>
      <c r="E54" s="469"/>
      <c r="F54" s="468">
        <v>1</v>
      </c>
      <c r="G54" s="200" t="s">
        <v>140</v>
      </c>
      <c r="H54" s="574">
        <v>135</v>
      </c>
      <c r="I54" s="305"/>
      <c r="J54" s="305"/>
      <c r="K54" s="305">
        <v>4</v>
      </c>
      <c r="L54" s="305"/>
      <c r="M54" s="305"/>
      <c r="N54" s="279">
        <v>236.47670000000002</v>
      </c>
      <c r="O54" s="279"/>
      <c r="P54" s="279"/>
    </row>
    <row r="55" spans="1:16" ht="15" hidden="1" customHeight="1" outlineLevel="1" x14ac:dyDescent="0.3">
      <c r="A55" s="483">
        <v>39</v>
      </c>
      <c r="B55" s="625"/>
      <c r="C55" s="659"/>
      <c r="D55" s="685"/>
      <c r="E55" s="469"/>
      <c r="F55" s="468">
        <v>1</v>
      </c>
      <c r="G55" s="200" t="s">
        <v>141</v>
      </c>
      <c r="H55" s="574">
        <v>234</v>
      </c>
      <c r="I55" s="305"/>
      <c r="J55" s="305"/>
      <c r="K55" s="305">
        <v>15</v>
      </c>
      <c r="L55" s="305"/>
      <c r="M55" s="305"/>
      <c r="N55" s="279">
        <v>246.15272999999999</v>
      </c>
      <c r="O55" s="279"/>
      <c r="P55" s="279"/>
    </row>
    <row r="56" spans="1:16" ht="15" hidden="1" customHeight="1" outlineLevel="1" x14ac:dyDescent="0.3">
      <c r="A56" s="483">
        <v>40</v>
      </c>
      <c r="B56" s="625"/>
      <c r="C56" s="659"/>
      <c r="D56" s="685"/>
      <c r="E56" s="469"/>
      <c r="F56" s="468">
        <v>1</v>
      </c>
      <c r="G56" s="200" t="s">
        <v>142</v>
      </c>
      <c r="H56" s="574">
        <v>406</v>
      </c>
      <c r="I56" s="305"/>
      <c r="J56" s="305"/>
      <c r="K56" s="305">
        <v>30</v>
      </c>
      <c r="L56" s="305"/>
      <c r="M56" s="305"/>
      <c r="N56" s="279">
        <v>450.68738000000002</v>
      </c>
      <c r="O56" s="279"/>
      <c r="P56" s="279"/>
    </row>
    <row r="57" spans="1:16" ht="15" hidden="1" customHeight="1" outlineLevel="1" x14ac:dyDescent="0.3">
      <c r="A57" s="483">
        <v>41</v>
      </c>
      <c r="B57" s="625"/>
      <c r="C57" s="659"/>
      <c r="D57" s="685"/>
      <c r="E57" s="469"/>
      <c r="F57" s="468">
        <v>1</v>
      </c>
      <c r="G57" s="200" t="s">
        <v>143</v>
      </c>
      <c r="H57" s="574">
        <v>121</v>
      </c>
      <c r="I57" s="305"/>
      <c r="J57" s="305"/>
      <c r="K57" s="305">
        <v>30</v>
      </c>
      <c r="L57" s="305"/>
      <c r="M57" s="305"/>
      <c r="N57" s="279">
        <v>287.93185999999997</v>
      </c>
      <c r="O57" s="279"/>
      <c r="P57" s="279"/>
    </row>
    <row r="58" spans="1:16" ht="15" hidden="1" customHeight="1" outlineLevel="1" x14ac:dyDescent="0.3">
      <c r="A58" s="483">
        <v>42</v>
      </c>
      <c r="B58" s="625"/>
      <c r="C58" s="659"/>
      <c r="D58" s="685"/>
      <c r="E58" s="469"/>
      <c r="F58" s="468">
        <v>1</v>
      </c>
      <c r="G58" s="200" t="s">
        <v>144</v>
      </c>
      <c r="H58" s="574">
        <v>27</v>
      </c>
      <c r="I58" s="305"/>
      <c r="J58" s="305"/>
      <c r="K58" s="305">
        <v>30</v>
      </c>
      <c r="L58" s="305"/>
      <c r="M58" s="305"/>
      <c r="N58" s="279">
        <v>151.86785</v>
      </c>
      <c r="O58" s="279"/>
      <c r="P58" s="279"/>
    </row>
    <row r="59" spans="1:16" ht="15" hidden="1" customHeight="1" outlineLevel="1" x14ac:dyDescent="0.3">
      <c r="A59" s="483">
        <v>43</v>
      </c>
      <c r="B59" s="625"/>
      <c r="C59" s="659"/>
      <c r="D59" s="685"/>
      <c r="E59" s="469"/>
      <c r="F59" s="468">
        <v>1</v>
      </c>
      <c r="G59" s="200" t="s">
        <v>145</v>
      </c>
      <c r="H59" s="574">
        <v>38</v>
      </c>
      <c r="I59" s="305"/>
      <c r="J59" s="305"/>
      <c r="K59" s="305">
        <v>15</v>
      </c>
      <c r="L59" s="305"/>
      <c r="M59" s="305"/>
      <c r="N59" s="279">
        <v>127.59535</v>
      </c>
      <c r="O59" s="279"/>
      <c r="P59" s="279"/>
    </row>
    <row r="60" spans="1:16" ht="15" hidden="1" customHeight="1" outlineLevel="1" x14ac:dyDescent="0.3">
      <c r="A60" s="483">
        <v>44</v>
      </c>
      <c r="B60" s="625"/>
      <c r="C60" s="659"/>
      <c r="D60" s="685"/>
      <c r="E60" s="469"/>
      <c r="F60" s="468">
        <v>1</v>
      </c>
      <c r="G60" s="200" t="s">
        <v>146</v>
      </c>
      <c r="H60" s="574">
        <v>102</v>
      </c>
      <c r="I60" s="305"/>
      <c r="J60" s="305"/>
      <c r="K60" s="305">
        <v>36.799999999999997</v>
      </c>
      <c r="L60" s="305"/>
      <c r="M60" s="305"/>
      <c r="N60" s="279">
        <v>213.13458</v>
      </c>
      <c r="O60" s="279"/>
      <c r="P60" s="279"/>
    </row>
    <row r="61" spans="1:16" ht="15" hidden="1" customHeight="1" outlineLevel="1" x14ac:dyDescent="0.3">
      <c r="A61" s="483">
        <v>45</v>
      </c>
      <c r="B61" s="625"/>
      <c r="C61" s="659"/>
      <c r="D61" s="685"/>
      <c r="E61" s="469"/>
      <c r="F61" s="468">
        <v>1</v>
      </c>
      <c r="G61" s="200" t="s">
        <v>147</v>
      </c>
      <c r="H61" s="574">
        <v>136</v>
      </c>
      <c r="I61" s="305"/>
      <c r="J61" s="305"/>
      <c r="K61" s="305">
        <v>6</v>
      </c>
      <c r="L61" s="305"/>
      <c r="M61" s="305"/>
      <c r="N61" s="279">
        <v>113.64868</v>
      </c>
      <c r="O61" s="279"/>
      <c r="P61" s="279"/>
    </row>
    <row r="62" spans="1:16" ht="15" hidden="1" customHeight="1" outlineLevel="1" x14ac:dyDescent="0.3">
      <c r="A62" s="483">
        <v>46</v>
      </c>
      <c r="B62" s="625"/>
      <c r="C62" s="659"/>
      <c r="D62" s="685"/>
      <c r="E62" s="469"/>
      <c r="F62" s="468">
        <v>1</v>
      </c>
      <c r="G62" s="200" t="s">
        <v>148</v>
      </c>
      <c r="H62" s="574">
        <v>136</v>
      </c>
      <c r="I62" s="305"/>
      <c r="J62" s="305"/>
      <c r="K62" s="305">
        <v>15</v>
      </c>
      <c r="L62" s="305"/>
      <c r="M62" s="305"/>
      <c r="N62" s="279">
        <v>226.15560000000002</v>
      </c>
      <c r="O62" s="279"/>
      <c r="P62" s="279"/>
    </row>
    <row r="63" spans="1:16" ht="15" hidden="1" customHeight="1" outlineLevel="1" x14ac:dyDescent="0.3">
      <c r="A63" s="483">
        <v>47</v>
      </c>
      <c r="B63" s="625"/>
      <c r="C63" s="659"/>
      <c r="D63" s="685"/>
      <c r="E63" s="469"/>
      <c r="F63" s="468">
        <v>1</v>
      </c>
      <c r="G63" s="200" t="s">
        <v>149</v>
      </c>
      <c r="H63" s="574">
        <v>103</v>
      </c>
      <c r="I63" s="305"/>
      <c r="J63" s="305"/>
      <c r="K63" s="305">
        <v>15</v>
      </c>
      <c r="L63" s="305"/>
      <c r="M63" s="305"/>
      <c r="N63" s="279">
        <v>498.24097</v>
      </c>
      <c r="O63" s="279"/>
      <c r="P63" s="279"/>
    </row>
    <row r="64" spans="1:16" ht="15" hidden="1" customHeight="1" outlineLevel="1" x14ac:dyDescent="0.3">
      <c r="A64" s="483">
        <v>48</v>
      </c>
      <c r="B64" s="625"/>
      <c r="C64" s="659"/>
      <c r="D64" s="685"/>
      <c r="E64" s="469"/>
      <c r="F64" s="468">
        <v>1</v>
      </c>
      <c r="G64" s="200" t="s">
        <v>150</v>
      </c>
      <c r="H64" s="574">
        <v>184</v>
      </c>
      <c r="I64" s="305"/>
      <c r="J64" s="305"/>
      <c r="K64" s="305">
        <v>15</v>
      </c>
      <c r="L64" s="305"/>
      <c r="M64" s="305"/>
      <c r="N64" s="279">
        <v>257.66411999999997</v>
      </c>
      <c r="O64" s="279"/>
      <c r="P64" s="279"/>
    </row>
    <row r="65" spans="1:16" ht="15" hidden="1" customHeight="1" outlineLevel="1" x14ac:dyDescent="0.3">
      <c r="A65" s="483">
        <v>49</v>
      </c>
      <c r="B65" s="625"/>
      <c r="C65" s="659"/>
      <c r="D65" s="685"/>
      <c r="E65" s="469"/>
      <c r="F65" s="468">
        <v>1</v>
      </c>
      <c r="G65" s="200" t="s">
        <v>151</v>
      </c>
      <c r="H65" s="574">
        <v>146</v>
      </c>
      <c r="I65" s="305"/>
      <c r="J65" s="305"/>
      <c r="K65" s="305">
        <v>15</v>
      </c>
      <c r="L65" s="305"/>
      <c r="M65" s="305"/>
      <c r="N65" s="279">
        <v>325.27665000000002</v>
      </c>
      <c r="O65" s="279"/>
      <c r="P65" s="279"/>
    </row>
    <row r="66" spans="1:16" ht="15" hidden="1" customHeight="1" outlineLevel="1" x14ac:dyDescent="0.3">
      <c r="A66" s="483">
        <v>50</v>
      </c>
      <c r="B66" s="625"/>
      <c r="C66" s="659"/>
      <c r="D66" s="685"/>
      <c r="E66" s="469"/>
      <c r="F66" s="468">
        <v>1</v>
      </c>
      <c r="G66" s="200" t="s">
        <v>152</v>
      </c>
      <c r="H66" s="574">
        <v>312</v>
      </c>
      <c r="I66" s="305"/>
      <c r="J66" s="305"/>
      <c r="K66" s="305">
        <v>15</v>
      </c>
      <c r="L66" s="305"/>
      <c r="M66" s="305"/>
      <c r="N66" s="279">
        <v>350.86288999999999</v>
      </c>
      <c r="O66" s="279"/>
      <c r="P66" s="279"/>
    </row>
    <row r="67" spans="1:16" ht="15" hidden="1" customHeight="1" outlineLevel="1" x14ac:dyDescent="0.3">
      <c r="A67" s="483">
        <v>51</v>
      </c>
      <c r="B67" s="625"/>
      <c r="C67" s="659"/>
      <c r="D67" s="685"/>
      <c r="E67" s="469"/>
      <c r="F67" s="468">
        <v>1</v>
      </c>
      <c r="G67" s="200" t="s">
        <v>153</v>
      </c>
      <c r="H67" s="574">
        <v>213</v>
      </c>
      <c r="I67" s="305"/>
      <c r="J67" s="305"/>
      <c r="K67" s="305">
        <v>15</v>
      </c>
      <c r="L67" s="305"/>
      <c r="M67" s="305"/>
      <c r="N67" s="279">
        <v>341.75440000000003</v>
      </c>
      <c r="O67" s="279"/>
      <c r="P67" s="279"/>
    </row>
    <row r="68" spans="1:16" ht="15" hidden="1" customHeight="1" outlineLevel="1" x14ac:dyDescent="0.3">
      <c r="A68" s="483">
        <v>52</v>
      </c>
      <c r="B68" s="625"/>
      <c r="C68" s="659"/>
      <c r="D68" s="685"/>
      <c r="E68" s="469"/>
      <c r="F68" s="468">
        <v>1</v>
      </c>
      <c r="G68" s="200" t="s">
        <v>154</v>
      </c>
      <c r="H68" s="574">
        <v>207</v>
      </c>
      <c r="I68" s="305"/>
      <c r="J68" s="305"/>
      <c r="K68" s="305">
        <v>15</v>
      </c>
      <c r="L68" s="305"/>
      <c r="M68" s="305"/>
      <c r="N68" s="279">
        <v>323.92396000000002</v>
      </c>
      <c r="O68" s="279"/>
      <c r="P68" s="279"/>
    </row>
    <row r="69" spans="1:16" ht="15" hidden="1" customHeight="1" outlineLevel="1" x14ac:dyDescent="0.3">
      <c r="A69" s="483">
        <v>53</v>
      </c>
      <c r="B69" s="625"/>
      <c r="C69" s="659"/>
      <c r="D69" s="685"/>
      <c r="E69" s="469"/>
      <c r="F69" s="468">
        <v>1</v>
      </c>
      <c r="G69" s="200" t="s">
        <v>155</v>
      </c>
      <c r="H69" s="574">
        <v>95</v>
      </c>
      <c r="I69" s="305"/>
      <c r="J69" s="305"/>
      <c r="K69" s="305">
        <v>29</v>
      </c>
      <c r="L69" s="305"/>
      <c r="M69" s="305"/>
      <c r="N69" s="279">
        <v>102.82049000000001</v>
      </c>
      <c r="O69" s="279"/>
      <c r="P69" s="279"/>
    </row>
    <row r="70" spans="1:16" ht="15" hidden="1" customHeight="1" outlineLevel="1" x14ac:dyDescent="0.3">
      <c r="A70" s="483">
        <v>54</v>
      </c>
      <c r="B70" s="625"/>
      <c r="C70" s="659"/>
      <c r="D70" s="685"/>
      <c r="E70" s="469"/>
      <c r="F70" s="468">
        <v>1</v>
      </c>
      <c r="G70" s="200" t="s">
        <v>156</v>
      </c>
      <c r="H70" s="574">
        <v>185</v>
      </c>
      <c r="I70" s="305"/>
      <c r="J70" s="305"/>
      <c r="K70" s="305">
        <v>15</v>
      </c>
      <c r="L70" s="305"/>
      <c r="M70" s="305"/>
      <c r="N70" s="279">
        <v>260.04033999999996</v>
      </c>
      <c r="O70" s="279"/>
      <c r="P70" s="279"/>
    </row>
    <row r="71" spans="1:16" ht="15" hidden="1" customHeight="1" outlineLevel="1" x14ac:dyDescent="0.3">
      <c r="A71" s="483">
        <v>55</v>
      </c>
      <c r="B71" s="625"/>
      <c r="C71" s="659"/>
      <c r="D71" s="685"/>
      <c r="E71" s="469"/>
      <c r="F71" s="468">
        <v>1</v>
      </c>
      <c r="G71" s="200" t="s">
        <v>157</v>
      </c>
      <c r="H71" s="574">
        <v>93</v>
      </c>
      <c r="I71" s="305"/>
      <c r="J71" s="305"/>
      <c r="K71" s="305">
        <v>30</v>
      </c>
      <c r="L71" s="305"/>
      <c r="M71" s="305"/>
      <c r="N71" s="279">
        <v>152.82715999999999</v>
      </c>
      <c r="O71" s="279"/>
      <c r="P71" s="279"/>
    </row>
    <row r="72" spans="1:16" ht="15" hidden="1" customHeight="1" outlineLevel="1" x14ac:dyDescent="0.3">
      <c r="A72" s="483">
        <v>56</v>
      </c>
      <c r="B72" s="625"/>
      <c r="C72" s="659"/>
      <c r="D72" s="685"/>
      <c r="E72" s="469"/>
      <c r="F72" s="468">
        <v>1</v>
      </c>
      <c r="G72" s="200" t="s">
        <v>158</v>
      </c>
      <c r="H72" s="574">
        <v>83</v>
      </c>
      <c r="I72" s="305"/>
      <c r="J72" s="305"/>
      <c r="K72" s="305">
        <v>15</v>
      </c>
      <c r="L72" s="305"/>
      <c r="M72" s="305"/>
      <c r="N72" s="279">
        <v>206.24313000000001</v>
      </c>
      <c r="O72" s="279"/>
      <c r="P72" s="279"/>
    </row>
    <row r="73" spans="1:16" ht="15" hidden="1" customHeight="1" outlineLevel="1" x14ac:dyDescent="0.3">
      <c r="A73" s="483">
        <v>57</v>
      </c>
      <c r="B73" s="625"/>
      <c r="C73" s="659"/>
      <c r="D73" s="685"/>
      <c r="E73" s="469"/>
      <c r="F73" s="468">
        <v>1</v>
      </c>
      <c r="G73" s="200" t="s">
        <v>159</v>
      </c>
      <c r="H73" s="574">
        <v>281</v>
      </c>
      <c r="I73" s="305"/>
      <c r="J73" s="305"/>
      <c r="K73" s="305">
        <v>15</v>
      </c>
      <c r="L73" s="305"/>
      <c r="M73" s="305"/>
      <c r="N73" s="279">
        <v>260.08054000000004</v>
      </c>
      <c r="O73" s="279"/>
      <c r="P73" s="279"/>
    </row>
    <row r="74" spans="1:16" ht="15" hidden="1" customHeight="1" outlineLevel="1" x14ac:dyDescent="0.3">
      <c r="A74" s="483">
        <v>58</v>
      </c>
      <c r="B74" s="625"/>
      <c r="C74" s="659"/>
      <c r="D74" s="685"/>
      <c r="E74" s="469"/>
      <c r="F74" s="468">
        <v>1</v>
      </c>
      <c r="G74" s="200" t="s">
        <v>160</v>
      </c>
      <c r="H74" s="574">
        <v>130</v>
      </c>
      <c r="I74" s="305"/>
      <c r="J74" s="305"/>
      <c r="K74" s="305">
        <v>15</v>
      </c>
      <c r="L74" s="305"/>
      <c r="M74" s="305"/>
      <c r="N74" s="279">
        <v>154.42131000000001</v>
      </c>
      <c r="O74" s="279"/>
      <c r="P74" s="279"/>
    </row>
    <row r="75" spans="1:16" ht="15" hidden="1" customHeight="1" outlineLevel="1" x14ac:dyDescent="0.3">
      <c r="A75" s="483">
        <v>59</v>
      </c>
      <c r="B75" s="625"/>
      <c r="C75" s="659"/>
      <c r="D75" s="685"/>
      <c r="E75" s="469"/>
      <c r="F75" s="468">
        <v>1</v>
      </c>
      <c r="G75" s="200" t="s">
        <v>161</v>
      </c>
      <c r="H75" s="574">
        <v>120</v>
      </c>
      <c r="I75" s="305"/>
      <c r="J75" s="305"/>
      <c r="K75" s="305">
        <v>15</v>
      </c>
      <c r="L75" s="305"/>
      <c r="M75" s="305"/>
      <c r="N75" s="279">
        <v>281.94768999999997</v>
      </c>
      <c r="O75" s="279"/>
      <c r="P75" s="279"/>
    </row>
    <row r="76" spans="1:16" ht="15" hidden="1" customHeight="1" outlineLevel="1" x14ac:dyDescent="0.3">
      <c r="A76" s="483">
        <v>60</v>
      </c>
      <c r="B76" s="625"/>
      <c r="C76" s="659"/>
      <c r="D76" s="685"/>
      <c r="E76" s="469"/>
      <c r="F76" s="468">
        <v>1</v>
      </c>
      <c r="G76" s="200" t="s">
        <v>162</v>
      </c>
      <c r="H76" s="574">
        <v>166</v>
      </c>
      <c r="I76" s="305"/>
      <c r="J76" s="305"/>
      <c r="K76" s="305">
        <v>30.9</v>
      </c>
      <c r="L76" s="305"/>
      <c r="M76" s="305"/>
      <c r="N76" s="279">
        <v>335.22506000000004</v>
      </c>
      <c r="O76" s="279"/>
      <c r="P76" s="279"/>
    </row>
    <row r="77" spans="1:16" ht="15" hidden="1" customHeight="1" outlineLevel="1" x14ac:dyDescent="0.3">
      <c r="A77" s="483">
        <v>61</v>
      </c>
      <c r="B77" s="625"/>
      <c r="C77" s="659"/>
      <c r="D77" s="685"/>
      <c r="E77" s="469"/>
      <c r="F77" s="468">
        <v>1</v>
      </c>
      <c r="G77" s="200" t="s">
        <v>163</v>
      </c>
      <c r="H77" s="574">
        <v>54</v>
      </c>
      <c r="I77" s="305"/>
      <c r="J77" s="305"/>
      <c r="K77" s="305">
        <v>15</v>
      </c>
      <c r="L77" s="305"/>
      <c r="M77" s="305"/>
      <c r="N77" s="279">
        <v>219.16457</v>
      </c>
      <c r="O77" s="279"/>
      <c r="P77" s="279"/>
    </row>
    <row r="78" spans="1:16" ht="15" hidden="1" customHeight="1" outlineLevel="1" x14ac:dyDescent="0.3">
      <c r="A78" s="483">
        <v>62</v>
      </c>
      <c r="B78" s="625"/>
      <c r="C78" s="659"/>
      <c r="D78" s="685"/>
      <c r="E78" s="469"/>
      <c r="F78" s="468">
        <v>1</v>
      </c>
      <c r="G78" s="200" t="s">
        <v>164</v>
      </c>
      <c r="H78" s="574">
        <v>64</v>
      </c>
      <c r="I78" s="305"/>
      <c r="J78" s="305"/>
      <c r="K78" s="305">
        <v>13</v>
      </c>
      <c r="L78" s="305"/>
      <c r="M78" s="305"/>
      <c r="N78" s="279">
        <v>111.23690000000001</v>
      </c>
      <c r="O78" s="279"/>
      <c r="P78" s="279"/>
    </row>
    <row r="79" spans="1:16" ht="15" hidden="1" customHeight="1" outlineLevel="1" x14ac:dyDescent="0.3">
      <c r="A79" s="483">
        <v>63</v>
      </c>
      <c r="B79" s="625"/>
      <c r="C79" s="659"/>
      <c r="D79" s="685"/>
      <c r="E79" s="469"/>
      <c r="F79" s="468">
        <v>1</v>
      </c>
      <c r="G79" s="200" t="s">
        <v>165</v>
      </c>
      <c r="H79" s="574">
        <v>149</v>
      </c>
      <c r="I79" s="305"/>
      <c r="J79" s="305"/>
      <c r="K79" s="305">
        <v>15</v>
      </c>
      <c r="L79" s="305"/>
      <c r="M79" s="305"/>
      <c r="N79" s="279">
        <v>218.61365999999998</v>
      </c>
      <c r="O79" s="279"/>
      <c r="P79" s="279"/>
    </row>
    <row r="80" spans="1:16" ht="15" hidden="1" customHeight="1" outlineLevel="1" x14ac:dyDescent="0.3">
      <c r="A80" s="483">
        <v>64</v>
      </c>
      <c r="B80" s="625"/>
      <c r="C80" s="659"/>
      <c r="D80" s="685"/>
      <c r="E80" s="469"/>
      <c r="F80" s="468">
        <v>1</v>
      </c>
      <c r="G80" s="200" t="s">
        <v>166</v>
      </c>
      <c r="H80" s="574">
        <v>122</v>
      </c>
      <c r="I80" s="305"/>
      <c r="J80" s="305"/>
      <c r="K80" s="305">
        <v>15</v>
      </c>
      <c r="L80" s="305"/>
      <c r="M80" s="305"/>
      <c r="N80" s="279">
        <v>205.77069</v>
      </c>
      <c r="O80" s="279"/>
      <c r="P80" s="279"/>
    </row>
    <row r="81" spans="1:16" ht="15" hidden="1" customHeight="1" outlineLevel="1" x14ac:dyDescent="0.3">
      <c r="A81" s="483">
        <v>65</v>
      </c>
      <c r="B81" s="625"/>
      <c r="C81" s="659"/>
      <c r="D81" s="685"/>
      <c r="E81" s="469"/>
      <c r="F81" s="468">
        <v>1</v>
      </c>
      <c r="G81" s="200" t="s">
        <v>167</v>
      </c>
      <c r="H81" s="574">
        <v>68</v>
      </c>
      <c r="I81" s="305"/>
      <c r="J81" s="305"/>
      <c r="K81" s="305">
        <v>5</v>
      </c>
      <c r="L81" s="305"/>
      <c r="M81" s="305"/>
      <c r="N81" s="279">
        <v>138.89130999999998</v>
      </c>
      <c r="O81" s="279"/>
      <c r="P81" s="279"/>
    </row>
    <row r="82" spans="1:16" ht="15" hidden="1" customHeight="1" outlineLevel="1" x14ac:dyDescent="0.3">
      <c r="A82" s="483">
        <v>66</v>
      </c>
      <c r="B82" s="625"/>
      <c r="C82" s="659"/>
      <c r="D82" s="685"/>
      <c r="E82" s="469"/>
      <c r="F82" s="468">
        <v>1</v>
      </c>
      <c r="G82" s="200" t="s">
        <v>168</v>
      </c>
      <c r="H82" s="574"/>
      <c r="I82" s="305">
        <v>82</v>
      </c>
      <c r="J82" s="305"/>
      <c r="K82" s="305"/>
      <c r="L82" s="305">
        <v>6</v>
      </c>
      <c r="M82" s="305"/>
      <c r="N82" s="279"/>
      <c r="O82" s="279">
        <v>32.687860000000001</v>
      </c>
      <c r="P82" s="279"/>
    </row>
    <row r="83" spans="1:16" ht="15" hidden="1" customHeight="1" outlineLevel="1" x14ac:dyDescent="0.25">
      <c r="A83" s="483">
        <v>67</v>
      </c>
      <c r="B83" s="625"/>
      <c r="C83" s="659"/>
      <c r="D83" s="685"/>
      <c r="E83" s="469"/>
      <c r="F83" s="468">
        <v>1</v>
      </c>
      <c r="G83" s="200" t="s">
        <v>169</v>
      </c>
      <c r="H83" s="573"/>
      <c r="I83" s="304">
        <v>60</v>
      </c>
      <c r="J83" s="304"/>
      <c r="K83" s="304"/>
      <c r="L83" s="304">
        <v>15</v>
      </c>
      <c r="M83" s="304"/>
      <c r="N83" s="279"/>
      <c r="O83" s="279">
        <v>83.047479999999993</v>
      </c>
      <c r="P83" s="279"/>
    </row>
    <row r="84" spans="1:16" ht="15" hidden="1" customHeight="1" outlineLevel="1" x14ac:dyDescent="0.25">
      <c r="A84" s="483">
        <v>68</v>
      </c>
      <c r="B84" s="625"/>
      <c r="C84" s="659"/>
      <c r="D84" s="685"/>
      <c r="E84" s="469"/>
      <c r="F84" s="468">
        <v>1</v>
      </c>
      <c r="G84" s="200" t="s">
        <v>170</v>
      </c>
      <c r="H84" s="573"/>
      <c r="I84" s="304">
        <v>127</v>
      </c>
      <c r="J84" s="304"/>
      <c r="K84" s="304"/>
      <c r="L84" s="304">
        <v>6</v>
      </c>
      <c r="M84" s="304"/>
      <c r="N84" s="279"/>
      <c r="O84" s="279">
        <v>166.7303</v>
      </c>
      <c r="P84" s="279"/>
    </row>
    <row r="85" spans="1:16" ht="15" hidden="1" customHeight="1" outlineLevel="1" x14ac:dyDescent="0.25">
      <c r="A85" s="483">
        <v>69</v>
      </c>
      <c r="B85" s="625"/>
      <c r="C85" s="659"/>
      <c r="D85" s="685"/>
      <c r="E85" s="469"/>
      <c r="F85" s="468">
        <v>1</v>
      </c>
      <c r="G85" s="200" t="s">
        <v>171</v>
      </c>
      <c r="H85" s="573"/>
      <c r="I85" s="304">
        <v>40</v>
      </c>
      <c r="J85" s="304"/>
      <c r="K85" s="304"/>
      <c r="L85" s="304">
        <v>2.5</v>
      </c>
      <c r="M85" s="304"/>
      <c r="N85" s="279"/>
      <c r="O85" s="279">
        <v>118.86002000000001</v>
      </c>
      <c r="P85" s="279"/>
    </row>
    <row r="86" spans="1:16" ht="15" hidden="1" customHeight="1" outlineLevel="1" x14ac:dyDescent="0.25">
      <c r="A86" s="483">
        <v>70</v>
      </c>
      <c r="B86" s="625"/>
      <c r="C86" s="659"/>
      <c r="D86" s="685"/>
      <c r="E86" s="469"/>
      <c r="F86" s="468">
        <v>1</v>
      </c>
      <c r="G86" s="200" t="s">
        <v>172</v>
      </c>
      <c r="H86" s="573"/>
      <c r="I86" s="304">
        <v>131</v>
      </c>
      <c r="J86" s="304"/>
      <c r="K86" s="304"/>
      <c r="L86" s="304">
        <v>10</v>
      </c>
      <c r="M86" s="304"/>
      <c r="N86" s="279"/>
      <c r="O86" s="279">
        <v>199.57873000000001</v>
      </c>
      <c r="P86" s="279"/>
    </row>
    <row r="87" spans="1:16" ht="15" hidden="1" customHeight="1" outlineLevel="1" x14ac:dyDescent="0.25">
      <c r="A87" s="483">
        <v>71</v>
      </c>
      <c r="B87" s="625"/>
      <c r="C87" s="659"/>
      <c r="D87" s="685"/>
      <c r="E87" s="469"/>
      <c r="F87" s="468">
        <v>1</v>
      </c>
      <c r="G87" s="200" t="s">
        <v>173</v>
      </c>
      <c r="H87" s="573"/>
      <c r="I87" s="304">
        <v>157</v>
      </c>
      <c r="J87" s="304"/>
      <c r="K87" s="304"/>
      <c r="L87" s="304">
        <v>15</v>
      </c>
      <c r="M87" s="304"/>
      <c r="N87" s="279"/>
      <c r="O87" s="279">
        <v>104.76974</v>
      </c>
      <c r="P87" s="279"/>
    </row>
    <row r="88" spans="1:16" ht="15" hidden="1" customHeight="1" outlineLevel="1" x14ac:dyDescent="0.25">
      <c r="A88" s="483">
        <v>72</v>
      </c>
      <c r="B88" s="625"/>
      <c r="C88" s="659"/>
      <c r="D88" s="685"/>
      <c r="E88" s="469"/>
      <c r="F88" s="468">
        <v>1</v>
      </c>
      <c r="G88" s="200" t="s">
        <v>174</v>
      </c>
      <c r="H88" s="573"/>
      <c r="I88" s="304">
        <v>10</v>
      </c>
      <c r="J88" s="304"/>
      <c r="K88" s="304"/>
      <c r="L88" s="304">
        <v>20</v>
      </c>
      <c r="M88" s="304"/>
      <c r="N88" s="279"/>
      <c r="O88" s="279">
        <v>42.619169999999997</v>
      </c>
      <c r="P88" s="279"/>
    </row>
    <row r="89" spans="1:16" ht="15" hidden="1" customHeight="1" outlineLevel="1" x14ac:dyDescent="0.25">
      <c r="A89" s="483">
        <v>73</v>
      </c>
      <c r="B89" s="625"/>
      <c r="C89" s="659"/>
      <c r="D89" s="685"/>
      <c r="E89" s="469"/>
      <c r="F89" s="468">
        <v>1</v>
      </c>
      <c r="G89" s="200" t="s">
        <v>175</v>
      </c>
      <c r="H89" s="573"/>
      <c r="I89" s="304">
        <v>119</v>
      </c>
      <c r="J89" s="304"/>
      <c r="K89" s="304"/>
      <c r="L89" s="304">
        <v>15</v>
      </c>
      <c r="M89" s="304"/>
      <c r="N89" s="279"/>
      <c r="O89" s="279">
        <v>143.05101999999999</v>
      </c>
      <c r="P89" s="279"/>
    </row>
    <row r="90" spans="1:16" ht="15" hidden="1" customHeight="1" outlineLevel="1" x14ac:dyDescent="0.25">
      <c r="A90" s="483">
        <v>74</v>
      </c>
      <c r="B90" s="625"/>
      <c r="C90" s="659"/>
      <c r="D90" s="685"/>
      <c r="E90" s="469"/>
      <c r="F90" s="468">
        <v>1</v>
      </c>
      <c r="G90" s="200" t="s">
        <v>176</v>
      </c>
      <c r="H90" s="573"/>
      <c r="I90" s="304">
        <v>108</v>
      </c>
      <c r="J90" s="304"/>
      <c r="K90" s="304"/>
      <c r="L90" s="304">
        <v>15</v>
      </c>
      <c r="M90" s="304"/>
      <c r="N90" s="279"/>
      <c r="O90" s="279">
        <v>121.35791</v>
      </c>
      <c r="P90" s="279"/>
    </row>
    <row r="91" spans="1:16" ht="15" hidden="1" customHeight="1" outlineLevel="1" x14ac:dyDescent="0.25">
      <c r="A91" s="483">
        <v>75</v>
      </c>
      <c r="B91" s="625"/>
      <c r="C91" s="659"/>
      <c r="D91" s="685"/>
      <c r="E91" s="469"/>
      <c r="F91" s="468">
        <v>1</v>
      </c>
      <c r="G91" s="200" t="s">
        <v>177</v>
      </c>
      <c r="H91" s="573"/>
      <c r="I91" s="304">
        <v>128</v>
      </c>
      <c r="J91" s="304"/>
      <c r="K91" s="304"/>
      <c r="L91" s="304">
        <v>15</v>
      </c>
      <c r="M91" s="304"/>
      <c r="N91" s="279"/>
      <c r="O91" s="279">
        <v>96.770949999999999</v>
      </c>
      <c r="P91" s="279"/>
    </row>
    <row r="92" spans="1:16" ht="15" hidden="1" customHeight="1" outlineLevel="1" x14ac:dyDescent="0.25">
      <c r="A92" s="483">
        <v>76</v>
      </c>
      <c r="B92" s="625"/>
      <c r="C92" s="659"/>
      <c r="D92" s="685"/>
      <c r="E92" s="469"/>
      <c r="F92" s="468">
        <v>1</v>
      </c>
      <c r="G92" s="200" t="s">
        <v>178</v>
      </c>
      <c r="H92" s="573"/>
      <c r="I92" s="304">
        <v>89</v>
      </c>
      <c r="J92" s="304"/>
      <c r="K92" s="304"/>
      <c r="L92" s="304">
        <v>15</v>
      </c>
      <c r="M92" s="304"/>
      <c r="N92" s="279"/>
      <c r="O92" s="279">
        <v>88.069670000000002</v>
      </c>
      <c r="P92" s="279"/>
    </row>
    <row r="93" spans="1:16" ht="15" hidden="1" customHeight="1" outlineLevel="1" x14ac:dyDescent="0.25">
      <c r="A93" s="483">
        <v>77</v>
      </c>
      <c r="B93" s="625"/>
      <c r="C93" s="659"/>
      <c r="D93" s="685"/>
      <c r="E93" s="469"/>
      <c r="F93" s="468">
        <v>1</v>
      </c>
      <c r="G93" s="200" t="s">
        <v>179</v>
      </c>
      <c r="H93" s="573"/>
      <c r="I93" s="304">
        <v>72</v>
      </c>
      <c r="J93" s="304"/>
      <c r="K93" s="304"/>
      <c r="L93" s="304">
        <v>5</v>
      </c>
      <c r="M93" s="304"/>
      <c r="N93" s="279"/>
      <c r="O93" s="279">
        <v>48.735990000000001</v>
      </c>
      <c r="P93" s="279"/>
    </row>
    <row r="94" spans="1:16" ht="15" hidden="1" customHeight="1" outlineLevel="1" x14ac:dyDescent="0.25">
      <c r="A94" s="483">
        <v>78</v>
      </c>
      <c r="B94" s="625"/>
      <c r="C94" s="659"/>
      <c r="D94" s="685"/>
      <c r="E94" s="469"/>
      <c r="F94" s="468">
        <v>1</v>
      </c>
      <c r="G94" s="200" t="s">
        <v>180</v>
      </c>
      <c r="H94" s="573"/>
      <c r="I94" s="304">
        <v>60</v>
      </c>
      <c r="J94" s="304"/>
      <c r="K94" s="304"/>
      <c r="L94" s="304">
        <v>15</v>
      </c>
      <c r="M94" s="304"/>
      <c r="N94" s="279"/>
      <c r="O94" s="279">
        <v>72.479920000000007</v>
      </c>
      <c r="P94" s="279"/>
    </row>
    <row r="95" spans="1:16" ht="15" hidden="1" customHeight="1" outlineLevel="1" x14ac:dyDescent="0.25">
      <c r="A95" s="483">
        <v>79</v>
      </c>
      <c r="B95" s="625"/>
      <c r="C95" s="659"/>
      <c r="D95" s="685"/>
      <c r="E95" s="469"/>
      <c r="F95" s="468">
        <v>1</v>
      </c>
      <c r="G95" s="200" t="s">
        <v>181</v>
      </c>
      <c r="H95" s="573"/>
      <c r="I95" s="304">
        <v>154</v>
      </c>
      <c r="J95" s="304"/>
      <c r="K95" s="304"/>
      <c r="L95" s="304">
        <v>5</v>
      </c>
      <c r="M95" s="304"/>
      <c r="N95" s="279"/>
      <c r="O95" s="279">
        <v>169.41622000000001</v>
      </c>
      <c r="P95" s="279"/>
    </row>
    <row r="96" spans="1:16" ht="15" hidden="1" customHeight="1" outlineLevel="1" x14ac:dyDescent="0.25">
      <c r="A96" s="483">
        <v>80</v>
      </c>
      <c r="B96" s="625"/>
      <c r="C96" s="659"/>
      <c r="D96" s="685"/>
      <c r="E96" s="469"/>
      <c r="F96" s="468">
        <v>1</v>
      </c>
      <c r="G96" s="200" t="s">
        <v>182</v>
      </c>
      <c r="H96" s="573"/>
      <c r="I96" s="304">
        <v>50</v>
      </c>
      <c r="J96" s="304"/>
      <c r="K96" s="304"/>
      <c r="L96" s="304">
        <v>15</v>
      </c>
      <c r="M96" s="304"/>
      <c r="N96" s="279"/>
      <c r="O96" s="279">
        <v>49.190399999999997</v>
      </c>
      <c r="P96" s="279"/>
    </row>
    <row r="97" spans="1:16" ht="15" hidden="1" customHeight="1" outlineLevel="1" x14ac:dyDescent="0.25">
      <c r="A97" s="483">
        <v>81</v>
      </c>
      <c r="B97" s="625"/>
      <c r="C97" s="659"/>
      <c r="D97" s="685"/>
      <c r="E97" s="469"/>
      <c r="F97" s="468">
        <v>1</v>
      </c>
      <c r="G97" s="200" t="s">
        <v>183</v>
      </c>
      <c r="H97" s="573"/>
      <c r="I97" s="304">
        <v>47</v>
      </c>
      <c r="J97" s="304"/>
      <c r="K97" s="304"/>
      <c r="L97" s="304">
        <v>15</v>
      </c>
      <c r="M97" s="304"/>
      <c r="N97" s="279"/>
      <c r="O97" s="279">
        <v>82.816829999999996</v>
      </c>
      <c r="P97" s="279"/>
    </row>
    <row r="98" spans="1:16" ht="15" hidden="1" customHeight="1" outlineLevel="1" x14ac:dyDescent="0.25">
      <c r="A98" s="483">
        <v>82</v>
      </c>
      <c r="B98" s="625"/>
      <c r="C98" s="659"/>
      <c r="D98" s="685"/>
      <c r="E98" s="469"/>
      <c r="F98" s="468">
        <v>1</v>
      </c>
      <c r="G98" s="200" t="s">
        <v>184</v>
      </c>
      <c r="H98" s="573"/>
      <c r="I98" s="304">
        <v>30</v>
      </c>
      <c r="J98" s="304"/>
      <c r="K98" s="304"/>
      <c r="L98" s="304">
        <v>15</v>
      </c>
      <c r="M98" s="304"/>
      <c r="N98" s="279"/>
      <c r="O98" s="279">
        <v>30.228840000000002</v>
      </c>
      <c r="P98" s="279"/>
    </row>
    <row r="99" spans="1:16" ht="15" hidden="1" customHeight="1" outlineLevel="1" x14ac:dyDescent="0.25">
      <c r="A99" s="483">
        <v>83</v>
      </c>
      <c r="B99" s="625"/>
      <c r="C99" s="659"/>
      <c r="D99" s="685"/>
      <c r="E99" s="469"/>
      <c r="F99" s="468">
        <v>1</v>
      </c>
      <c r="G99" s="200" t="s">
        <v>185</v>
      </c>
      <c r="H99" s="573"/>
      <c r="I99" s="304">
        <v>138</v>
      </c>
      <c r="J99" s="304"/>
      <c r="K99" s="304"/>
      <c r="L99" s="304">
        <v>25</v>
      </c>
      <c r="M99" s="304"/>
      <c r="N99" s="279"/>
      <c r="O99" s="279">
        <v>55.263269999999999</v>
      </c>
      <c r="P99" s="279"/>
    </row>
    <row r="100" spans="1:16" ht="15" hidden="1" customHeight="1" outlineLevel="1" x14ac:dyDescent="0.25">
      <c r="A100" s="483">
        <v>84</v>
      </c>
      <c r="B100" s="625"/>
      <c r="C100" s="659"/>
      <c r="D100" s="685"/>
      <c r="E100" s="469"/>
      <c r="F100" s="468">
        <v>1</v>
      </c>
      <c r="G100" s="200" t="s">
        <v>186</v>
      </c>
      <c r="H100" s="573"/>
      <c r="I100" s="304">
        <v>106</v>
      </c>
      <c r="J100" s="304"/>
      <c r="K100" s="304"/>
      <c r="L100" s="304">
        <v>1</v>
      </c>
      <c r="M100" s="304"/>
      <c r="N100" s="279"/>
      <c r="O100" s="279">
        <v>120.99244</v>
      </c>
      <c r="P100" s="279"/>
    </row>
    <row r="101" spans="1:16" ht="15" hidden="1" customHeight="1" outlineLevel="1" x14ac:dyDescent="0.25">
      <c r="A101" s="483">
        <v>85</v>
      </c>
      <c r="B101" s="625"/>
      <c r="C101" s="659"/>
      <c r="D101" s="685"/>
      <c r="E101" s="469"/>
      <c r="F101" s="468">
        <v>1</v>
      </c>
      <c r="G101" s="200" t="s">
        <v>187</v>
      </c>
      <c r="H101" s="573"/>
      <c r="I101" s="304">
        <v>72</v>
      </c>
      <c r="J101" s="304"/>
      <c r="K101" s="304"/>
      <c r="L101" s="304">
        <v>15</v>
      </c>
      <c r="M101" s="304"/>
      <c r="N101" s="279"/>
      <c r="O101" s="279">
        <v>76.338040000000007</v>
      </c>
      <c r="P101" s="279"/>
    </row>
    <row r="102" spans="1:16" ht="15" hidden="1" customHeight="1" outlineLevel="1" x14ac:dyDescent="0.25">
      <c r="A102" s="483">
        <v>86</v>
      </c>
      <c r="B102" s="625"/>
      <c r="C102" s="659"/>
      <c r="D102" s="685"/>
      <c r="E102" s="469"/>
      <c r="F102" s="468">
        <v>1</v>
      </c>
      <c r="G102" s="200" t="s">
        <v>188</v>
      </c>
      <c r="H102" s="573"/>
      <c r="I102" s="304">
        <v>10</v>
      </c>
      <c r="J102" s="304"/>
      <c r="K102" s="304"/>
      <c r="L102" s="304">
        <v>120</v>
      </c>
      <c r="M102" s="304"/>
      <c r="N102" s="279"/>
      <c r="O102" s="279">
        <v>16.293099999999999</v>
      </c>
      <c r="P102" s="279"/>
    </row>
    <row r="103" spans="1:16" ht="15" hidden="1" customHeight="1" outlineLevel="1" x14ac:dyDescent="0.25">
      <c r="A103" s="483">
        <v>87</v>
      </c>
      <c r="B103" s="625"/>
      <c r="C103" s="659"/>
      <c r="D103" s="685"/>
      <c r="E103" s="469"/>
      <c r="F103" s="468">
        <v>1</v>
      </c>
      <c r="G103" s="200" t="s">
        <v>189</v>
      </c>
      <c r="H103" s="573"/>
      <c r="I103" s="304">
        <v>5</v>
      </c>
      <c r="J103" s="304"/>
      <c r="K103" s="304"/>
      <c r="L103" s="304">
        <v>25</v>
      </c>
      <c r="M103" s="304"/>
      <c r="N103" s="279"/>
      <c r="O103" s="279">
        <v>39.384070000000001</v>
      </c>
      <c r="P103" s="279"/>
    </row>
    <row r="104" spans="1:16" ht="15" hidden="1" customHeight="1" outlineLevel="1" x14ac:dyDescent="0.25">
      <c r="A104" s="483">
        <v>88</v>
      </c>
      <c r="B104" s="625"/>
      <c r="C104" s="659"/>
      <c r="D104" s="685"/>
      <c r="E104" s="469"/>
      <c r="F104" s="468">
        <v>1</v>
      </c>
      <c r="G104" s="200" t="s">
        <v>190</v>
      </c>
      <c r="H104" s="573"/>
      <c r="I104" s="304">
        <v>60</v>
      </c>
      <c r="J104" s="304"/>
      <c r="K104" s="304"/>
      <c r="L104" s="304">
        <v>15</v>
      </c>
      <c r="M104" s="304"/>
      <c r="N104" s="279"/>
      <c r="O104" s="279">
        <v>38.597700000000003</v>
      </c>
      <c r="P104" s="279"/>
    </row>
    <row r="105" spans="1:16" ht="15" hidden="1" customHeight="1" outlineLevel="1" x14ac:dyDescent="0.25">
      <c r="A105" s="483">
        <v>89</v>
      </c>
      <c r="B105" s="625"/>
      <c r="C105" s="659"/>
      <c r="D105" s="685"/>
      <c r="E105" s="469"/>
      <c r="F105" s="468">
        <v>1</v>
      </c>
      <c r="G105" s="200" t="s">
        <v>191</v>
      </c>
      <c r="H105" s="573"/>
      <c r="I105" s="304">
        <v>126</v>
      </c>
      <c r="J105" s="304"/>
      <c r="K105" s="304"/>
      <c r="L105" s="304">
        <v>10</v>
      </c>
      <c r="M105" s="304"/>
      <c r="N105" s="279"/>
      <c r="O105" s="279">
        <v>142.65129999999999</v>
      </c>
      <c r="P105" s="279"/>
    </row>
    <row r="106" spans="1:16" ht="15" hidden="1" customHeight="1" outlineLevel="1" x14ac:dyDescent="0.25">
      <c r="A106" s="483">
        <v>90</v>
      </c>
      <c r="B106" s="625"/>
      <c r="C106" s="659"/>
      <c r="D106" s="685"/>
      <c r="E106" s="469"/>
      <c r="F106" s="468">
        <v>1</v>
      </c>
      <c r="G106" s="200" t="s">
        <v>192</v>
      </c>
      <c r="H106" s="573"/>
      <c r="I106" s="304">
        <v>5</v>
      </c>
      <c r="J106" s="304"/>
      <c r="K106" s="304"/>
      <c r="L106" s="304">
        <v>1</v>
      </c>
      <c r="M106" s="304"/>
      <c r="N106" s="279"/>
      <c r="O106" s="279">
        <v>16.72634</v>
      </c>
      <c r="P106" s="279"/>
    </row>
    <row r="107" spans="1:16" ht="15" hidden="1" customHeight="1" outlineLevel="1" x14ac:dyDescent="0.25">
      <c r="A107" s="483">
        <v>91</v>
      </c>
      <c r="B107" s="625"/>
      <c r="C107" s="659"/>
      <c r="D107" s="685"/>
      <c r="E107" s="469"/>
      <c r="F107" s="468">
        <v>1</v>
      </c>
      <c r="G107" s="200" t="s">
        <v>193</v>
      </c>
      <c r="H107" s="573"/>
      <c r="I107" s="304">
        <v>15</v>
      </c>
      <c r="J107" s="304"/>
      <c r="K107" s="304"/>
      <c r="L107" s="304">
        <v>1</v>
      </c>
      <c r="M107" s="304"/>
      <c r="N107" s="279"/>
      <c r="O107" s="279">
        <v>17.729869999999998</v>
      </c>
      <c r="P107" s="279"/>
    </row>
    <row r="108" spans="1:16" ht="15" hidden="1" customHeight="1" outlineLevel="1" x14ac:dyDescent="0.25">
      <c r="A108" s="483">
        <v>92</v>
      </c>
      <c r="B108" s="625"/>
      <c r="C108" s="659"/>
      <c r="D108" s="685"/>
      <c r="E108" s="469"/>
      <c r="F108" s="468">
        <v>1</v>
      </c>
      <c r="G108" s="200" t="s">
        <v>194</v>
      </c>
      <c r="H108" s="573"/>
      <c r="I108" s="304">
        <v>15</v>
      </c>
      <c r="J108" s="304"/>
      <c r="K108" s="304"/>
      <c r="L108" s="304">
        <v>1</v>
      </c>
      <c r="M108" s="304"/>
      <c r="N108" s="279"/>
      <c r="O108" s="279">
        <v>21.073329999999999</v>
      </c>
      <c r="P108" s="279"/>
    </row>
    <row r="109" spans="1:16" ht="15" hidden="1" customHeight="1" outlineLevel="1" x14ac:dyDescent="0.25">
      <c r="A109" s="483">
        <v>93</v>
      </c>
      <c r="B109" s="625"/>
      <c r="C109" s="659"/>
      <c r="D109" s="685"/>
      <c r="E109" s="469"/>
      <c r="F109" s="468">
        <v>1</v>
      </c>
      <c r="G109" s="200" t="s">
        <v>195</v>
      </c>
      <c r="H109" s="573"/>
      <c r="I109" s="304">
        <v>15</v>
      </c>
      <c r="J109" s="304"/>
      <c r="K109" s="304"/>
      <c r="L109" s="304">
        <v>1</v>
      </c>
      <c r="M109" s="304"/>
      <c r="N109" s="279"/>
      <c r="O109" s="279">
        <v>15.80486</v>
      </c>
      <c r="P109" s="279"/>
    </row>
    <row r="110" spans="1:16" ht="15" hidden="1" customHeight="1" outlineLevel="1" x14ac:dyDescent="0.25">
      <c r="A110" s="483">
        <v>94</v>
      </c>
      <c r="B110" s="625"/>
      <c r="C110" s="659"/>
      <c r="D110" s="685"/>
      <c r="E110" s="469"/>
      <c r="F110" s="468">
        <v>1</v>
      </c>
      <c r="G110" s="200" t="s">
        <v>196</v>
      </c>
      <c r="H110" s="573"/>
      <c r="I110" s="304">
        <v>104</v>
      </c>
      <c r="J110" s="304"/>
      <c r="K110" s="304"/>
      <c r="L110" s="304">
        <v>30</v>
      </c>
      <c r="M110" s="304"/>
      <c r="N110" s="279"/>
      <c r="O110" s="279">
        <v>61.304589999999997</v>
      </c>
      <c r="P110" s="279"/>
    </row>
    <row r="111" spans="1:16" ht="15" hidden="1" customHeight="1" outlineLevel="1" x14ac:dyDescent="0.25">
      <c r="A111" s="483">
        <v>95</v>
      </c>
      <c r="B111" s="625"/>
      <c r="C111" s="659"/>
      <c r="D111" s="685"/>
      <c r="E111" s="469"/>
      <c r="F111" s="468">
        <v>1</v>
      </c>
      <c r="G111" s="200" t="s">
        <v>197</v>
      </c>
      <c r="H111" s="573"/>
      <c r="I111" s="304">
        <v>54</v>
      </c>
      <c r="J111" s="304"/>
      <c r="K111" s="304"/>
      <c r="L111" s="304">
        <v>30</v>
      </c>
      <c r="M111" s="304"/>
      <c r="N111" s="279"/>
      <c r="O111" s="279">
        <v>46.080770000000001</v>
      </c>
      <c r="P111" s="279"/>
    </row>
    <row r="112" spans="1:16" ht="15" hidden="1" customHeight="1" outlineLevel="1" x14ac:dyDescent="0.25">
      <c r="A112" s="483">
        <v>96</v>
      </c>
      <c r="B112" s="625"/>
      <c r="C112" s="659"/>
      <c r="D112" s="685"/>
      <c r="E112" s="469"/>
      <c r="F112" s="468">
        <v>1</v>
      </c>
      <c r="G112" s="200" t="s">
        <v>198</v>
      </c>
      <c r="H112" s="573"/>
      <c r="I112" s="304">
        <v>67</v>
      </c>
      <c r="J112" s="304"/>
      <c r="K112" s="304"/>
      <c r="L112" s="304">
        <v>5</v>
      </c>
      <c r="M112" s="304"/>
      <c r="N112" s="279"/>
      <c r="O112" s="279">
        <v>42.562570000000001</v>
      </c>
      <c r="P112" s="279"/>
    </row>
    <row r="113" spans="1:16" ht="15" hidden="1" customHeight="1" outlineLevel="1" x14ac:dyDescent="0.25">
      <c r="A113" s="483">
        <v>97</v>
      </c>
      <c r="B113" s="625"/>
      <c r="C113" s="659"/>
      <c r="D113" s="685"/>
      <c r="E113" s="469"/>
      <c r="F113" s="468">
        <v>1</v>
      </c>
      <c r="G113" s="200" t="s">
        <v>199</v>
      </c>
      <c r="H113" s="573"/>
      <c r="I113" s="304">
        <v>74</v>
      </c>
      <c r="J113" s="304"/>
      <c r="K113" s="304"/>
      <c r="L113" s="304">
        <v>15</v>
      </c>
      <c r="M113" s="304"/>
      <c r="N113" s="279"/>
      <c r="O113" s="279">
        <v>147.35400999999999</v>
      </c>
      <c r="P113" s="279"/>
    </row>
    <row r="114" spans="1:16" ht="15" hidden="1" customHeight="1" outlineLevel="1" x14ac:dyDescent="0.25">
      <c r="A114" s="483">
        <v>98</v>
      </c>
      <c r="B114" s="625"/>
      <c r="C114" s="659"/>
      <c r="D114" s="685"/>
      <c r="E114" s="469"/>
      <c r="F114" s="468">
        <v>1</v>
      </c>
      <c r="G114" s="200" t="s">
        <v>200</v>
      </c>
      <c r="H114" s="573"/>
      <c r="I114" s="304">
        <v>170</v>
      </c>
      <c r="J114" s="304"/>
      <c r="K114" s="304"/>
      <c r="L114" s="304">
        <v>15</v>
      </c>
      <c r="M114" s="304"/>
      <c r="N114" s="279"/>
      <c r="O114" s="279">
        <v>183.52616</v>
      </c>
      <c r="P114" s="279"/>
    </row>
    <row r="115" spans="1:16" ht="15" hidden="1" customHeight="1" outlineLevel="1" x14ac:dyDescent="0.25">
      <c r="A115" s="483">
        <v>99</v>
      </c>
      <c r="B115" s="625"/>
      <c r="C115" s="659"/>
      <c r="D115" s="685"/>
      <c r="E115" s="469"/>
      <c r="F115" s="468">
        <v>1</v>
      </c>
      <c r="G115" s="200" t="s">
        <v>201</v>
      </c>
      <c r="H115" s="573"/>
      <c r="I115" s="304">
        <v>327</v>
      </c>
      <c r="J115" s="304"/>
      <c r="K115" s="304"/>
      <c r="L115" s="304">
        <v>15</v>
      </c>
      <c r="M115" s="304"/>
      <c r="N115" s="279"/>
      <c r="O115" s="279">
        <v>51.057479999999998</v>
      </c>
      <c r="P115" s="279"/>
    </row>
    <row r="116" spans="1:16" ht="15" hidden="1" customHeight="1" outlineLevel="1" x14ac:dyDescent="0.25">
      <c r="A116" s="483">
        <v>100</v>
      </c>
      <c r="B116" s="625"/>
      <c r="C116" s="659"/>
      <c r="D116" s="685"/>
      <c r="E116" s="469"/>
      <c r="F116" s="468">
        <v>1</v>
      </c>
      <c r="G116" s="200" t="s">
        <v>202</v>
      </c>
      <c r="H116" s="573"/>
      <c r="I116" s="304">
        <v>57.5</v>
      </c>
      <c r="J116" s="304"/>
      <c r="K116" s="304"/>
      <c r="L116" s="304">
        <v>6</v>
      </c>
      <c r="M116" s="304"/>
      <c r="N116" s="279"/>
      <c r="O116" s="279">
        <v>87.237489999999994</v>
      </c>
      <c r="P116" s="279"/>
    </row>
    <row r="117" spans="1:16" ht="15" hidden="1" customHeight="1" outlineLevel="1" x14ac:dyDescent="0.25">
      <c r="A117" s="483">
        <v>101</v>
      </c>
      <c r="B117" s="625"/>
      <c r="C117" s="659"/>
      <c r="D117" s="685"/>
      <c r="E117" s="469"/>
      <c r="F117" s="468">
        <v>1</v>
      </c>
      <c r="G117" s="200" t="s">
        <v>203</v>
      </c>
      <c r="H117" s="573"/>
      <c r="I117" s="304">
        <v>48</v>
      </c>
      <c r="J117" s="304"/>
      <c r="K117" s="304"/>
      <c r="L117" s="304">
        <v>1</v>
      </c>
      <c r="M117" s="304"/>
      <c r="N117" s="279"/>
      <c r="O117" s="279">
        <v>286.52163999999999</v>
      </c>
      <c r="P117" s="279"/>
    </row>
    <row r="118" spans="1:16" ht="15" hidden="1" customHeight="1" outlineLevel="1" x14ac:dyDescent="0.25">
      <c r="A118" s="483">
        <v>102</v>
      </c>
      <c r="B118" s="625"/>
      <c r="C118" s="659"/>
      <c r="D118" s="685"/>
      <c r="E118" s="469"/>
      <c r="F118" s="468">
        <v>1</v>
      </c>
      <c r="G118" s="200" t="s">
        <v>204</v>
      </c>
      <c r="H118" s="573"/>
      <c r="I118" s="304">
        <v>121</v>
      </c>
      <c r="J118" s="304"/>
      <c r="K118" s="304"/>
      <c r="L118" s="304">
        <v>15</v>
      </c>
      <c r="M118" s="304"/>
      <c r="N118" s="279"/>
      <c r="O118" s="279">
        <v>147.89502999999999</v>
      </c>
      <c r="P118" s="279"/>
    </row>
    <row r="119" spans="1:16" ht="15" hidden="1" customHeight="1" outlineLevel="1" x14ac:dyDescent="0.25">
      <c r="A119" s="483">
        <v>103</v>
      </c>
      <c r="B119" s="625"/>
      <c r="C119" s="659"/>
      <c r="D119" s="685"/>
      <c r="E119" s="469"/>
      <c r="F119" s="468">
        <v>1</v>
      </c>
      <c r="G119" s="200" t="s">
        <v>205</v>
      </c>
      <c r="H119" s="573"/>
      <c r="I119" s="304">
        <v>64</v>
      </c>
      <c r="J119" s="304"/>
      <c r="K119" s="304"/>
      <c r="L119" s="304">
        <v>10</v>
      </c>
      <c r="M119" s="304"/>
      <c r="N119" s="279"/>
      <c r="O119" s="279">
        <v>46.660600000000002</v>
      </c>
      <c r="P119" s="279"/>
    </row>
    <row r="120" spans="1:16" ht="15" hidden="1" customHeight="1" outlineLevel="1" x14ac:dyDescent="0.25">
      <c r="A120" s="483">
        <v>104</v>
      </c>
      <c r="B120" s="625"/>
      <c r="C120" s="659"/>
      <c r="D120" s="685"/>
      <c r="E120" s="469"/>
      <c r="F120" s="468">
        <v>1</v>
      </c>
      <c r="G120" s="200" t="s">
        <v>206</v>
      </c>
      <c r="H120" s="573"/>
      <c r="I120" s="304">
        <v>30</v>
      </c>
      <c r="J120" s="304"/>
      <c r="K120" s="304"/>
      <c r="L120" s="304">
        <v>15</v>
      </c>
      <c r="M120" s="304"/>
      <c r="N120" s="279"/>
      <c r="O120" s="279">
        <v>35.646369999999997</v>
      </c>
      <c r="P120" s="279"/>
    </row>
    <row r="121" spans="1:16" ht="15" hidden="1" customHeight="1" outlineLevel="1" x14ac:dyDescent="0.25">
      <c r="A121" s="483">
        <v>105</v>
      </c>
      <c r="B121" s="625"/>
      <c r="C121" s="659"/>
      <c r="D121" s="685"/>
      <c r="E121" s="469"/>
      <c r="F121" s="468">
        <v>1</v>
      </c>
      <c r="G121" s="200" t="s">
        <v>207</v>
      </c>
      <c r="H121" s="573"/>
      <c r="I121" s="304">
        <v>80</v>
      </c>
      <c r="J121" s="304"/>
      <c r="K121" s="304"/>
      <c r="L121" s="304">
        <v>6</v>
      </c>
      <c r="M121" s="304"/>
      <c r="N121" s="279"/>
      <c r="O121" s="279">
        <v>79.573909999999998</v>
      </c>
      <c r="P121" s="279"/>
    </row>
    <row r="122" spans="1:16" ht="15" hidden="1" customHeight="1" outlineLevel="1" x14ac:dyDescent="0.25">
      <c r="A122" s="483">
        <v>106</v>
      </c>
      <c r="B122" s="625"/>
      <c r="C122" s="659"/>
      <c r="D122" s="685"/>
      <c r="E122" s="469"/>
      <c r="F122" s="468">
        <v>1</v>
      </c>
      <c r="G122" s="200" t="s">
        <v>208</v>
      </c>
      <c r="H122" s="573"/>
      <c r="I122" s="304">
        <v>91</v>
      </c>
      <c r="J122" s="304"/>
      <c r="K122" s="304"/>
      <c r="L122" s="304">
        <v>14</v>
      </c>
      <c r="M122" s="304"/>
      <c r="N122" s="279"/>
      <c r="O122" s="279">
        <v>230.67513</v>
      </c>
      <c r="P122" s="279"/>
    </row>
    <row r="123" spans="1:16" ht="15" hidden="1" customHeight="1" outlineLevel="1" x14ac:dyDescent="0.25">
      <c r="A123" s="483">
        <v>107</v>
      </c>
      <c r="B123" s="625"/>
      <c r="C123" s="659"/>
      <c r="D123" s="685"/>
      <c r="E123" s="469"/>
      <c r="F123" s="468">
        <v>1</v>
      </c>
      <c r="G123" s="200" t="s">
        <v>209</v>
      </c>
      <c r="H123" s="573"/>
      <c r="I123" s="304">
        <v>25</v>
      </c>
      <c r="J123" s="304"/>
      <c r="K123" s="304"/>
      <c r="L123" s="304">
        <v>15</v>
      </c>
      <c r="M123" s="304"/>
      <c r="N123" s="279"/>
      <c r="O123" s="279">
        <v>42.934150000000002</v>
      </c>
      <c r="P123" s="279"/>
    </row>
    <row r="124" spans="1:16" ht="15" hidden="1" customHeight="1" outlineLevel="1" x14ac:dyDescent="0.25">
      <c r="A124" s="483">
        <v>108</v>
      </c>
      <c r="B124" s="625"/>
      <c r="C124" s="659"/>
      <c r="D124" s="685"/>
      <c r="E124" s="469"/>
      <c r="F124" s="468">
        <v>1</v>
      </c>
      <c r="G124" s="200" t="s">
        <v>210</v>
      </c>
      <c r="H124" s="573"/>
      <c r="I124" s="304">
        <v>25</v>
      </c>
      <c r="J124" s="304"/>
      <c r="K124" s="304"/>
      <c r="L124" s="304">
        <v>1</v>
      </c>
      <c r="M124" s="304"/>
      <c r="N124" s="279"/>
      <c r="O124" s="279">
        <v>93.920940000000002</v>
      </c>
      <c r="P124" s="279"/>
    </row>
    <row r="125" spans="1:16" ht="15" hidden="1" customHeight="1" outlineLevel="1" x14ac:dyDescent="0.25">
      <c r="A125" s="483">
        <v>109</v>
      </c>
      <c r="B125" s="625"/>
      <c r="C125" s="659"/>
      <c r="D125" s="685"/>
      <c r="E125" s="469"/>
      <c r="F125" s="468">
        <v>1</v>
      </c>
      <c r="G125" s="200" t="s">
        <v>211</v>
      </c>
      <c r="H125" s="573"/>
      <c r="I125" s="304">
        <v>79</v>
      </c>
      <c r="J125" s="304"/>
      <c r="K125" s="304"/>
      <c r="L125" s="304">
        <v>37</v>
      </c>
      <c r="M125" s="304"/>
      <c r="N125" s="279"/>
      <c r="O125" s="279">
        <v>243.85936000000001</v>
      </c>
      <c r="P125" s="279"/>
    </row>
    <row r="126" spans="1:16" ht="15" hidden="1" customHeight="1" outlineLevel="1" x14ac:dyDescent="0.25">
      <c r="A126" s="483">
        <v>110</v>
      </c>
      <c r="B126" s="625"/>
      <c r="C126" s="659"/>
      <c r="D126" s="685"/>
      <c r="E126" s="469"/>
      <c r="F126" s="468">
        <v>1</v>
      </c>
      <c r="G126" s="200" t="s">
        <v>212</v>
      </c>
      <c r="H126" s="573"/>
      <c r="I126" s="304">
        <v>643</v>
      </c>
      <c r="J126" s="304"/>
      <c r="K126" s="304"/>
      <c r="L126" s="304">
        <v>14</v>
      </c>
      <c r="M126" s="304"/>
      <c r="N126" s="279"/>
      <c r="O126" s="279">
        <v>522.29692</v>
      </c>
      <c r="P126" s="279"/>
    </row>
    <row r="127" spans="1:16" ht="15" hidden="1" customHeight="1" outlineLevel="1" x14ac:dyDescent="0.25">
      <c r="A127" s="483">
        <v>111</v>
      </c>
      <c r="B127" s="625"/>
      <c r="C127" s="659"/>
      <c r="D127" s="685"/>
      <c r="E127" s="469"/>
      <c r="F127" s="468">
        <v>1</v>
      </c>
      <c r="G127" s="200" t="s">
        <v>213</v>
      </c>
      <c r="H127" s="573"/>
      <c r="I127" s="304">
        <v>96</v>
      </c>
      <c r="J127" s="304"/>
      <c r="K127" s="304"/>
      <c r="L127" s="304">
        <v>4</v>
      </c>
      <c r="M127" s="304"/>
      <c r="N127" s="279"/>
      <c r="O127" s="279">
        <v>123.16576999999999</v>
      </c>
      <c r="P127" s="279"/>
    </row>
    <row r="128" spans="1:16" ht="15" hidden="1" customHeight="1" outlineLevel="1" x14ac:dyDescent="0.25">
      <c r="A128" s="483">
        <v>112</v>
      </c>
      <c r="B128" s="625"/>
      <c r="C128" s="659"/>
      <c r="D128" s="685"/>
      <c r="E128" s="469"/>
      <c r="F128" s="468">
        <v>1</v>
      </c>
      <c r="G128" s="200" t="s">
        <v>214</v>
      </c>
      <c r="H128" s="573"/>
      <c r="I128" s="304">
        <v>52</v>
      </c>
      <c r="J128" s="304"/>
      <c r="K128" s="304"/>
      <c r="L128" s="304">
        <v>30</v>
      </c>
      <c r="M128" s="304"/>
      <c r="N128" s="279"/>
      <c r="O128" s="279">
        <v>84.686660000000003</v>
      </c>
      <c r="P128" s="279"/>
    </row>
    <row r="129" spans="1:16" ht="15" hidden="1" customHeight="1" outlineLevel="1" x14ac:dyDescent="0.25">
      <c r="A129" s="483">
        <v>113</v>
      </c>
      <c r="B129" s="625"/>
      <c r="C129" s="659"/>
      <c r="D129" s="685"/>
      <c r="E129" s="469"/>
      <c r="F129" s="468">
        <v>1</v>
      </c>
      <c r="G129" s="200" t="s">
        <v>215</v>
      </c>
      <c r="H129" s="573"/>
      <c r="I129" s="304">
        <v>23</v>
      </c>
      <c r="J129" s="304"/>
      <c r="K129" s="304"/>
      <c r="L129" s="304">
        <v>30</v>
      </c>
      <c r="M129" s="304"/>
      <c r="N129" s="279"/>
      <c r="O129" s="279">
        <v>59.683100000000003</v>
      </c>
      <c r="P129" s="279"/>
    </row>
    <row r="130" spans="1:16" ht="15" hidden="1" customHeight="1" outlineLevel="1" x14ac:dyDescent="0.25">
      <c r="A130" s="483">
        <v>114</v>
      </c>
      <c r="B130" s="625"/>
      <c r="C130" s="659"/>
      <c r="D130" s="685"/>
      <c r="E130" s="469"/>
      <c r="F130" s="468">
        <v>1</v>
      </c>
      <c r="G130" s="200" t="s">
        <v>216</v>
      </c>
      <c r="H130" s="573"/>
      <c r="I130" s="304">
        <v>65</v>
      </c>
      <c r="J130" s="304"/>
      <c r="K130" s="304"/>
      <c r="L130" s="304">
        <v>30</v>
      </c>
      <c r="M130" s="304"/>
      <c r="N130" s="279"/>
      <c r="O130" s="279">
        <v>128.96337</v>
      </c>
      <c r="P130" s="279"/>
    </row>
    <row r="131" spans="1:16" ht="15" hidden="1" customHeight="1" outlineLevel="1" x14ac:dyDescent="0.25">
      <c r="A131" s="483">
        <v>115</v>
      </c>
      <c r="B131" s="625"/>
      <c r="C131" s="659"/>
      <c r="D131" s="685"/>
      <c r="E131" s="469"/>
      <c r="F131" s="468">
        <v>1</v>
      </c>
      <c r="G131" s="200" t="s">
        <v>217</v>
      </c>
      <c r="H131" s="573"/>
      <c r="I131" s="304">
        <v>70</v>
      </c>
      <c r="J131" s="304"/>
      <c r="K131" s="304"/>
      <c r="L131" s="304">
        <v>25</v>
      </c>
      <c r="M131" s="304"/>
      <c r="N131" s="279"/>
      <c r="O131" s="279">
        <v>106.22401000000001</v>
      </c>
      <c r="P131" s="279"/>
    </row>
    <row r="132" spans="1:16" ht="15" hidden="1" customHeight="1" outlineLevel="1" x14ac:dyDescent="0.25">
      <c r="A132" s="483">
        <v>116</v>
      </c>
      <c r="B132" s="625"/>
      <c r="C132" s="659"/>
      <c r="D132" s="685"/>
      <c r="E132" s="469"/>
      <c r="F132" s="468">
        <v>1</v>
      </c>
      <c r="G132" s="200" t="s">
        <v>218</v>
      </c>
      <c r="H132" s="573"/>
      <c r="I132" s="304">
        <v>200</v>
      </c>
      <c r="J132" s="304"/>
      <c r="K132" s="304"/>
      <c r="L132" s="304">
        <v>15</v>
      </c>
      <c r="M132" s="304"/>
      <c r="N132" s="279"/>
      <c r="O132" s="279">
        <v>177.80439000000001</v>
      </c>
      <c r="P132" s="279"/>
    </row>
    <row r="133" spans="1:16" ht="15" hidden="1" customHeight="1" outlineLevel="1" x14ac:dyDescent="0.25">
      <c r="A133" s="483">
        <v>117</v>
      </c>
      <c r="B133" s="625"/>
      <c r="C133" s="659"/>
      <c r="D133" s="685"/>
      <c r="E133" s="469"/>
      <c r="F133" s="468">
        <v>1</v>
      </c>
      <c r="G133" s="200" t="s">
        <v>219</v>
      </c>
      <c r="H133" s="573"/>
      <c r="I133" s="304">
        <v>77</v>
      </c>
      <c r="J133" s="304"/>
      <c r="K133" s="304"/>
      <c r="L133" s="304">
        <v>2</v>
      </c>
      <c r="M133" s="304"/>
      <c r="N133" s="279"/>
      <c r="O133" s="279">
        <v>169.84196</v>
      </c>
      <c r="P133" s="279"/>
    </row>
    <row r="134" spans="1:16" ht="15" hidden="1" customHeight="1" outlineLevel="1" x14ac:dyDescent="0.25">
      <c r="A134" s="483">
        <v>118</v>
      </c>
      <c r="B134" s="625"/>
      <c r="C134" s="659"/>
      <c r="D134" s="685"/>
      <c r="E134" s="469"/>
      <c r="F134" s="468">
        <v>1</v>
      </c>
      <c r="G134" s="200" t="s">
        <v>220</v>
      </c>
      <c r="H134" s="573"/>
      <c r="I134" s="304">
        <v>110</v>
      </c>
      <c r="J134" s="304"/>
      <c r="K134" s="304"/>
      <c r="L134" s="304">
        <v>15</v>
      </c>
      <c r="M134" s="304"/>
      <c r="N134" s="279"/>
      <c r="O134" s="279">
        <v>236.34871000000001</v>
      </c>
      <c r="P134" s="279"/>
    </row>
    <row r="135" spans="1:16" ht="15" hidden="1" customHeight="1" outlineLevel="1" x14ac:dyDescent="0.25">
      <c r="A135" s="483">
        <v>119</v>
      </c>
      <c r="B135" s="625"/>
      <c r="C135" s="659"/>
      <c r="D135" s="685"/>
      <c r="E135" s="469"/>
      <c r="F135" s="468">
        <v>1</v>
      </c>
      <c r="G135" s="200" t="s">
        <v>221</v>
      </c>
      <c r="H135" s="573"/>
      <c r="I135" s="304">
        <v>126</v>
      </c>
      <c r="J135" s="304"/>
      <c r="K135" s="304"/>
      <c r="L135" s="304">
        <v>6</v>
      </c>
      <c r="M135" s="304"/>
      <c r="N135" s="279"/>
      <c r="O135" s="279">
        <v>214.26820000000001</v>
      </c>
      <c r="P135" s="279"/>
    </row>
    <row r="136" spans="1:16" ht="15" hidden="1" customHeight="1" outlineLevel="1" x14ac:dyDescent="0.25">
      <c r="A136" s="483">
        <v>120</v>
      </c>
      <c r="B136" s="625"/>
      <c r="C136" s="659"/>
      <c r="D136" s="685"/>
      <c r="E136" s="469"/>
      <c r="F136" s="468">
        <v>1</v>
      </c>
      <c r="G136" s="200" t="s">
        <v>222</v>
      </c>
      <c r="H136" s="573"/>
      <c r="I136" s="304">
        <v>27</v>
      </c>
      <c r="J136" s="304"/>
      <c r="K136" s="304"/>
      <c r="L136" s="304">
        <v>15</v>
      </c>
      <c r="M136" s="304"/>
      <c r="N136" s="279"/>
      <c r="O136" s="279">
        <v>100.94333</v>
      </c>
      <c r="P136" s="279"/>
    </row>
    <row r="137" spans="1:16" ht="15" hidden="1" customHeight="1" outlineLevel="1" x14ac:dyDescent="0.25">
      <c r="A137" s="483">
        <v>121</v>
      </c>
      <c r="B137" s="625"/>
      <c r="C137" s="659"/>
      <c r="D137" s="685"/>
      <c r="E137" s="469"/>
      <c r="F137" s="468">
        <v>1</v>
      </c>
      <c r="G137" s="200" t="s">
        <v>223</v>
      </c>
      <c r="H137" s="573"/>
      <c r="I137" s="304">
        <v>45.5</v>
      </c>
      <c r="J137" s="304"/>
      <c r="K137" s="304"/>
      <c r="L137" s="304">
        <v>15</v>
      </c>
      <c r="M137" s="304"/>
      <c r="N137" s="279"/>
      <c r="O137" s="279">
        <v>126.47938000000001</v>
      </c>
      <c r="P137" s="279"/>
    </row>
    <row r="138" spans="1:16" ht="15" hidden="1" customHeight="1" outlineLevel="1" x14ac:dyDescent="0.25">
      <c r="A138" s="483">
        <v>122</v>
      </c>
      <c r="B138" s="625"/>
      <c r="C138" s="659"/>
      <c r="D138" s="685"/>
      <c r="E138" s="469"/>
      <c r="F138" s="468">
        <v>1</v>
      </c>
      <c r="G138" s="200" t="s">
        <v>224</v>
      </c>
      <c r="H138" s="573"/>
      <c r="I138" s="304">
        <v>30</v>
      </c>
      <c r="J138" s="304"/>
      <c r="K138" s="304"/>
      <c r="L138" s="304">
        <v>15</v>
      </c>
      <c r="M138" s="304"/>
      <c r="N138" s="279"/>
      <c r="O138" s="279">
        <v>111.51509</v>
      </c>
      <c r="P138" s="279"/>
    </row>
    <row r="139" spans="1:16" ht="15" hidden="1" customHeight="1" outlineLevel="1" x14ac:dyDescent="0.25">
      <c r="A139" s="483">
        <v>123</v>
      </c>
      <c r="B139" s="625"/>
      <c r="C139" s="659"/>
      <c r="D139" s="685"/>
      <c r="E139" s="469"/>
      <c r="F139" s="468">
        <v>1</v>
      </c>
      <c r="G139" s="200" t="s">
        <v>225</v>
      </c>
      <c r="H139" s="573"/>
      <c r="I139" s="304">
        <v>70</v>
      </c>
      <c r="J139" s="304"/>
      <c r="K139" s="304"/>
      <c r="L139" s="304">
        <v>25</v>
      </c>
      <c r="M139" s="304"/>
      <c r="N139" s="279"/>
      <c r="O139" s="279">
        <v>197.81217000000001</v>
      </c>
      <c r="P139" s="279"/>
    </row>
    <row r="140" spans="1:16" ht="15" hidden="1" customHeight="1" outlineLevel="1" x14ac:dyDescent="0.25">
      <c r="A140" s="483">
        <v>124</v>
      </c>
      <c r="B140" s="625"/>
      <c r="C140" s="659"/>
      <c r="D140" s="685"/>
      <c r="E140" s="469"/>
      <c r="F140" s="468">
        <v>1</v>
      </c>
      <c r="G140" s="200" t="s">
        <v>226</v>
      </c>
      <c r="H140" s="573"/>
      <c r="I140" s="304">
        <v>125</v>
      </c>
      <c r="J140" s="304"/>
      <c r="K140" s="304"/>
      <c r="L140" s="304">
        <v>15</v>
      </c>
      <c r="M140" s="304"/>
      <c r="N140" s="279"/>
      <c r="O140" s="279">
        <v>273.68993</v>
      </c>
      <c r="P140" s="279"/>
    </row>
    <row r="141" spans="1:16" ht="15" hidden="1" customHeight="1" outlineLevel="1" x14ac:dyDescent="0.25">
      <c r="A141" s="483">
        <v>125</v>
      </c>
      <c r="B141" s="625"/>
      <c r="C141" s="659"/>
      <c r="D141" s="685"/>
      <c r="E141" s="469"/>
      <c r="F141" s="468">
        <v>1</v>
      </c>
      <c r="G141" s="200" t="s">
        <v>227</v>
      </c>
      <c r="H141" s="573"/>
      <c r="I141" s="304">
        <v>125</v>
      </c>
      <c r="J141" s="304"/>
      <c r="K141" s="304"/>
      <c r="L141" s="304">
        <v>10</v>
      </c>
      <c r="M141" s="304"/>
      <c r="N141" s="279"/>
      <c r="O141" s="279">
        <v>214.94075000000001</v>
      </c>
      <c r="P141" s="279"/>
    </row>
    <row r="142" spans="1:16" ht="15" hidden="1" customHeight="1" outlineLevel="1" x14ac:dyDescent="0.25">
      <c r="A142" s="483">
        <v>126</v>
      </c>
      <c r="B142" s="625"/>
      <c r="C142" s="659"/>
      <c r="D142" s="685"/>
      <c r="E142" s="469"/>
      <c r="F142" s="468">
        <v>1</v>
      </c>
      <c r="G142" s="200" t="s">
        <v>228</v>
      </c>
      <c r="H142" s="573"/>
      <c r="I142" s="304">
        <v>251</v>
      </c>
      <c r="J142" s="304"/>
      <c r="K142" s="304"/>
      <c r="L142" s="304">
        <v>5</v>
      </c>
      <c r="M142" s="304"/>
      <c r="N142" s="279"/>
      <c r="O142" s="279">
        <v>271.55207999999999</v>
      </c>
      <c r="P142" s="279"/>
    </row>
    <row r="143" spans="1:16" ht="15" hidden="1" customHeight="1" outlineLevel="1" x14ac:dyDescent="0.25">
      <c r="A143" s="483">
        <v>127</v>
      </c>
      <c r="B143" s="625"/>
      <c r="C143" s="659"/>
      <c r="D143" s="685"/>
      <c r="E143" s="469"/>
      <c r="F143" s="468">
        <v>1</v>
      </c>
      <c r="G143" s="200" t="s">
        <v>229</v>
      </c>
      <c r="H143" s="573"/>
      <c r="I143" s="304">
        <v>46</v>
      </c>
      <c r="J143" s="304"/>
      <c r="K143" s="304"/>
      <c r="L143" s="304">
        <v>15</v>
      </c>
      <c r="M143" s="304"/>
      <c r="N143" s="279"/>
      <c r="O143" s="279">
        <v>92.065880000000007</v>
      </c>
      <c r="P143" s="279"/>
    </row>
    <row r="144" spans="1:16" ht="15" hidden="1" customHeight="1" outlineLevel="1" x14ac:dyDescent="0.25">
      <c r="A144" s="483">
        <v>128</v>
      </c>
      <c r="B144" s="625"/>
      <c r="C144" s="659"/>
      <c r="D144" s="685"/>
      <c r="E144" s="469"/>
      <c r="F144" s="468">
        <v>1</v>
      </c>
      <c r="G144" s="200" t="s">
        <v>230</v>
      </c>
      <c r="H144" s="573"/>
      <c r="I144" s="304">
        <v>153</v>
      </c>
      <c r="J144" s="304"/>
      <c r="K144" s="304"/>
      <c r="L144" s="304">
        <v>15</v>
      </c>
      <c r="M144" s="304"/>
      <c r="N144" s="279"/>
      <c r="O144" s="279">
        <v>98.81559</v>
      </c>
      <c r="P144" s="279"/>
    </row>
    <row r="145" spans="1:16" ht="15" hidden="1" customHeight="1" outlineLevel="1" x14ac:dyDescent="0.25">
      <c r="A145" s="483">
        <v>129</v>
      </c>
      <c r="B145" s="625"/>
      <c r="C145" s="659"/>
      <c r="D145" s="685"/>
      <c r="E145" s="469"/>
      <c r="F145" s="468">
        <v>1</v>
      </c>
      <c r="G145" s="200" t="s">
        <v>231</v>
      </c>
      <c r="H145" s="573"/>
      <c r="I145" s="304">
        <v>95</v>
      </c>
      <c r="J145" s="304"/>
      <c r="K145" s="304"/>
      <c r="L145" s="304">
        <v>6</v>
      </c>
      <c r="M145" s="304"/>
      <c r="N145" s="279"/>
      <c r="O145" s="279">
        <v>162.77002999999999</v>
      </c>
      <c r="P145" s="279"/>
    </row>
    <row r="146" spans="1:16" ht="15" hidden="1" customHeight="1" outlineLevel="1" x14ac:dyDescent="0.25">
      <c r="A146" s="483">
        <v>130</v>
      </c>
      <c r="B146" s="625"/>
      <c r="C146" s="659"/>
      <c r="D146" s="685"/>
      <c r="E146" s="469"/>
      <c r="F146" s="468">
        <v>1</v>
      </c>
      <c r="G146" s="200" t="s">
        <v>232</v>
      </c>
      <c r="H146" s="573"/>
      <c r="I146" s="304">
        <v>140</v>
      </c>
      <c r="J146" s="304"/>
      <c r="K146" s="304"/>
      <c r="L146" s="304">
        <v>14</v>
      </c>
      <c r="M146" s="304"/>
      <c r="N146" s="279"/>
      <c r="O146" s="279">
        <v>165.57074</v>
      </c>
      <c r="P146" s="279"/>
    </row>
    <row r="147" spans="1:16" ht="15" hidden="1" customHeight="1" outlineLevel="1" x14ac:dyDescent="0.25">
      <c r="A147" s="483">
        <v>131</v>
      </c>
      <c r="B147" s="625"/>
      <c r="C147" s="659"/>
      <c r="D147" s="685"/>
      <c r="E147" s="469"/>
      <c r="F147" s="468">
        <v>1</v>
      </c>
      <c r="G147" s="200" t="s">
        <v>233</v>
      </c>
      <c r="H147" s="573"/>
      <c r="I147" s="304">
        <v>25</v>
      </c>
      <c r="J147" s="304"/>
      <c r="K147" s="304"/>
      <c r="L147" s="304">
        <v>50</v>
      </c>
      <c r="M147" s="304"/>
      <c r="N147" s="279"/>
      <c r="O147" s="279">
        <v>76.73366</v>
      </c>
      <c r="P147" s="279"/>
    </row>
    <row r="148" spans="1:16" ht="15" hidden="1" customHeight="1" outlineLevel="1" x14ac:dyDescent="0.25">
      <c r="A148" s="483">
        <v>132</v>
      </c>
      <c r="B148" s="625"/>
      <c r="C148" s="659"/>
      <c r="D148" s="685"/>
      <c r="E148" s="469"/>
      <c r="F148" s="468">
        <v>1</v>
      </c>
      <c r="G148" s="200" t="s">
        <v>234</v>
      </c>
      <c r="H148" s="573"/>
      <c r="I148" s="304">
        <v>44</v>
      </c>
      <c r="J148" s="304"/>
      <c r="K148" s="304"/>
      <c r="L148" s="304">
        <v>5</v>
      </c>
      <c r="M148" s="304"/>
      <c r="N148" s="279"/>
      <c r="O148" s="279">
        <v>28.920210000000001</v>
      </c>
      <c r="P148" s="279"/>
    </row>
    <row r="149" spans="1:16" ht="15" hidden="1" customHeight="1" outlineLevel="1" x14ac:dyDescent="0.25">
      <c r="A149" s="483">
        <v>133</v>
      </c>
      <c r="B149" s="625"/>
      <c r="C149" s="659"/>
      <c r="D149" s="685"/>
      <c r="E149" s="469"/>
      <c r="F149" s="468">
        <v>1</v>
      </c>
      <c r="G149" s="200" t="s">
        <v>235</v>
      </c>
      <c r="H149" s="573"/>
      <c r="I149" s="304">
        <v>83</v>
      </c>
      <c r="J149" s="304"/>
      <c r="K149" s="304"/>
      <c r="L149" s="304">
        <v>15</v>
      </c>
      <c r="M149" s="304"/>
      <c r="N149" s="279"/>
      <c r="O149" s="279">
        <v>94.859589999999997</v>
      </c>
      <c r="P149" s="279"/>
    </row>
    <row r="150" spans="1:16" ht="15" hidden="1" customHeight="1" outlineLevel="1" x14ac:dyDescent="0.25">
      <c r="A150" s="483">
        <v>134</v>
      </c>
      <c r="B150" s="625"/>
      <c r="C150" s="659"/>
      <c r="D150" s="685"/>
      <c r="E150" s="469"/>
      <c r="F150" s="468">
        <v>1</v>
      </c>
      <c r="G150" s="200" t="s">
        <v>236</v>
      </c>
      <c r="H150" s="573"/>
      <c r="I150" s="304">
        <v>170</v>
      </c>
      <c r="J150" s="304"/>
      <c r="K150" s="304"/>
      <c r="L150" s="304">
        <v>6</v>
      </c>
      <c r="M150" s="304"/>
      <c r="N150" s="279"/>
      <c r="O150" s="279">
        <v>111.27804999999999</v>
      </c>
      <c r="P150" s="279"/>
    </row>
    <row r="151" spans="1:16" ht="15" hidden="1" customHeight="1" outlineLevel="1" x14ac:dyDescent="0.25">
      <c r="A151" s="483">
        <v>135</v>
      </c>
      <c r="B151" s="625"/>
      <c r="C151" s="659"/>
      <c r="D151" s="685"/>
      <c r="E151" s="469"/>
      <c r="F151" s="468">
        <v>1</v>
      </c>
      <c r="G151" s="200" t="s">
        <v>237</v>
      </c>
      <c r="H151" s="573"/>
      <c r="I151" s="304">
        <v>135</v>
      </c>
      <c r="J151" s="304"/>
      <c r="K151" s="304"/>
      <c r="L151" s="304">
        <v>6</v>
      </c>
      <c r="M151" s="304"/>
      <c r="N151" s="279"/>
      <c r="O151" s="279">
        <v>185.29015999999999</v>
      </c>
      <c r="P151" s="279"/>
    </row>
    <row r="152" spans="1:16" ht="15" hidden="1" customHeight="1" outlineLevel="1" x14ac:dyDescent="0.25">
      <c r="A152" s="483">
        <v>136</v>
      </c>
      <c r="B152" s="625"/>
      <c r="C152" s="659"/>
      <c r="D152" s="685"/>
      <c r="E152" s="469"/>
      <c r="F152" s="468">
        <v>1</v>
      </c>
      <c r="G152" s="200" t="s">
        <v>238</v>
      </c>
      <c r="H152" s="573"/>
      <c r="I152" s="304">
        <v>80</v>
      </c>
      <c r="J152" s="304"/>
      <c r="K152" s="304"/>
      <c r="L152" s="304">
        <v>15</v>
      </c>
      <c r="M152" s="304"/>
      <c r="N152" s="279"/>
      <c r="O152" s="279">
        <v>138.7278</v>
      </c>
      <c r="P152" s="279"/>
    </row>
    <row r="153" spans="1:16" ht="15" hidden="1" customHeight="1" outlineLevel="1" x14ac:dyDescent="0.25">
      <c r="A153" s="483">
        <v>137</v>
      </c>
      <c r="B153" s="625"/>
      <c r="C153" s="659"/>
      <c r="D153" s="685"/>
      <c r="E153" s="469"/>
      <c r="F153" s="468">
        <v>1</v>
      </c>
      <c r="G153" s="200" t="s">
        <v>239</v>
      </c>
      <c r="H153" s="573"/>
      <c r="I153" s="304">
        <v>19</v>
      </c>
      <c r="J153" s="304"/>
      <c r="K153" s="304"/>
      <c r="L153" s="304">
        <v>15</v>
      </c>
      <c r="M153" s="304"/>
      <c r="N153" s="279"/>
      <c r="O153" s="279">
        <v>102.11163999999999</v>
      </c>
      <c r="P153" s="279"/>
    </row>
    <row r="154" spans="1:16" ht="15" hidden="1" customHeight="1" outlineLevel="1" x14ac:dyDescent="0.25">
      <c r="A154" s="483">
        <v>138</v>
      </c>
      <c r="B154" s="625"/>
      <c r="C154" s="659"/>
      <c r="D154" s="685"/>
      <c r="E154" s="469"/>
      <c r="F154" s="468">
        <v>1</v>
      </c>
      <c r="G154" s="200" t="s">
        <v>240</v>
      </c>
      <c r="H154" s="573"/>
      <c r="I154" s="304">
        <v>76</v>
      </c>
      <c r="J154" s="304"/>
      <c r="K154" s="304"/>
      <c r="L154" s="304">
        <v>15</v>
      </c>
      <c r="M154" s="304"/>
      <c r="N154" s="279"/>
      <c r="O154" s="279">
        <v>131.02674999999999</v>
      </c>
      <c r="P154" s="279"/>
    </row>
    <row r="155" spans="1:16" ht="15" hidden="1" customHeight="1" outlineLevel="1" x14ac:dyDescent="0.25">
      <c r="A155" s="483">
        <v>139</v>
      </c>
      <c r="B155" s="625"/>
      <c r="C155" s="659"/>
      <c r="D155" s="685"/>
      <c r="E155" s="469"/>
      <c r="F155" s="468">
        <v>1</v>
      </c>
      <c r="G155" s="200" t="s">
        <v>241</v>
      </c>
      <c r="H155" s="573"/>
      <c r="I155" s="304">
        <v>86</v>
      </c>
      <c r="J155" s="304"/>
      <c r="K155" s="304"/>
      <c r="L155" s="304">
        <v>4</v>
      </c>
      <c r="M155" s="304"/>
      <c r="N155" s="279"/>
      <c r="O155" s="279">
        <v>122.226</v>
      </c>
      <c r="P155" s="279"/>
    </row>
    <row r="156" spans="1:16" ht="15" hidden="1" customHeight="1" outlineLevel="1" x14ac:dyDescent="0.25">
      <c r="A156" s="483">
        <v>140</v>
      </c>
      <c r="B156" s="625"/>
      <c r="C156" s="659"/>
      <c r="D156" s="685"/>
      <c r="E156" s="469"/>
      <c r="F156" s="468">
        <v>1</v>
      </c>
      <c r="G156" s="200" t="s">
        <v>242</v>
      </c>
      <c r="H156" s="573"/>
      <c r="I156" s="304">
        <v>107</v>
      </c>
      <c r="J156" s="304"/>
      <c r="K156" s="304"/>
      <c r="L156" s="304">
        <v>15</v>
      </c>
      <c r="M156" s="304"/>
      <c r="N156" s="279"/>
      <c r="O156" s="279">
        <v>155.04423</v>
      </c>
      <c r="P156" s="279"/>
    </row>
    <row r="157" spans="1:16" ht="15" hidden="1" customHeight="1" outlineLevel="1" x14ac:dyDescent="0.25">
      <c r="A157" s="483">
        <v>141</v>
      </c>
      <c r="B157" s="625"/>
      <c r="C157" s="659"/>
      <c r="D157" s="685"/>
      <c r="E157" s="469"/>
      <c r="F157" s="468">
        <v>1</v>
      </c>
      <c r="G157" s="200" t="s">
        <v>243</v>
      </c>
      <c r="H157" s="573"/>
      <c r="I157" s="304">
        <v>409</v>
      </c>
      <c r="J157" s="304"/>
      <c r="K157" s="304"/>
      <c r="L157" s="304">
        <v>15</v>
      </c>
      <c r="M157" s="304"/>
      <c r="N157" s="279"/>
      <c r="O157" s="279">
        <v>454.48700000000002</v>
      </c>
      <c r="P157" s="279"/>
    </row>
    <row r="158" spans="1:16" ht="15" hidden="1" customHeight="1" outlineLevel="1" x14ac:dyDescent="0.25">
      <c r="A158" s="483">
        <v>142</v>
      </c>
      <c r="B158" s="625"/>
      <c r="C158" s="659"/>
      <c r="D158" s="685"/>
      <c r="E158" s="469"/>
      <c r="F158" s="468">
        <v>1</v>
      </c>
      <c r="G158" s="200" t="s">
        <v>244</v>
      </c>
      <c r="H158" s="573"/>
      <c r="I158" s="304">
        <v>70</v>
      </c>
      <c r="J158" s="304"/>
      <c r="K158" s="304"/>
      <c r="L158" s="304">
        <v>15</v>
      </c>
      <c r="M158" s="304"/>
      <c r="N158" s="279"/>
      <c r="O158" s="279">
        <v>77.5137</v>
      </c>
      <c r="P158" s="279"/>
    </row>
    <row r="159" spans="1:16" ht="15" hidden="1" customHeight="1" outlineLevel="1" x14ac:dyDescent="0.25">
      <c r="A159" s="483">
        <v>143</v>
      </c>
      <c r="B159" s="625"/>
      <c r="C159" s="659"/>
      <c r="D159" s="685"/>
      <c r="E159" s="469"/>
      <c r="F159" s="468">
        <v>1</v>
      </c>
      <c r="G159" s="200" t="s">
        <v>245</v>
      </c>
      <c r="H159" s="573"/>
      <c r="I159" s="304">
        <v>132</v>
      </c>
      <c r="J159" s="304"/>
      <c r="K159" s="304"/>
      <c r="L159" s="304">
        <v>20</v>
      </c>
      <c r="M159" s="304"/>
      <c r="N159" s="279"/>
      <c r="O159" s="279">
        <v>38.221946921076452</v>
      </c>
      <c r="P159" s="279"/>
    </row>
    <row r="160" spans="1:16" ht="15" hidden="1" customHeight="1" outlineLevel="1" x14ac:dyDescent="0.25">
      <c r="A160" s="483">
        <v>144</v>
      </c>
      <c r="B160" s="625"/>
      <c r="C160" s="659"/>
      <c r="D160" s="685"/>
      <c r="E160" s="469"/>
      <c r="F160" s="468">
        <v>1</v>
      </c>
      <c r="G160" s="200" t="s">
        <v>246</v>
      </c>
      <c r="H160" s="573"/>
      <c r="I160" s="304">
        <v>38</v>
      </c>
      <c r="J160" s="304"/>
      <c r="K160" s="304"/>
      <c r="L160" s="304">
        <v>15</v>
      </c>
      <c r="M160" s="304"/>
      <c r="N160" s="279"/>
      <c r="O160" s="279">
        <v>26.609296921076449</v>
      </c>
      <c r="P160" s="279"/>
    </row>
    <row r="161" spans="1:16" ht="15" hidden="1" customHeight="1" outlineLevel="1" x14ac:dyDescent="0.25">
      <c r="A161" s="483">
        <v>145</v>
      </c>
      <c r="B161" s="625"/>
      <c r="C161" s="659"/>
      <c r="D161" s="685"/>
      <c r="E161" s="469"/>
      <c r="F161" s="468">
        <v>1</v>
      </c>
      <c r="G161" s="200" t="s">
        <v>247</v>
      </c>
      <c r="H161" s="573"/>
      <c r="I161" s="304">
        <v>58</v>
      </c>
      <c r="J161" s="304"/>
      <c r="K161" s="304"/>
      <c r="L161" s="304">
        <v>15</v>
      </c>
      <c r="M161" s="304"/>
      <c r="N161" s="279"/>
      <c r="O161" s="279">
        <v>31.346216921076451</v>
      </c>
      <c r="P161" s="279"/>
    </row>
    <row r="162" spans="1:16" ht="15" hidden="1" customHeight="1" outlineLevel="1" x14ac:dyDescent="0.25">
      <c r="A162" s="483">
        <v>146</v>
      </c>
      <c r="B162" s="625"/>
      <c r="C162" s="659"/>
      <c r="D162" s="685"/>
      <c r="E162" s="469"/>
      <c r="F162" s="468">
        <v>1</v>
      </c>
      <c r="G162" s="200" t="s">
        <v>248</v>
      </c>
      <c r="H162" s="573"/>
      <c r="I162" s="304">
        <v>40</v>
      </c>
      <c r="J162" s="304"/>
      <c r="K162" s="304"/>
      <c r="L162" s="304">
        <v>6</v>
      </c>
      <c r="M162" s="304"/>
      <c r="N162" s="279"/>
      <c r="O162" s="279">
        <v>25.943809999999999</v>
      </c>
      <c r="P162" s="279"/>
    </row>
    <row r="163" spans="1:16" ht="15" hidden="1" customHeight="1" outlineLevel="1" x14ac:dyDescent="0.25">
      <c r="A163" s="483">
        <v>147</v>
      </c>
      <c r="B163" s="625"/>
      <c r="C163" s="659"/>
      <c r="D163" s="685"/>
      <c r="E163" s="469"/>
      <c r="F163" s="468">
        <v>1</v>
      </c>
      <c r="G163" s="200" t="s">
        <v>249</v>
      </c>
      <c r="H163" s="573"/>
      <c r="I163" s="304">
        <v>415</v>
      </c>
      <c r="J163" s="304"/>
      <c r="K163" s="304"/>
      <c r="L163" s="304">
        <v>15</v>
      </c>
      <c r="M163" s="304"/>
      <c r="N163" s="279"/>
      <c r="O163" s="279">
        <v>610.89317000000005</v>
      </c>
      <c r="P163" s="279"/>
    </row>
    <row r="164" spans="1:16" ht="15" hidden="1" customHeight="1" outlineLevel="1" x14ac:dyDescent="0.25">
      <c r="A164" s="483">
        <v>148</v>
      </c>
      <c r="B164" s="625"/>
      <c r="C164" s="659"/>
      <c r="D164" s="685"/>
      <c r="E164" s="469"/>
      <c r="F164" s="468">
        <v>1</v>
      </c>
      <c r="G164" s="200" t="s">
        <v>250</v>
      </c>
      <c r="H164" s="573"/>
      <c r="I164" s="304">
        <v>40</v>
      </c>
      <c r="J164" s="304"/>
      <c r="K164" s="304"/>
      <c r="L164" s="304">
        <v>2</v>
      </c>
      <c r="M164" s="304"/>
      <c r="N164" s="279"/>
      <c r="O164" s="279">
        <v>35.492400000000004</v>
      </c>
      <c r="P164" s="279"/>
    </row>
    <row r="165" spans="1:16" ht="15" hidden="1" customHeight="1" outlineLevel="1" x14ac:dyDescent="0.25">
      <c r="A165" s="483">
        <v>149</v>
      </c>
      <c r="B165" s="625"/>
      <c r="C165" s="659"/>
      <c r="D165" s="685"/>
      <c r="E165" s="469"/>
      <c r="F165" s="468">
        <v>1</v>
      </c>
      <c r="G165" s="200" t="s">
        <v>251</v>
      </c>
      <c r="H165" s="573"/>
      <c r="I165" s="304">
        <v>156</v>
      </c>
      <c r="J165" s="304"/>
      <c r="K165" s="304"/>
      <c r="L165" s="304">
        <v>15</v>
      </c>
      <c r="M165" s="304"/>
      <c r="N165" s="279"/>
      <c r="O165" s="279">
        <v>142.59508</v>
      </c>
      <c r="P165" s="279"/>
    </row>
    <row r="166" spans="1:16" ht="15" hidden="1" customHeight="1" outlineLevel="1" x14ac:dyDescent="0.25">
      <c r="A166" s="483">
        <v>150</v>
      </c>
      <c r="B166" s="625"/>
      <c r="C166" s="659"/>
      <c r="D166" s="685"/>
      <c r="E166" s="469"/>
      <c r="F166" s="468">
        <v>1</v>
      </c>
      <c r="G166" s="200" t="s">
        <v>252</v>
      </c>
      <c r="H166" s="573"/>
      <c r="I166" s="304">
        <v>90</v>
      </c>
      <c r="J166" s="304"/>
      <c r="K166" s="304"/>
      <c r="L166" s="304">
        <v>15</v>
      </c>
      <c r="M166" s="304"/>
      <c r="N166" s="279"/>
      <c r="O166" s="279">
        <v>64.922380000000004</v>
      </c>
      <c r="P166" s="279"/>
    </row>
    <row r="167" spans="1:16" ht="15" hidden="1" customHeight="1" outlineLevel="1" x14ac:dyDescent="0.25">
      <c r="A167" s="483">
        <v>151</v>
      </c>
      <c r="B167" s="625"/>
      <c r="C167" s="659"/>
      <c r="D167" s="685"/>
      <c r="E167" s="469"/>
      <c r="F167" s="468">
        <v>1</v>
      </c>
      <c r="G167" s="200" t="s">
        <v>253</v>
      </c>
      <c r="H167" s="573"/>
      <c r="I167" s="304">
        <v>36</v>
      </c>
      <c r="J167" s="304"/>
      <c r="K167" s="304"/>
      <c r="L167" s="304">
        <v>15</v>
      </c>
      <c r="M167" s="304"/>
      <c r="N167" s="279"/>
      <c r="O167" s="279">
        <v>29.183800000000002</v>
      </c>
      <c r="P167" s="279"/>
    </row>
    <row r="168" spans="1:16" ht="15" hidden="1" customHeight="1" outlineLevel="1" x14ac:dyDescent="0.25">
      <c r="A168" s="483">
        <v>152</v>
      </c>
      <c r="B168" s="625"/>
      <c r="C168" s="659"/>
      <c r="D168" s="685"/>
      <c r="E168" s="469"/>
      <c r="F168" s="468">
        <v>1</v>
      </c>
      <c r="G168" s="200" t="s">
        <v>254</v>
      </c>
      <c r="H168" s="573"/>
      <c r="I168" s="304">
        <v>10</v>
      </c>
      <c r="J168" s="304"/>
      <c r="K168" s="304"/>
      <c r="L168" s="304">
        <v>15</v>
      </c>
      <c r="M168" s="304"/>
      <c r="N168" s="279"/>
      <c r="O168" s="279">
        <v>64.275450000000006</v>
      </c>
      <c r="P168" s="279"/>
    </row>
    <row r="169" spans="1:16" ht="15" hidden="1" customHeight="1" outlineLevel="1" x14ac:dyDescent="0.25">
      <c r="A169" s="483">
        <v>153</v>
      </c>
      <c r="B169" s="625"/>
      <c r="C169" s="659"/>
      <c r="D169" s="685"/>
      <c r="E169" s="469"/>
      <c r="F169" s="468">
        <v>1</v>
      </c>
      <c r="G169" s="200" t="s">
        <v>255</v>
      </c>
      <c r="H169" s="573"/>
      <c r="I169" s="304">
        <v>42</v>
      </c>
      <c r="J169" s="304"/>
      <c r="K169" s="304"/>
      <c r="L169" s="304">
        <v>14</v>
      </c>
      <c r="M169" s="304"/>
      <c r="N169" s="279"/>
      <c r="O169" s="279">
        <v>37.428809999999999</v>
      </c>
      <c r="P169" s="279"/>
    </row>
    <row r="170" spans="1:16" ht="15" hidden="1" customHeight="1" outlineLevel="1" x14ac:dyDescent="0.25">
      <c r="A170" s="483">
        <v>154</v>
      </c>
      <c r="B170" s="625"/>
      <c r="C170" s="659"/>
      <c r="D170" s="685"/>
      <c r="E170" s="469"/>
      <c r="F170" s="468">
        <v>1</v>
      </c>
      <c r="G170" s="200" t="s">
        <v>256</v>
      </c>
      <c r="H170" s="573"/>
      <c r="I170" s="304">
        <v>109</v>
      </c>
      <c r="J170" s="304"/>
      <c r="K170" s="304"/>
      <c r="L170" s="304">
        <v>15</v>
      </c>
      <c r="M170" s="304"/>
      <c r="N170" s="279"/>
      <c r="O170" s="279">
        <v>73.347629999999995</v>
      </c>
      <c r="P170" s="279"/>
    </row>
    <row r="171" spans="1:16" ht="15" hidden="1" customHeight="1" outlineLevel="1" x14ac:dyDescent="0.25">
      <c r="A171" s="483">
        <v>155</v>
      </c>
      <c r="B171" s="625"/>
      <c r="C171" s="659"/>
      <c r="D171" s="685"/>
      <c r="E171" s="469"/>
      <c r="F171" s="468">
        <v>1</v>
      </c>
      <c r="G171" s="200" t="s">
        <v>257</v>
      </c>
      <c r="H171" s="573"/>
      <c r="I171" s="304">
        <v>87</v>
      </c>
      <c r="J171" s="304"/>
      <c r="K171" s="304"/>
      <c r="L171" s="304">
        <v>15</v>
      </c>
      <c r="M171" s="304"/>
      <c r="N171" s="279"/>
      <c r="O171" s="279">
        <v>192.7097</v>
      </c>
      <c r="P171" s="279"/>
    </row>
    <row r="172" spans="1:16" ht="15" hidden="1" customHeight="1" outlineLevel="1" x14ac:dyDescent="0.25">
      <c r="A172" s="483">
        <v>156</v>
      </c>
      <c r="B172" s="625"/>
      <c r="C172" s="659"/>
      <c r="D172" s="685"/>
      <c r="E172" s="469"/>
      <c r="F172" s="468">
        <v>1</v>
      </c>
      <c r="G172" s="200" t="s">
        <v>258</v>
      </c>
      <c r="H172" s="573"/>
      <c r="I172" s="304">
        <v>19</v>
      </c>
      <c r="J172" s="304"/>
      <c r="K172" s="304"/>
      <c r="L172" s="304">
        <v>15</v>
      </c>
      <c r="M172" s="304"/>
      <c r="N172" s="279"/>
      <c r="O172" s="279">
        <v>201.15396999999999</v>
      </c>
      <c r="P172" s="279"/>
    </row>
    <row r="173" spans="1:16" ht="15" hidden="1" customHeight="1" outlineLevel="1" x14ac:dyDescent="0.25">
      <c r="A173" s="483">
        <v>157</v>
      </c>
      <c r="B173" s="625"/>
      <c r="C173" s="659"/>
      <c r="D173" s="685"/>
      <c r="E173" s="469"/>
      <c r="F173" s="468">
        <v>1</v>
      </c>
      <c r="G173" s="200" t="s">
        <v>259</v>
      </c>
      <c r="H173" s="573"/>
      <c r="I173" s="304">
        <v>35</v>
      </c>
      <c r="J173" s="304"/>
      <c r="K173" s="304"/>
      <c r="L173" s="304">
        <v>1</v>
      </c>
      <c r="M173" s="304"/>
      <c r="N173" s="279"/>
      <c r="O173" s="279">
        <v>75.026859999999999</v>
      </c>
      <c r="P173" s="279"/>
    </row>
    <row r="174" spans="1:16" ht="15" hidden="1" customHeight="1" outlineLevel="1" x14ac:dyDescent="0.25">
      <c r="A174" s="483">
        <v>158</v>
      </c>
      <c r="B174" s="625"/>
      <c r="C174" s="659"/>
      <c r="D174" s="685"/>
      <c r="E174" s="469"/>
      <c r="F174" s="468">
        <v>1</v>
      </c>
      <c r="G174" s="200" t="s">
        <v>260</v>
      </c>
      <c r="H174" s="573"/>
      <c r="I174" s="304">
        <v>191</v>
      </c>
      <c r="J174" s="304"/>
      <c r="K174" s="304"/>
      <c r="L174" s="304">
        <v>3</v>
      </c>
      <c r="M174" s="304"/>
      <c r="N174" s="279"/>
      <c r="O174" s="279">
        <v>284.78877999999997</v>
      </c>
      <c r="P174" s="279"/>
    </row>
    <row r="175" spans="1:16" ht="15" hidden="1" customHeight="1" outlineLevel="1" x14ac:dyDescent="0.25">
      <c r="A175" s="483">
        <v>159</v>
      </c>
      <c r="B175" s="625"/>
      <c r="C175" s="659"/>
      <c r="D175" s="685"/>
      <c r="E175" s="469"/>
      <c r="F175" s="468">
        <v>1</v>
      </c>
      <c r="G175" s="200" t="s">
        <v>261</v>
      </c>
      <c r="H175" s="573"/>
      <c r="I175" s="304">
        <v>303</v>
      </c>
      <c r="J175" s="304"/>
      <c r="K175" s="304"/>
      <c r="L175" s="304">
        <v>6</v>
      </c>
      <c r="M175" s="304"/>
      <c r="N175" s="279"/>
      <c r="O175" s="279">
        <v>208.13980000000001</v>
      </c>
      <c r="P175" s="279"/>
    </row>
    <row r="176" spans="1:16" ht="15" hidden="1" customHeight="1" outlineLevel="1" x14ac:dyDescent="0.25">
      <c r="A176" s="483">
        <v>160</v>
      </c>
      <c r="B176" s="625"/>
      <c r="C176" s="659"/>
      <c r="D176" s="685"/>
      <c r="E176" s="469"/>
      <c r="F176" s="468">
        <v>1</v>
      </c>
      <c r="G176" s="200" t="s">
        <v>262</v>
      </c>
      <c r="H176" s="573"/>
      <c r="I176" s="304">
        <v>35</v>
      </c>
      <c r="J176" s="304"/>
      <c r="K176" s="304"/>
      <c r="L176" s="304">
        <v>20</v>
      </c>
      <c r="M176" s="304"/>
      <c r="N176" s="279"/>
      <c r="O176" s="279">
        <v>56.930399999999999</v>
      </c>
      <c r="P176" s="279"/>
    </row>
    <row r="177" spans="1:16" ht="15" hidden="1" customHeight="1" outlineLevel="1" x14ac:dyDescent="0.25">
      <c r="A177" s="483">
        <v>161</v>
      </c>
      <c r="B177" s="625"/>
      <c r="C177" s="659"/>
      <c r="D177" s="685"/>
      <c r="E177" s="469"/>
      <c r="F177" s="468">
        <v>1</v>
      </c>
      <c r="G177" s="200" t="s">
        <v>263</v>
      </c>
      <c r="H177" s="573"/>
      <c r="I177" s="304">
        <v>10</v>
      </c>
      <c r="J177" s="304"/>
      <c r="K177" s="304"/>
      <c r="L177" s="304">
        <v>15</v>
      </c>
      <c r="M177" s="304"/>
      <c r="N177" s="279"/>
      <c r="O177" s="279">
        <v>24.192170000000001</v>
      </c>
      <c r="P177" s="279"/>
    </row>
    <row r="178" spans="1:16" ht="15" hidden="1" customHeight="1" outlineLevel="1" x14ac:dyDescent="0.25">
      <c r="A178" s="483">
        <v>162</v>
      </c>
      <c r="B178" s="625"/>
      <c r="C178" s="659"/>
      <c r="D178" s="685"/>
      <c r="E178" s="469"/>
      <c r="F178" s="468">
        <v>1</v>
      </c>
      <c r="G178" s="200" t="s">
        <v>264</v>
      </c>
      <c r="H178" s="573"/>
      <c r="I178" s="304">
        <v>10</v>
      </c>
      <c r="J178" s="304"/>
      <c r="K178" s="304"/>
      <c r="L178" s="304">
        <v>16</v>
      </c>
      <c r="M178" s="304"/>
      <c r="N178" s="279"/>
      <c r="O178" s="279">
        <v>21.554739999999999</v>
      </c>
      <c r="P178" s="279"/>
    </row>
    <row r="179" spans="1:16" ht="15" hidden="1" customHeight="1" outlineLevel="1" x14ac:dyDescent="0.25">
      <c r="A179" s="483">
        <v>163</v>
      </c>
      <c r="B179" s="625"/>
      <c r="C179" s="659"/>
      <c r="D179" s="685"/>
      <c r="E179" s="469"/>
      <c r="F179" s="468">
        <v>1</v>
      </c>
      <c r="G179" s="200" t="s">
        <v>265</v>
      </c>
      <c r="H179" s="573"/>
      <c r="I179" s="304">
        <v>50</v>
      </c>
      <c r="J179" s="304"/>
      <c r="K179" s="304"/>
      <c r="L179" s="304">
        <v>16</v>
      </c>
      <c r="M179" s="304"/>
      <c r="N179" s="279"/>
      <c r="O179" s="279">
        <v>49.153896921076452</v>
      </c>
      <c r="P179" s="279"/>
    </row>
    <row r="180" spans="1:16" ht="15" hidden="1" customHeight="1" outlineLevel="1" x14ac:dyDescent="0.25">
      <c r="A180" s="483">
        <v>164</v>
      </c>
      <c r="B180" s="625"/>
      <c r="C180" s="659"/>
      <c r="D180" s="685"/>
      <c r="E180" s="469"/>
      <c r="F180" s="468">
        <v>1</v>
      </c>
      <c r="G180" s="200" t="s">
        <v>266</v>
      </c>
      <c r="H180" s="573"/>
      <c r="I180" s="304">
        <v>50</v>
      </c>
      <c r="J180" s="304"/>
      <c r="K180" s="304"/>
      <c r="L180" s="304">
        <v>25</v>
      </c>
      <c r="M180" s="304"/>
      <c r="N180" s="279"/>
      <c r="O180" s="279">
        <v>19.706476921076447</v>
      </c>
      <c r="P180" s="279"/>
    </row>
    <row r="181" spans="1:16" ht="15" hidden="1" customHeight="1" outlineLevel="1" x14ac:dyDescent="0.25">
      <c r="A181" s="483">
        <v>165</v>
      </c>
      <c r="B181" s="625"/>
      <c r="C181" s="659"/>
      <c r="D181" s="685"/>
      <c r="E181" s="469"/>
      <c r="F181" s="468">
        <v>1</v>
      </c>
      <c r="G181" s="200" t="s">
        <v>267</v>
      </c>
      <c r="H181" s="573"/>
      <c r="I181" s="304">
        <v>38</v>
      </c>
      <c r="J181" s="304"/>
      <c r="K181" s="304"/>
      <c r="L181" s="304">
        <v>1</v>
      </c>
      <c r="M181" s="304"/>
      <c r="N181" s="279"/>
      <c r="O181" s="279">
        <v>36.293259999999997</v>
      </c>
      <c r="P181" s="279"/>
    </row>
    <row r="182" spans="1:16" ht="15" hidden="1" customHeight="1" outlineLevel="1" x14ac:dyDescent="0.25">
      <c r="A182" s="483">
        <v>166</v>
      </c>
      <c r="B182" s="625"/>
      <c r="C182" s="659"/>
      <c r="D182" s="685"/>
      <c r="E182" s="469"/>
      <c r="F182" s="468">
        <v>1</v>
      </c>
      <c r="G182" s="200" t="s">
        <v>268</v>
      </c>
      <c r="H182" s="573"/>
      <c r="I182" s="304">
        <v>57</v>
      </c>
      <c r="J182" s="304"/>
      <c r="K182" s="304"/>
      <c r="L182" s="304">
        <v>1</v>
      </c>
      <c r="M182" s="304"/>
      <c r="N182" s="279"/>
      <c r="O182" s="279">
        <v>38.26473</v>
      </c>
      <c r="P182" s="279"/>
    </row>
    <row r="183" spans="1:16" ht="15" hidden="1" customHeight="1" outlineLevel="1" x14ac:dyDescent="0.25">
      <c r="A183" s="483">
        <v>167</v>
      </c>
      <c r="B183" s="625"/>
      <c r="C183" s="659"/>
      <c r="D183" s="685"/>
      <c r="E183" s="469"/>
      <c r="F183" s="468">
        <v>1</v>
      </c>
      <c r="G183" s="200" t="s">
        <v>269</v>
      </c>
      <c r="H183" s="573"/>
      <c r="I183" s="304">
        <v>25</v>
      </c>
      <c r="J183" s="304"/>
      <c r="K183" s="304"/>
      <c r="L183" s="304">
        <v>1</v>
      </c>
      <c r="M183" s="304"/>
      <c r="N183" s="279"/>
      <c r="O183" s="279">
        <v>18.366250000000001</v>
      </c>
      <c r="P183" s="279"/>
    </row>
    <row r="184" spans="1:16" ht="15" hidden="1" customHeight="1" outlineLevel="1" x14ac:dyDescent="0.25">
      <c r="A184" s="483">
        <v>168</v>
      </c>
      <c r="B184" s="625"/>
      <c r="C184" s="659"/>
      <c r="D184" s="685"/>
      <c r="E184" s="469"/>
      <c r="F184" s="468">
        <v>1</v>
      </c>
      <c r="G184" s="200" t="s">
        <v>270</v>
      </c>
      <c r="H184" s="573"/>
      <c r="I184" s="304">
        <v>67</v>
      </c>
      <c r="J184" s="304"/>
      <c r="K184" s="304"/>
      <c r="L184" s="304">
        <v>1</v>
      </c>
      <c r="M184" s="304"/>
      <c r="N184" s="279"/>
      <c r="O184" s="279">
        <v>66.885459999999995</v>
      </c>
      <c r="P184" s="279"/>
    </row>
    <row r="185" spans="1:16" ht="15" hidden="1" customHeight="1" outlineLevel="1" x14ac:dyDescent="0.25">
      <c r="A185" s="483">
        <v>169</v>
      </c>
      <c r="B185" s="625"/>
      <c r="C185" s="659"/>
      <c r="D185" s="685"/>
      <c r="E185" s="469"/>
      <c r="F185" s="468">
        <v>1</v>
      </c>
      <c r="G185" s="200" t="s">
        <v>271</v>
      </c>
      <c r="H185" s="573"/>
      <c r="I185" s="304">
        <v>51</v>
      </c>
      <c r="J185" s="304"/>
      <c r="K185" s="304"/>
      <c r="L185" s="304">
        <v>1</v>
      </c>
      <c r="M185" s="304"/>
      <c r="N185" s="279"/>
      <c r="O185" s="279">
        <v>51.325580000000002</v>
      </c>
      <c r="P185" s="279"/>
    </row>
    <row r="186" spans="1:16" ht="15" hidden="1" customHeight="1" outlineLevel="1" x14ac:dyDescent="0.25">
      <c r="A186" s="483">
        <v>170</v>
      </c>
      <c r="B186" s="625"/>
      <c r="C186" s="659"/>
      <c r="D186" s="685"/>
      <c r="E186" s="469"/>
      <c r="F186" s="468">
        <v>1</v>
      </c>
      <c r="G186" s="200" t="s">
        <v>272</v>
      </c>
      <c r="H186" s="573"/>
      <c r="I186" s="304">
        <v>80</v>
      </c>
      <c r="J186" s="304"/>
      <c r="K186" s="304"/>
      <c r="L186" s="304">
        <v>1</v>
      </c>
      <c r="M186" s="304"/>
      <c r="N186" s="279"/>
      <c r="O186" s="279">
        <v>46.307099999999998</v>
      </c>
      <c r="P186" s="279"/>
    </row>
    <row r="187" spans="1:16" ht="15" hidden="1" customHeight="1" outlineLevel="1" x14ac:dyDescent="0.25">
      <c r="A187" s="483">
        <v>171</v>
      </c>
      <c r="B187" s="625"/>
      <c r="C187" s="659"/>
      <c r="D187" s="685"/>
      <c r="E187" s="469"/>
      <c r="F187" s="468">
        <v>1</v>
      </c>
      <c r="G187" s="200" t="s">
        <v>273</v>
      </c>
      <c r="H187" s="573"/>
      <c r="I187" s="304">
        <v>144</v>
      </c>
      <c r="J187" s="304"/>
      <c r="K187" s="304"/>
      <c r="L187" s="304">
        <v>1</v>
      </c>
      <c r="M187" s="304"/>
      <c r="N187" s="279"/>
      <c r="O187" s="279">
        <v>168.29134999999999</v>
      </c>
      <c r="P187" s="279"/>
    </row>
    <row r="188" spans="1:16" ht="15" hidden="1" customHeight="1" outlineLevel="1" x14ac:dyDescent="0.25">
      <c r="A188" s="483">
        <v>172</v>
      </c>
      <c r="B188" s="625"/>
      <c r="C188" s="659"/>
      <c r="D188" s="685"/>
      <c r="E188" s="469"/>
      <c r="F188" s="468">
        <v>1</v>
      </c>
      <c r="G188" s="200" t="s">
        <v>274</v>
      </c>
      <c r="H188" s="573"/>
      <c r="I188" s="304">
        <v>80</v>
      </c>
      <c r="J188" s="304"/>
      <c r="K188" s="304"/>
      <c r="L188" s="304">
        <v>1</v>
      </c>
      <c r="M188" s="304"/>
      <c r="N188" s="279"/>
      <c r="O188" s="279">
        <v>58.85275</v>
      </c>
      <c r="P188" s="279"/>
    </row>
    <row r="189" spans="1:16" ht="15" hidden="1" customHeight="1" outlineLevel="1" x14ac:dyDescent="0.25">
      <c r="A189" s="483">
        <v>173</v>
      </c>
      <c r="B189" s="625"/>
      <c r="C189" s="659"/>
      <c r="D189" s="685"/>
      <c r="E189" s="469"/>
      <c r="F189" s="468">
        <v>1</v>
      </c>
      <c r="G189" s="200" t="s">
        <v>275</v>
      </c>
      <c r="H189" s="573"/>
      <c r="I189" s="304">
        <v>60</v>
      </c>
      <c r="J189" s="304"/>
      <c r="K189" s="304"/>
      <c r="L189" s="304">
        <v>30</v>
      </c>
      <c r="M189" s="304"/>
      <c r="N189" s="279"/>
      <c r="O189" s="279">
        <v>87.291569999999993</v>
      </c>
      <c r="P189" s="279"/>
    </row>
    <row r="190" spans="1:16" ht="15" hidden="1" customHeight="1" outlineLevel="1" x14ac:dyDescent="0.25">
      <c r="A190" s="483">
        <v>174</v>
      </c>
      <c r="B190" s="625"/>
      <c r="C190" s="659"/>
      <c r="D190" s="685"/>
      <c r="E190" s="469"/>
      <c r="F190" s="468">
        <v>1</v>
      </c>
      <c r="G190" s="200" t="s">
        <v>276</v>
      </c>
      <c r="H190" s="573"/>
      <c r="I190" s="304">
        <v>70</v>
      </c>
      <c r="J190" s="304"/>
      <c r="K190" s="304"/>
      <c r="L190" s="304">
        <v>15</v>
      </c>
      <c r="M190" s="304"/>
      <c r="N190" s="279"/>
      <c r="O190" s="279">
        <v>71.167060000000006</v>
      </c>
      <c r="P190" s="279"/>
    </row>
    <row r="191" spans="1:16" ht="15" hidden="1" customHeight="1" outlineLevel="1" x14ac:dyDescent="0.25">
      <c r="A191" s="483">
        <v>175</v>
      </c>
      <c r="B191" s="625"/>
      <c r="C191" s="659"/>
      <c r="D191" s="685"/>
      <c r="E191" s="469"/>
      <c r="F191" s="468">
        <v>1</v>
      </c>
      <c r="G191" s="200" t="s">
        <v>277</v>
      </c>
      <c r="H191" s="573"/>
      <c r="I191" s="304">
        <v>24</v>
      </c>
      <c r="J191" s="304"/>
      <c r="K191" s="304"/>
      <c r="L191" s="304">
        <v>15</v>
      </c>
      <c r="M191" s="304"/>
      <c r="N191" s="279"/>
      <c r="O191" s="279">
        <v>45.320059999999998</v>
      </c>
      <c r="P191" s="279"/>
    </row>
    <row r="192" spans="1:16" ht="15" hidden="1" customHeight="1" outlineLevel="1" x14ac:dyDescent="0.25">
      <c r="A192" s="483">
        <v>176</v>
      </c>
      <c r="B192" s="625"/>
      <c r="C192" s="659"/>
      <c r="D192" s="685"/>
      <c r="E192" s="469"/>
      <c r="F192" s="468">
        <v>1</v>
      </c>
      <c r="G192" s="200" t="s">
        <v>278</v>
      </c>
      <c r="H192" s="573"/>
      <c r="I192" s="304">
        <v>205</v>
      </c>
      <c r="J192" s="304"/>
      <c r="K192" s="304"/>
      <c r="L192" s="304">
        <v>15</v>
      </c>
      <c r="M192" s="304"/>
      <c r="N192" s="279"/>
      <c r="O192" s="279">
        <v>96.456276921076437</v>
      </c>
      <c r="P192" s="279"/>
    </row>
    <row r="193" spans="1:16" ht="15" hidden="1" customHeight="1" outlineLevel="1" x14ac:dyDescent="0.25">
      <c r="A193" s="483">
        <v>177</v>
      </c>
      <c r="B193" s="625"/>
      <c r="C193" s="659"/>
      <c r="D193" s="685"/>
      <c r="E193" s="469"/>
      <c r="F193" s="468">
        <v>1</v>
      </c>
      <c r="G193" s="200" t="s">
        <v>279</v>
      </c>
      <c r="H193" s="573"/>
      <c r="I193" s="304">
        <v>617</v>
      </c>
      <c r="J193" s="304"/>
      <c r="K193" s="304"/>
      <c r="L193" s="304">
        <v>15</v>
      </c>
      <c r="M193" s="304"/>
      <c r="N193" s="279"/>
      <c r="O193" s="279">
        <v>529.61293000000001</v>
      </c>
      <c r="P193" s="279"/>
    </row>
    <row r="194" spans="1:16" ht="15" hidden="1" customHeight="1" outlineLevel="1" x14ac:dyDescent="0.25">
      <c r="A194" s="483">
        <v>178</v>
      </c>
      <c r="B194" s="625"/>
      <c r="C194" s="659"/>
      <c r="D194" s="685"/>
      <c r="E194" s="469"/>
      <c r="F194" s="468">
        <v>1</v>
      </c>
      <c r="G194" s="200" t="s">
        <v>280</v>
      </c>
      <c r="H194" s="573"/>
      <c r="I194" s="304">
        <v>110</v>
      </c>
      <c r="J194" s="304"/>
      <c r="K194" s="304"/>
      <c r="L194" s="304">
        <v>15</v>
      </c>
      <c r="M194" s="304"/>
      <c r="N194" s="279"/>
      <c r="O194" s="279">
        <v>100.84481</v>
      </c>
      <c r="P194" s="279"/>
    </row>
    <row r="195" spans="1:16" ht="15" hidden="1" customHeight="1" outlineLevel="1" x14ac:dyDescent="0.25">
      <c r="A195" s="483">
        <v>179</v>
      </c>
      <c r="B195" s="625"/>
      <c r="C195" s="659"/>
      <c r="D195" s="685"/>
      <c r="E195" s="469"/>
      <c r="F195" s="468">
        <v>1</v>
      </c>
      <c r="G195" s="200" t="s">
        <v>281</v>
      </c>
      <c r="H195" s="573"/>
      <c r="I195" s="304">
        <v>451</v>
      </c>
      <c r="J195" s="304"/>
      <c r="K195" s="304"/>
      <c r="L195" s="304">
        <v>15</v>
      </c>
      <c r="M195" s="304"/>
      <c r="N195" s="279"/>
      <c r="O195" s="279">
        <v>365.1902</v>
      </c>
      <c r="P195" s="279"/>
    </row>
    <row r="196" spans="1:16" ht="15" hidden="1" customHeight="1" outlineLevel="1" x14ac:dyDescent="0.25">
      <c r="A196" s="483">
        <v>180</v>
      </c>
      <c r="B196" s="625"/>
      <c r="C196" s="659"/>
      <c r="D196" s="685"/>
      <c r="E196" s="469"/>
      <c r="F196" s="468">
        <v>1</v>
      </c>
      <c r="G196" s="200" t="s">
        <v>282</v>
      </c>
      <c r="H196" s="573"/>
      <c r="I196" s="304">
        <v>59</v>
      </c>
      <c r="J196" s="304"/>
      <c r="K196" s="304"/>
      <c r="L196" s="304">
        <v>15</v>
      </c>
      <c r="M196" s="304"/>
      <c r="N196" s="279"/>
      <c r="O196" s="279">
        <v>148.59021000000001</v>
      </c>
      <c r="P196" s="279"/>
    </row>
    <row r="197" spans="1:16" ht="15" hidden="1" customHeight="1" outlineLevel="1" x14ac:dyDescent="0.25">
      <c r="A197" s="483">
        <v>181</v>
      </c>
      <c r="B197" s="625"/>
      <c r="C197" s="659"/>
      <c r="D197" s="685"/>
      <c r="E197" s="469"/>
      <c r="F197" s="468">
        <v>1</v>
      </c>
      <c r="G197" s="200" t="s">
        <v>283</v>
      </c>
      <c r="H197" s="573"/>
      <c r="I197" s="304">
        <v>70</v>
      </c>
      <c r="J197" s="304"/>
      <c r="K197" s="304"/>
      <c r="L197" s="304">
        <v>15</v>
      </c>
      <c r="M197" s="304"/>
      <c r="N197" s="279"/>
      <c r="O197" s="279">
        <v>182.57364000000001</v>
      </c>
      <c r="P197" s="279"/>
    </row>
    <row r="198" spans="1:16" ht="15" hidden="1" customHeight="1" outlineLevel="1" x14ac:dyDescent="0.25">
      <c r="A198" s="483">
        <v>182</v>
      </c>
      <c r="B198" s="625"/>
      <c r="C198" s="659"/>
      <c r="D198" s="685"/>
      <c r="E198" s="469"/>
      <c r="F198" s="468">
        <v>1</v>
      </c>
      <c r="G198" s="200" t="s">
        <v>284</v>
      </c>
      <c r="H198" s="573"/>
      <c r="I198" s="304">
        <v>38</v>
      </c>
      <c r="J198" s="304"/>
      <c r="K198" s="304"/>
      <c r="L198" s="304">
        <v>15</v>
      </c>
      <c r="M198" s="304"/>
      <c r="N198" s="279"/>
      <c r="O198" s="279">
        <v>139.32653999999999</v>
      </c>
      <c r="P198" s="279"/>
    </row>
    <row r="199" spans="1:16" ht="15" hidden="1" customHeight="1" outlineLevel="1" x14ac:dyDescent="0.25">
      <c r="A199" s="483">
        <v>183</v>
      </c>
      <c r="B199" s="625"/>
      <c r="C199" s="659"/>
      <c r="D199" s="685"/>
      <c r="E199" s="469"/>
      <c r="F199" s="468">
        <v>1</v>
      </c>
      <c r="G199" s="200" t="s">
        <v>285</v>
      </c>
      <c r="H199" s="573"/>
      <c r="I199" s="304">
        <v>239</v>
      </c>
      <c r="J199" s="304"/>
      <c r="K199" s="304"/>
      <c r="L199" s="304">
        <v>4</v>
      </c>
      <c r="M199" s="304"/>
      <c r="N199" s="279"/>
      <c r="O199" s="279">
        <v>315.23694999999998</v>
      </c>
      <c r="P199" s="279"/>
    </row>
    <row r="200" spans="1:16" ht="15" hidden="1" customHeight="1" outlineLevel="1" x14ac:dyDescent="0.25">
      <c r="A200" s="483">
        <v>184</v>
      </c>
      <c r="B200" s="625"/>
      <c r="C200" s="659"/>
      <c r="D200" s="685"/>
      <c r="E200" s="469"/>
      <c r="F200" s="468">
        <v>1</v>
      </c>
      <c r="G200" s="200" t="s">
        <v>286</v>
      </c>
      <c r="H200" s="573"/>
      <c r="I200" s="304">
        <v>132</v>
      </c>
      <c r="J200" s="304"/>
      <c r="K200" s="304"/>
      <c r="L200" s="304">
        <v>3</v>
      </c>
      <c r="M200" s="304"/>
      <c r="N200" s="279"/>
      <c r="O200" s="279">
        <v>199.53028</v>
      </c>
      <c r="P200" s="279"/>
    </row>
    <row r="201" spans="1:16" ht="15" hidden="1" customHeight="1" outlineLevel="1" x14ac:dyDescent="0.25">
      <c r="A201" s="483">
        <v>185</v>
      </c>
      <c r="B201" s="625"/>
      <c r="C201" s="659"/>
      <c r="D201" s="685"/>
      <c r="E201" s="469"/>
      <c r="F201" s="468">
        <v>1</v>
      </c>
      <c r="G201" s="200" t="s">
        <v>287</v>
      </c>
      <c r="H201" s="573"/>
      <c r="I201" s="304">
        <v>42</v>
      </c>
      <c r="J201" s="304"/>
      <c r="K201" s="304"/>
      <c r="L201" s="304">
        <v>6</v>
      </c>
      <c r="M201" s="304"/>
      <c r="N201" s="279"/>
      <c r="O201" s="279">
        <v>102.68940000000001</v>
      </c>
      <c r="P201" s="279"/>
    </row>
    <row r="202" spans="1:16" ht="15" hidden="1" customHeight="1" outlineLevel="1" x14ac:dyDescent="0.25">
      <c r="A202" s="483">
        <v>186</v>
      </c>
      <c r="B202" s="625"/>
      <c r="C202" s="659"/>
      <c r="D202" s="685"/>
      <c r="E202" s="469"/>
      <c r="F202" s="468">
        <v>1</v>
      </c>
      <c r="G202" s="200" t="s">
        <v>288</v>
      </c>
      <c r="H202" s="573"/>
      <c r="I202" s="304">
        <v>123</v>
      </c>
      <c r="J202" s="304"/>
      <c r="K202" s="304"/>
      <c r="L202" s="304">
        <v>15</v>
      </c>
      <c r="M202" s="304"/>
      <c r="N202" s="279"/>
      <c r="O202" s="279">
        <v>180.50369000000001</v>
      </c>
      <c r="P202" s="279"/>
    </row>
    <row r="203" spans="1:16" ht="15" hidden="1" customHeight="1" outlineLevel="1" x14ac:dyDescent="0.25">
      <c r="A203" s="483">
        <v>187</v>
      </c>
      <c r="B203" s="625"/>
      <c r="C203" s="659"/>
      <c r="D203" s="685"/>
      <c r="E203" s="469"/>
      <c r="F203" s="468">
        <v>1</v>
      </c>
      <c r="G203" s="200" t="s">
        <v>289</v>
      </c>
      <c r="H203" s="573"/>
      <c r="I203" s="304">
        <v>190</v>
      </c>
      <c r="J203" s="304"/>
      <c r="K203" s="304"/>
      <c r="L203" s="304">
        <v>15</v>
      </c>
      <c r="M203" s="304"/>
      <c r="N203" s="279"/>
      <c r="O203" s="279">
        <v>225.79223999999999</v>
      </c>
      <c r="P203" s="279"/>
    </row>
    <row r="204" spans="1:16" ht="15" hidden="1" customHeight="1" outlineLevel="1" x14ac:dyDescent="0.25">
      <c r="A204" s="483">
        <v>188</v>
      </c>
      <c r="B204" s="625"/>
      <c r="C204" s="659"/>
      <c r="D204" s="685"/>
      <c r="E204" s="469"/>
      <c r="F204" s="468">
        <v>1</v>
      </c>
      <c r="G204" s="200" t="s">
        <v>290</v>
      </c>
      <c r="H204" s="573"/>
      <c r="I204" s="304">
        <v>53</v>
      </c>
      <c r="J204" s="304"/>
      <c r="K204" s="304"/>
      <c r="L204" s="304">
        <v>15</v>
      </c>
      <c r="M204" s="304"/>
      <c r="N204" s="279"/>
      <c r="O204" s="279">
        <v>93.869510000000005</v>
      </c>
      <c r="P204" s="279"/>
    </row>
    <row r="205" spans="1:16" ht="15" hidden="1" customHeight="1" outlineLevel="1" x14ac:dyDescent="0.25">
      <c r="A205" s="483">
        <v>189</v>
      </c>
      <c r="B205" s="625"/>
      <c r="C205" s="659"/>
      <c r="D205" s="685"/>
      <c r="E205" s="469"/>
      <c r="F205" s="468">
        <v>1</v>
      </c>
      <c r="G205" s="200" t="s">
        <v>291</v>
      </c>
      <c r="H205" s="573"/>
      <c r="I205" s="304">
        <v>15</v>
      </c>
      <c r="J205" s="304"/>
      <c r="K205" s="304"/>
      <c r="L205" s="304">
        <v>50</v>
      </c>
      <c r="M205" s="304"/>
      <c r="N205" s="279"/>
      <c r="O205" s="279">
        <v>108.34786</v>
      </c>
      <c r="P205" s="279"/>
    </row>
    <row r="206" spans="1:16" ht="15" hidden="1" customHeight="1" outlineLevel="1" x14ac:dyDescent="0.25">
      <c r="A206" s="483">
        <v>190</v>
      </c>
      <c r="B206" s="625"/>
      <c r="C206" s="659"/>
      <c r="D206" s="685"/>
      <c r="E206" s="469"/>
      <c r="F206" s="468">
        <v>1</v>
      </c>
      <c r="G206" s="200" t="s">
        <v>292</v>
      </c>
      <c r="H206" s="573"/>
      <c r="I206" s="304">
        <v>5</v>
      </c>
      <c r="J206" s="304"/>
      <c r="K206" s="304"/>
      <c r="L206" s="304">
        <v>100</v>
      </c>
      <c r="M206" s="304"/>
      <c r="N206" s="279"/>
      <c r="O206" s="279">
        <v>36.409579999999998</v>
      </c>
      <c r="P206" s="279"/>
    </row>
    <row r="207" spans="1:16" ht="15" hidden="1" customHeight="1" outlineLevel="1" x14ac:dyDescent="0.25">
      <c r="A207" s="483">
        <v>191</v>
      </c>
      <c r="B207" s="625"/>
      <c r="C207" s="659"/>
      <c r="D207" s="685"/>
      <c r="E207" s="469"/>
      <c r="F207" s="468">
        <v>1</v>
      </c>
      <c r="G207" s="200" t="s">
        <v>293</v>
      </c>
      <c r="H207" s="573"/>
      <c r="I207" s="304">
        <v>10</v>
      </c>
      <c r="J207" s="304"/>
      <c r="K207" s="304"/>
      <c r="L207" s="304">
        <v>40</v>
      </c>
      <c r="M207" s="304"/>
      <c r="N207" s="279"/>
      <c r="O207" s="279">
        <v>30.179366921076451</v>
      </c>
      <c r="P207" s="279"/>
    </row>
    <row r="208" spans="1:16" ht="15" hidden="1" customHeight="1" outlineLevel="1" x14ac:dyDescent="0.25">
      <c r="A208" s="483">
        <v>192</v>
      </c>
      <c r="B208" s="625"/>
      <c r="C208" s="659"/>
      <c r="D208" s="685"/>
      <c r="E208" s="469"/>
      <c r="F208" s="468">
        <v>1</v>
      </c>
      <c r="G208" s="200" t="s">
        <v>294</v>
      </c>
      <c r="H208" s="573"/>
      <c r="I208" s="304">
        <v>25</v>
      </c>
      <c r="J208" s="304"/>
      <c r="K208" s="304"/>
      <c r="L208" s="304">
        <v>12</v>
      </c>
      <c r="M208" s="304"/>
      <c r="N208" s="279"/>
      <c r="O208" s="279">
        <v>99.321960000000004</v>
      </c>
      <c r="P208" s="279"/>
    </row>
    <row r="209" spans="1:16" ht="15" hidden="1" customHeight="1" outlineLevel="1" x14ac:dyDescent="0.25">
      <c r="A209" s="483">
        <v>193</v>
      </c>
      <c r="B209" s="625"/>
      <c r="C209" s="659"/>
      <c r="D209" s="685"/>
      <c r="E209" s="469"/>
      <c r="F209" s="468">
        <v>1</v>
      </c>
      <c r="G209" s="200" t="s">
        <v>295</v>
      </c>
      <c r="H209" s="573"/>
      <c r="I209" s="304">
        <v>30</v>
      </c>
      <c r="J209" s="304"/>
      <c r="K209" s="304"/>
      <c r="L209" s="304">
        <v>149</v>
      </c>
      <c r="M209" s="304"/>
      <c r="N209" s="279"/>
      <c r="O209" s="279">
        <v>205.50053</v>
      </c>
      <c r="P209" s="279"/>
    </row>
    <row r="210" spans="1:16" ht="15" hidden="1" customHeight="1" outlineLevel="1" x14ac:dyDescent="0.25">
      <c r="A210" s="483">
        <v>194</v>
      </c>
      <c r="B210" s="625"/>
      <c r="C210" s="659"/>
      <c r="D210" s="685"/>
      <c r="E210" s="469"/>
      <c r="F210" s="468">
        <v>1</v>
      </c>
      <c r="G210" s="200" t="s">
        <v>296</v>
      </c>
      <c r="H210" s="573"/>
      <c r="I210" s="304">
        <v>150</v>
      </c>
      <c r="J210" s="304"/>
      <c r="K210" s="304"/>
      <c r="L210" s="304">
        <v>15</v>
      </c>
      <c r="M210" s="304"/>
      <c r="N210" s="279"/>
      <c r="O210" s="279">
        <v>69.488096921076448</v>
      </c>
      <c r="P210" s="279"/>
    </row>
    <row r="211" spans="1:16" ht="15" hidden="1" customHeight="1" outlineLevel="1" x14ac:dyDescent="0.25">
      <c r="A211" s="483">
        <v>195</v>
      </c>
      <c r="B211" s="625"/>
      <c r="C211" s="659"/>
      <c r="D211" s="685"/>
      <c r="E211" s="469"/>
      <c r="F211" s="468">
        <v>1</v>
      </c>
      <c r="G211" s="200" t="s">
        <v>297</v>
      </c>
      <c r="H211" s="573"/>
      <c r="I211" s="304">
        <v>15</v>
      </c>
      <c r="J211" s="304"/>
      <c r="K211" s="304"/>
      <c r="L211" s="304">
        <v>30</v>
      </c>
      <c r="M211" s="304"/>
      <c r="N211" s="279"/>
      <c r="O211" s="279">
        <v>38.754309999999997</v>
      </c>
      <c r="P211" s="279"/>
    </row>
    <row r="212" spans="1:16" ht="15" hidden="1" customHeight="1" outlineLevel="1" x14ac:dyDescent="0.25">
      <c r="A212" s="483">
        <v>196</v>
      </c>
      <c r="B212" s="625"/>
      <c r="C212" s="659"/>
      <c r="D212" s="685"/>
      <c r="E212" s="469"/>
      <c r="F212" s="468">
        <v>1</v>
      </c>
      <c r="G212" s="200" t="s">
        <v>298</v>
      </c>
      <c r="H212" s="573"/>
      <c r="I212" s="304">
        <v>15</v>
      </c>
      <c r="J212" s="304"/>
      <c r="K212" s="304"/>
      <c r="L212" s="304">
        <v>30</v>
      </c>
      <c r="M212" s="304"/>
      <c r="N212" s="279"/>
      <c r="O212" s="279">
        <v>46.415260000000004</v>
      </c>
      <c r="P212" s="279"/>
    </row>
    <row r="213" spans="1:16" ht="15" hidden="1" customHeight="1" outlineLevel="1" x14ac:dyDescent="0.25">
      <c r="A213" s="483">
        <v>197</v>
      </c>
      <c r="B213" s="625"/>
      <c r="C213" s="659"/>
      <c r="D213" s="685"/>
      <c r="E213" s="469"/>
      <c r="F213" s="468">
        <v>1</v>
      </c>
      <c r="G213" s="200" t="s">
        <v>299</v>
      </c>
      <c r="H213" s="573"/>
      <c r="I213" s="304">
        <v>64</v>
      </c>
      <c r="J213" s="304"/>
      <c r="K213" s="304"/>
      <c r="L213" s="304">
        <v>30</v>
      </c>
      <c r="M213" s="304"/>
      <c r="N213" s="279"/>
      <c r="O213" s="279">
        <v>78.686869999999999</v>
      </c>
      <c r="P213" s="279"/>
    </row>
    <row r="214" spans="1:16" ht="15" hidden="1" customHeight="1" outlineLevel="1" x14ac:dyDescent="0.25">
      <c r="A214" s="483">
        <v>198</v>
      </c>
      <c r="B214" s="625"/>
      <c r="C214" s="659"/>
      <c r="D214" s="685"/>
      <c r="E214" s="469"/>
      <c r="F214" s="468">
        <v>1</v>
      </c>
      <c r="G214" s="200" t="s">
        <v>300</v>
      </c>
      <c r="H214" s="573"/>
      <c r="I214" s="304">
        <v>124</v>
      </c>
      <c r="J214" s="304"/>
      <c r="K214" s="304"/>
      <c r="L214" s="304">
        <v>15</v>
      </c>
      <c r="M214" s="304"/>
      <c r="N214" s="279"/>
      <c r="O214" s="279">
        <v>174.33047999999999</v>
      </c>
      <c r="P214" s="279"/>
    </row>
    <row r="215" spans="1:16" ht="15" hidden="1" customHeight="1" outlineLevel="1" x14ac:dyDescent="0.25">
      <c r="A215" s="483">
        <v>199</v>
      </c>
      <c r="B215" s="625"/>
      <c r="C215" s="659"/>
      <c r="D215" s="685"/>
      <c r="E215" s="469"/>
      <c r="F215" s="468">
        <v>1</v>
      </c>
      <c r="G215" s="200" t="s">
        <v>301</v>
      </c>
      <c r="H215" s="573"/>
      <c r="I215" s="304">
        <v>42</v>
      </c>
      <c r="J215" s="304"/>
      <c r="K215" s="304"/>
      <c r="L215" s="304">
        <v>3</v>
      </c>
      <c r="M215" s="304"/>
      <c r="N215" s="279"/>
      <c r="O215" s="279">
        <v>112.36421</v>
      </c>
      <c r="P215" s="279"/>
    </row>
    <row r="216" spans="1:16" ht="15" hidden="1" customHeight="1" outlineLevel="1" x14ac:dyDescent="0.25">
      <c r="A216" s="483">
        <v>200</v>
      </c>
      <c r="B216" s="625"/>
      <c r="C216" s="659"/>
      <c r="D216" s="685"/>
      <c r="E216" s="469"/>
      <c r="F216" s="468">
        <v>1</v>
      </c>
      <c r="G216" s="200" t="s">
        <v>302</v>
      </c>
      <c r="H216" s="573"/>
      <c r="I216" s="304">
        <v>329</v>
      </c>
      <c r="J216" s="304"/>
      <c r="K216" s="304"/>
      <c r="L216" s="304">
        <v>15</v>
      </c>
      <c r="M216" s="304"/>
      <c r="N216" s="279"/>
      <c r="O216" s="279">
        <v>280.58771999999999</v>
      </c>
      <c r="P216" s="279"/>
    </row>
    <row r="217" spans="1:16" ht="15" hidden="1" customHeight="1" outlineLevel="1" x14ac:dyDescent="0.25">
      <c r="A217" s="483">
        <v>201</v>
      </c>
      <c r="B217" s="625"/>
      <c r="C217" s="659"/>
      <c r="D217" s="685"/>
      <c r="E217" s="469"/>
      <c r="F217" s="468">
        <v>1</v>
      </c>
      <c r="G217" s="200" t="s">
        <v>303</v>
      </c>
      <c r="H217" s="573"/>
      <c r="I217" s="304">
        <v>290</v>
      </c>
      <c r="J217" s="304"/>
      <c r="K217" s="304"/>
      <c r="L217" s="304">
        <v>15</v>
      </c>
      <c r="M217" s="304"/>
      <c r="N217" s="279"/>
      <c r="O217" s="279">
        <v>192.09196</v>
      </c>
      <c r="P217" s="279"/>
    </row>
    <row r="218" spans="1:16" ht="15" hidden="1" customHeight="1" outlineLevel="1" x14ac:dyDescent="0.25">
      <c r="A218" s="483">
        <v>202</v>
      </c>
      <c r="B218" s="625"/>
      <c r="C218" s="659"/>
      <c r="D218" s="685"/>
      <c r="E218" s="469"/>
      <c r="F218" s="468">
        <v>1</v>
      </c>
      <c r="G218" s="200" t="s">
        <v>304</v>
      </c>
      <c r="H218" s="573"/>
      <c r="I218" s="304">
        <v>119</v>
      </c>
      <c r="J218" s="304"/>
      <c r="K218" s="304"/>
      <c r="L218" s="304">
        <v>125</v>
      </c>
      <c r="M218" s="304"/>
      <c r="N218" s="279"/>
      <c r="O218" s="279">
        <v>183.54199</v>
      </c>
      <c r="P218" s="279"/>
    </row>
    <row r="219" spans="1:16" ht="15" hidden="1" customHeight="1" outlineLevel="1" x14ac:dyDescent="0.25">
      <c r="A219" s="483">
        <v>203</v>
      </c>
      <c r="B219" s="625"/>
      <c r="C219" s="659"/>
      <c r="D219" s="685"/>
      <c r="E219" s="469"/>
      <c r="F219" s="468">
        <v>1</v>
      </c>
      <c r="G219" s="200" t="s">
        <v>305</v>
      </c>
      <c r="H219" s="573"/>
      <c r="I219" s="304">
        <v>138</v>
      </c>
      <c r="J219" s="304"/>
      <c r="K219" s="304"/>
      <c r="L219" s="304">
        <v>150</v>
      </c>
      <c r="M219" s="304"/>
      <c r="N219" s="279"/>
      <c r="O219" s="279">
        <v>161.33247</v>
      </c>
      <c r="P219" s="279"/>
    </row>
    <row r="220" spans="1:16" ht="15" hidden="1" customHeight="1" outlineLevel="1" x14ac:dyDescent="0.25">
      <c r="A220" s="483">
        <v>204</v>
      </c>
      <c r="B220" s="625"/>
      <c r="C220" s="659"/>
      <c r="D220" s="685"/>
      <c r="E220" s="469"/>
      <c r="F220" s="468">
        <v>1</v>
      </c>
      <c r="G220" s="200" t="s">
        <v>306</v>
      </c>
      <c r="H220" s="573"/>
      <c r="I220" s="304">
        <v>100</v>
      </c>
      <c r="J220" s="304"/>
      <c r="K220" s="304"/>
      <c r="L220" s="304">
        <v>1</v>
      </c>
      <c r="M220" s="304"/>
      <c r="N220" s="279"/>
      <c r="O220" s="279">
        <v>15.483549999999999</v>
      </c>
      <c r="P220" s="279"/>
    </row>
    <row r="221" spans="1:16" ht="15" hidden="1" customHeight="1" outlineLevel="1" x14ac:dyDescent="0.25">
      <c r="A221" s="483">
        <v>205</v>
      </c>
      <c r="B221" s="625"/>
      <c r="C221" s="659"/>
      <c r="D221" s="685"/>
      <c r="E221" s="469"/>
      <c r="F221" s="468">
        <v>1</v>
      </c>
      <c r="G221" s="200" t="s">
        <v>307</v>
      </c>
      <c r="H221" s="573"/>
      <c r="I221" s="304">
        <v>136</v>
      </c>
      <c r="J221" s="304"/>
      <c r="K221" s="304"/>
      <c r="L221" s="304">
        <v>15</v>
      </c>
      <c r="M221" s="304"/>
      <c r="N221" s="279"/>
      <c r="O221" s="279">
        <v>251.69540000000001</v>
      </c>
      <c r="P221" s="279"/>
    </row>
    <row r="222" spans="1:16" ht="15" hidden="1" customHeight="1" outlineLevel="1" x14ac:dyDescent="0.25">
      <c r="A222" s="483">
        <v>206</v>
      </c>
      <c r="B222" s="625"/>
      <c r="C222" s="659"/>
      <c r="D222" s="685"/>
      <c r="E222" s="469"/>
      <c r="F222" s="468">
        <v>1</v>
      </c>
      <c r="G222" s="200" t="s">
        <v>308</v>
      </c>
      <c r="H222" s="573"/>
      <c r="I222" s="304">
        <v>36</v>
      </c>
      <c r="J222" s="304"/>
      <c r="K222" s="304"/>
      <c r="L222" s="304">
        <v>3</v>
      </c>
      <c r="M222" s="304"/>
      <c r="N222" s="279"/>
      <c r="O222" s="279">
        <v>67.085080000000005</v>
      </c>
      <c r="P222" s="279"/>
    </row>
    <row r="223" spans="1:16" ht="15" hidden="1" customHeight="1" outlineLevel="1" x14ac:dyDescent="0.25">
      <c r="A223" s="483">
        <v>207</v>
      </c>
      <c r="B223" s="625"/>
      <c r="C223" s="659"/>
      <c r="D223" s="685"/>
      <c r="E223" s="469"/>
      <c r="F223" s="468">
        <v>1</v>
      </c>
      <c r="G223" s="200" t="s">
        <v>309</v>
      </c>
      <c r="H223" s="573"/>
      <c r="I223" s="304">
        <v>170</v>
      </c>
      <c r="J223" s="304"/>
      <c r="K223" s="304"/>
      <c r="L223" s="304">
        <v>45</v>
      </c>
      <c r="M223" s="304"/>
      <c r="N223" s="279"/>
      <c r="O223" s="279">
        <v>80.92527692107646</v>
      </c>
      <c r="P223" s="279"/>
    </row>
    <row r="224" spans="1:16" ht="15" hidden="1" customHeight="1" outlineLevel="1" x14ac:dyDescent="0.25">
      <c r="A224" s="483">
        <v>208</v>
      </c>
      <c r="B224" s="625"/>
      <c r="C224" s="659"/>
      <c r="D224" s="685"/>
      <c r="E224" s="469"/>
      <c r="F224" s="468">
        <v>1</v>
      </c>
      <c r="G224" s="200" t="s">
        <v>310</v>
      </c>
      <c r="H224" s="573"/>
      <c r="I224" s="304">
        <v>25</v>
      </c>
      <c r="J224" s="304"/>
      <c r="K224" s="304"/>
      <c r="L224" s="304">
        <v>15</v>
      </c>
      <c r="M224" s="304"/>
      <c r="N224" s="279"/>
      <c r="O224" s="279">
        <v>49.654326921076446</v>
      </c>
      <c r="P224" s="279"/>
    </row>
    <row r="225" spans="1:16" ht="15" hidden="1" customHeight="1" outlineLevel="1" x14ac:dyDescent="0.25">
      <c r="A225" s="483">
        <v>209</v>
      </c>
      <c r="B225" s="625"/>
      <c r="C225" s="659"/>
      <c r="D225" s="685"/>
      <c r="E225" s="469"/>
      <c r="F225" s="468">
        <v>1</v>
      </c>
      <c r="G225" s="200" t="s">
        <v>311</v>
      </c>
      <c r="H225" s="573"/>
      <c r="I225" s="304">
        <v>157</v>
      </c>
      <c r="J225" s="304"/>
      <c r="K225" s="304"/>
      <c r="L225" s="304">
        <v>3</v>
      </c>
      <c r="M225" s="304"/>
      <c r="N225" s="279"/>
      <c r="O225" s="279">
        <v>107.315</v>
      </c>
      <c r="P225" s="279"/>
    </row>
    <row r="226" spans="1:16" ht="15" hidden="1" customHeight="1" outlineLevel="1" x14ac:dyDescent="0.25">
      <c r="A226" s="483">
        <v>210</v>
      </c>
      <c r="B226" s="625"/>
      <c r="C226" s="659"/>
      <c r="D226" s="685"/>
      <c r="E226" s="469"/>
      <c r="F226" s="468">
        <v>1</v>
      </c>
      <c r="G226" s="200" t="s">
        <v>312</v>
      </c>
      <c r="H226" s="573"/>
      <c r="I226" s="304">
        <v>112</v>
      </c>
      <c r="J226" s="304"/>
      <c r="K226" s="304"/>
      <c r="L226" s="304">
        <v>15</v>
      </c>
      <c r="M226" s="304"/>
      <c r="N226" s="279"/>
      <c r="O226" s="279">
        <v>320.42568692107648</v>
      </c>
      <c r="P226" s="279"/>
    </row>
    <row r="227" spans="1:16" ht="15" hidden="1" customHeight="1" outlineLevel="1" x14ac:dyDescent="0.25">
      <c r="A227" s="483">
        <v>211</v>
      </c>
      <c r="B227" s="625"/>
      <c r="C227" s="659"/>
      <c r="D227" s="685"/>
      <c r="E227" s="469"/>
      <c r="F227" s="468">
        <v>1</v>
      </c>
      <c r="G227" s="200" t="s">
        <v>313</v>
      </c>
      <c r="H227" s="573"/>
      <c r="I227" s="304">
        <v>136</v>
      </c>
      <c r="J227" s="304"/>
      <c r="K227" s="304"/>
      <c r="L227" s="304">
        <v>141</v>
      </c>
      <c r="M227" s="304"/>
      <c r="N227" s="279"/>
      <c r="O227" s="279">
        <v>168.51929999999999</v>
      </c>
      <c r="P227" s="279"/>
    </row>
    <row r="228" spans="1:16" ht="15" hidden="1" customHeight="1" outlineLevel="1" x14ac:dyDescent="0.25">
      <c r="A228" s="483">
        <v>212</v>
      </c>
      <c r="B228" s="625"/>
      <c r="C228" s="659"/>
      <c r="D228" s="685"/>
      <c r="E228" s="469"/>
      <c r="F228" s="468">
        <v>1</v>
      </c>
      <c r="G228" s="200" t="s">
        <v>314</v>
      </c>
      <c r="H228" s="573"/>
      <c r="I228" s="304">
        <v>21</v>
      </c>
      <c r="J228" s="304"/>
      <c r="K228" s="304"/>
      <c r="L228" s="304">
        <v>15</v>
      </c>
      <c r="M228" s="304"/>
      <c r="N228" s="279"/>
      <c r="O228" s="279">
        <v>22.118126921076449</v>
      </c>
      <c r="P228" s="279"/>
    </row>
    <row r="229" spans="1:16" ht="15" hidden="1" customHeight="1" outlineLevel="1" x14ac:dyDescent="0.25">
      <c r="A229" s="483">
        <v>213</v>
      </c>
      <c r="B229" s="625"/>
      <c r="C229" s="659"/>
      <c r="D229" s="685"/>
      <c r="E229" s="469"/>
      <c r="F229" s="468">
        <v>1</v>
      </c>
      <c r="G229" s="200" t="s">
        <v>315</v>
      </c>
      <c r="H229" s="573"/>
      <c r="I229" s="304">
        <v>339</v>
      </c>
      <c r="J229" s="304"/>
      <c r="K229" s="304"/>
      <c r="L229" s="304">
        <v>15</v>
      </c>
      <c r="M229" s="304"/>
      <c r="N229" s="279"/>
      <c r="O229" s="279">
        <v>358.23818</v>
      </c>
      <c r="P229" s="279"/>
    </row>
    <row r="230" spans="1:16" ht="15" hidden="1" customHeight="1" outlineLevel="1" x14ac:dyDescent="0.25">
      <c r="A230" s="483">
        <v>214</v>
      </c>
      <c r="B230" s="625"/>
      <c r="C230" s="659"/>
      <c r="D230" s="685"/>
      <c r="E230" s="469"/>
      <c r="F230" s="468">
        <v>1</v>
      </c>
      <c r="G230" s="200" t="s">
        <v>316</v>
      </c>
      <c r="H230" s="573"/>
      <c r="I230" s="304">
        <v>68</v>
      </c>
      <c r="J230" s="304"/>
      <c r="K230" s="304"/>
      <c r="L230" s="304">
        <v>13</v>
      </c>
      <c r="M230" s="304"/>
      <c r="N230" s="279"/>
      <c r="O230" s="279">
        <v>48.909730000000003</v>
      </c>
      <c r="P230" s="279"/>
    </row>
    <row r="231" spans="1:16" ht="15" hidden="1" customHeight="1" outlineLevel="1" x14ac:dyDescent="0.25">
      <c r="A231" s="483">
        <v>215</v>
      </c>
      <c r="B231" s="625"/>
      <c r="C231" s="659"/>
      <c r="D231" s="685"/>
      <c r="E231" s="469"/>
      <c r="F231" s="468">
        <v>1</v>
      </c>
      <c r="G231" s="200" t="s">
        <v>317</v>
      </c>
      <c r="H231" s="573"/>
      <c r="I231" s="304">
        <v>85</v>
      </c>
      <c r="J231" s="304"/>
      <c r="K231" s="304"/>
      <c r="L231" s="304">
        <v>14</v>
      </c>
      <c r="M231" s="304"/>
      <c r="N231" s="279"/>
      <c r="O231" s="279">
        <v>97.390100000000004</v>
      </c>
      <c r="P231" s="279"/>
    </row>
    <row r="232" spans="1:16" ht="15" hidden="1" customHeight="1" outlineLevel="1" x14ac:dyDescent="0.25">
      <c r="A232" s="483">
        <v>216</v>
      </c>
      <c r="B232" s="625"/>
      <c r="C232" s="659"/>
      <c r="D232" s="685"/>
      <c r="E232" s="469"/>
      <c r="F232" s="468">
        <v>1</v>
      </c>
      <c r="G232" s="200" t="s">
        <v>318</v>
      </c>
      <c r="H232" s="573"/>
      <c r="I232" s="304">
        <v>318</v>
      </c>
      <c r="J232" s="304"/>
      <c r="K232" s="304"/>
      <c r="L232" s="304">
        <v>15</v>
      </c>
      <c r="M232" s="304"/>
      <c r="N232" s="279"/>
      <c r="O232" s="279">
        <v>149.49498</v>
      </c>
      <c r="P232" s="279"/>
    </row>
    <row r="233" spans="1:16" ht="15" hidden="1" customHeight="1" outlineLevel="1" x14ac:dyDescent="0.25">
      <c r="A233" s="483">
        <v>217</v>
      </c>
      <c r="B233" s="625"/>
      <c r="C233" s="659"/>
      <c r="D233" s="685"/>
      <c r="E233" s="469"/>
      <c r="F233" s="468">
        <v>1</v>
      </c>
      <c r="G233" s="200" t="s">
        <v>319</v>
      </c>
      <c r="H233" s="573"/>
      <c r="I233" s="304">
        <v>166</v>
      </c>
      <c r="J233" s="304"/>
      <c r="K233" s="304"/>
      <c r="L233" s="304">
        <v>15</v>
      </c>
      <c r="M233" s="304"/>
      <c r="N233" s="279"/>
      <c r="O233" s="279">
        <v>183.02448000000001</v>
      </c>
      <c r="P233" s="279"/>
    </row>
    <row r="234" spans="1:16" ht="15" hidden="1" customHeight="1" outlineLevel="1" x14ac:dyDescent="0.25">
      <c r="A234" s="483">
        <v>218</v>
      </c>
      <c r="B234" s="625"/>
      <c r="C234" s="659"/>
      <c r="D234" s="685"/>
      <c r="E234" s="469"/>
      <c r="F234" s="468">
        <v>1</v>
      </c>
      <c r="G234" s="200" t="s">
        <v>320</v>
      </c>
      <c r="H234" s="573"/>
      <c r="I234" s="304">
        <v>48</v>
      </c>
      <c r="J234" s="304"/>
      <c r="K234" s="304"/>
      <c r="L234" s="304">
        <v>15</v>
      </c>
      <c r="M234" s="304"/>
      <c r="N234" s="279"/>
      <c r="O234" s="279">
        <v>80.393339999999995</v>
      </c>
      <c r="P234" s="279"/>
    </row>
    <row r="235" spans="1:16" ht="15" hidden="1" customHeight="1" outlineLevel="1" x14ac:dyDescent="0.25">
      <c r="A235" s="483">
        <v>219</v>
      </c>
      <c r="B235" s="625"/>
      <c r="C235" s="659"/>
      <c r="D235" s="685"/>
      <c r="E235" s="469"/>
      <c r="F235" s="468">
        <v>1</v>
      </c>
      <c r="G235" s="200" t="s">
        <v>321</v>
      </c>
      <c r="H235" s="573"/>
      <c r="I235" s="304">
        <v>134</v>
      </c>
      <c r="J235" s="304"/>
      <c r="K235" s="304"/>
      <c r="L235" s="304">
        <v>15</v>
      </c>
      <c r="M235" s="304"/>
      <c r="N235" s="279"/>
      <c r="O235" s="279">
        <v>129.78412</v>
      </c>
      <c r="P235" s="279"/>
    </row>
    <row r="236" spans="1:16" ht="15" hidden="1" customHeight="1" outlineLevel="1" x14ac:dyDescent="0.25">
      <c r="A236" s="483">
        <v>220</v>
      </c>
      <c r="B236" s="625"/>
      <c r="C236" s="659"/>
      <c r="D236" s="685"/>
      <c r="E236" s="469"/>
      <c r="F236" s="468">
        <v>1</v>
      </c>
      <c r="G236" s="200" t="s">
        <v>322</v>
      </c>
      <c r="H236" s="573"/>
      <c r="I236" s="304">
        <v>5</v>
      </c>
      <c r="J236" s="304"/>
      <c r="K236" s="304"/>
      <c r="L236" s="304">
        <v>60</v>
      </c>
      <c r="M236" s="304"/>
      <c r="N236" s="279"/>
      <c r="O236" s="279">
        <v>65.633396921076454</v>
      </c>
      <c r="P236" s="279"/>
    </row>
    <row r="237" spans="1:16" ht="15" hidden="1" customHeight="1" outlineLevel="1" x14ac:dyDescent="0.25">
      <c r="A237" s="483">
        <v>221</v>
      </c>
      <c r="B237" s="625"/>
      <c r="C237" s="659"/>
      <c r="D237" s="685"/>
      <c r="E237" s="469"/>
      <c r="F237" s="468">
        <v>1</v>
      </c>
      <c r="G237" s="200" t="s">
        <v>323</v>
      </c>
      <c r="H237" s="573"/>
      <c r="I237" s="304">
        <v>34</v>
      </c>
      <c r="J237" s="304"/>
      <c r="K237" s="304"/>
      <c r="L237" s="304">
        <v>6</v>
      </c>
      <c r="M237" s="304"/>
      <c r="N237" s="279"/>
      <c r="O237" s="279">
        <v>35.939540000000001</v>
      </c>
      <c r="P237" s="279"/>
    </row>
    <row r="238" spans="1:16" ht="15" hidden="1" customHeight="1" outlineLevel="1" x14ac:dyDescent="0.25">
      <c r="A238" s="483">
        <v>222</v>
      </c>
      <c r="B238" s="625"/>
      <c r="C238" s="659"/>
      <c r="D238" s="685"/>
      <c r="E238" s="469"/>
      <c r="F238" s="468">
        <v>1</v>
      </c>
      <c r="G238" s="200" t="s">
        <v>324</v>
      </c>
      <c r="H238" s="573"/>
      <c r="I238" s="304">
        <v>204</v>
      </c>
      <c r="J238" s="304"/>
      <c r="K238" s="304"/>
      <c r="L238" s="304">
        <v>15</v>
      </c>
      <c r="M238" s="304"/>
      <c r="N238" s="279"/>
      <c r="O238" s="279">
        <v>147.27805000000001</v>
      </c>
      <c r="P238" s="279"/>
    </row>
    <row r="239" spans="1:16" ht="15" hidden="1" customHeight="1" outlineLevel="1" x14ac:dyDescent="0.25">
      <c r="A239" s="483">
        <v>223</v>
      </c>
      <c r="B239" s="625"/>
      <c r="C239" s="659"/>
      <c r="D239" s="685"/>
      <c r="E239" s="469"/>
      <c r="F239" s="468">
        <v>1</v>
      </c>
      <c r="G239" s="200" t="s">
        <v>325</v>
      </c>
      <c r="H239" s="573"/>
      <c r="I239" s="304">
        <v>114</v>
      </c>
      <c r="J239" s="304"/>
      <c r="K239" s="304"/>
      <c r="L239" s="304">
        <v>15</v>
      </c>
      <c r="M239" s="304"/>
      <c r="N239" s="279"/>
      <c r="O239" s="279">
        <v>106.76755692107645</v>
      </c>
      <c r="P239" s="279"/>
    </row>
    <row r="240" spans="1:16" ht="15" hidden="1" customHeight="1" outlineLevel="1" x14ac:dyDescent="0.25">
      <c r="A240" s="483">
        <v>224</v>
      </c>
      <c r="B240" s="625"/>
      <c r="C240" s="659"/>
      <c r="D240" s="685"/>
      <c r="E240" s="469"/>
      <c r="F240" s="468">
        <v>1</v>
      </c>
      <c r="G240" s="200" t="s">
        <v>326</v>
      </c>
      <c r="H240" s="573"/>
      <c r="I240" s="304">
        <v>121</v>
      </c>
      <c r="J240" s="304"/>
      <c r="K240" s="304"/>
      <c r="L240" s="304">
        <v>15</v>
      </c>
      <c r="M240" s="304"/>
      <c r="N240" s="279"/>
      <c r="O240" s="279">
        <v>34.544406921076451</v>
      </c>
      <c r="P240" s="279"/>
    </row>
    <row r="241" spans="1:16" ht="15" hidden="1" customHeight="1" outlineLevel="1" x14ac:dyDescent="0.25">
      <c r="A241" s="483">
        <v>225</v>
      </c>
      <c r="B241" s="625"/>
      <c r="C241" s="659"/>
      <c r="D241" s="685"/>
      <c r="E241" s="469"/>
      <c r="F241" s="468">
        <v>1</v>
      </c>
      <c r="G241" s="200" t="s">
        <v>327</v>
      </c>
      <c r="H241" s="573"/>
      <c r="I241" s="304">
        <v>33</v>
      </c>
      <c r="J241" s="304"/>
      <c r="K241" s="304"/>
      <c r="L241" s="304">
        <v>150</v>
      </c>
      <c r="M241" s="304"/>
      <c r="N241" s="279"/>
      <c r="O241" s="279">
        <v>75.948700000000002</v>
      </c>
      <c r="P241" s="279"/>
    </row>
    <row r="242" spans="1:16" ht="15" hidden="1" customHeight="1" outlineLevel="1" x14ac:dyDescent="0.25">
      <c r="A242" s="483">
        <v>226</v>
      </c>
      <c r="B242" s="625"/>
      <c r="C242" s="659"/>
      <c r="D242" s="685"/>
      <c r="E242" s="469"/>
      <c r="F242" s="468">
        <v>1</v>
      </c>
      <c r="G242" s="200" t="s">
        <v>328</v>
      </c>
      <c r="H242" s="573"/>
      <c r="I242" s="304">
        <v>87</v>
      </c>
      <c r="J242" s="304"/>
      <c r="K242" s="304"/>
      <c r="L242" s="304">
        <v>15</v>
      </c>
      <c r="M242" s="304"/>
      <c r="N242" s="279"/>
      <c r="O242" s="279">
        <v>100.41918</v>
      </c>
      <c r="P242" s="279"/>
    </row>
    <row r="243" spans="1:16" ht="15" hidden="1" customHeight="1" outlineLevel="1" x14ac:dyDescent="0.25">
      <c r="A243" s="483">
        <v>227</v>
      </c>
      <c r="B243" s="625"/>
      <c r="C243" s="659"/>
      <c r="D243" s="685"/>
      <c r="E243" s="469"/>
      <c r="F243" s="468">
        <v>1</v>
      </c>
      <c r="G243" s="200" t="s">
        <v>329</v>
      </c>
      <c r="H243" s="573"/>
      <c r="I243" s="304">
        <v>256</v>
      </c>
      <c r="J243" s="304"/>
      <c r="K243" s="304"/>
      <c r="L243" s="304">
        <v>25</v>
      </c>
      <c r="M243" s="304"/>
      <c r="N243" s="279"/>
      <c r="O243" s="279">
        <v>157.80451692107644</v>
      </c>
      <c r="P243" s="279"/>
    </row>
    <row r="244" spans="1:16" ht="15" hidden="1" customHeight="1" outlineLevel="1" x14ac:dyDescent="0.25">
      <c r="A244" s="483">
        <v>228</v>
      </c>
      <c r="B244" s="625"/>
      <c r="C244" s="659"/>
      <c r="D244" s="685"/>
      <c r="E244" s="469"/>
      <c r="F244" s="468">
        <v>1</v>
      </c>
      <c r="G244" s="200" t="s">
        <v>330</v>
      </c>
      <c r="H244" s="573"/>
      <c r="I244" s="304">
        <v>19</v>
      </c>
      <c r="J244" s="304"/>
      <c r="K244" s="304"/>
      <c r="L244" s="304">
        <v>25</v>
      </c>
      <c r="M244" s="304"/>
      <c r="N244" s="279"/>
      <c r="O244" s="279">
        <v>69.995156921076457</v>
      </c>
      <c r="P244" s="279"/>
    </row>
    <row r="245" spans="1:16" ht="15" hidden="1" customHeight="1" outlineLevel="1" x14ac:dyDescent="0.25">
      <c r="A245" s="483">
        <v>229</v>
      </c>
      <c r="B245" s="625"/>
      <c r="C245" s="659"/>
      <c r="D245" s="685"/>
      <c r="E245" s="469"/>
      <c r="F245" s="468">
        <v>1</v>
      </c>
      <c r="G245" s="200" t="s">
        <v>331</v>
      </c>
      <c r="H245" s="573"/>
      <c r="I245" s="304">
        <v>88</v>
      </c>
      <c r="J245" s="304"/>
      <c r="K245" s="304"/>
      <c r="L245" s="304">
        <v>15</v>
      </c>
      <c r="M245" s="304"/>
      <c r="N245" s="279"/>
      <c r="O245" s="279">
        <v>127.55414692107645</v>
      </c>
      <c r="P245" s="279"/>
    </row>
    <row r="246" spans="1:16" ht="15" hidden="1" customHeight="1" outlineLevel="1" x14ac:dyDescent="0.25">
      <c r="A246" s="483">
        <v>230</v>
      </c>
      <c r="B246" s="625"/>
      <c r="C246" s="659"/>
      <c r="D246" s="685"/>
      <c r="E246" s="469"/>
      <c r="F246" s="468">
        <v>1</v>
      </c>
      <c r="G246" s="200" t="s">
        <v>332</v>
      </c>
      <c r="H246" s="573"/>
      <c r="I246" s="304">
        <v>146</v>
      </c>
      <c r="J246" s="304"/>
      <c r="K246" s="304"/>
      <c r="L246" s="304">
        <v>5</v>
      </c>
      <c r="M246" s="304"/>
      <c r="N246" s="279"/>
      <c r="O246" s="279">
        <v>196.48912000000001</v>
      </c>
      <c r="P246" s="279"/>
    </row>
    <row r="247" spans="1:16" ht="15" hidden="1" customHeight="1" outlineLevel="1" x14ac:dyDescent="0.25">
      <c r="A247" s="483">
        <v>231</v>
      </c>
      <c r="B247" s="625"/>
      <c r="C247" s="659"/>
      <c r="D247" s="685"/>
      <c r="E247" s="469"/>
      <c r="F247" s="468">
        <v>1</v>
      </c>
      <c r="G247" s="200" t="s">
        <v>333</v>
      </c>
      <c r="H247" s="573"/>
      <c r="I247" s="304">
        <v>205</v>
      </c>
      <c r="J247" s="304"/>
      <c r="K247" s="304"/>
      <c r="L247" s="304">
        <v>15</v>
      </c>
      <c r="M247" s="304"/>
      <c r="N247" s="279"/>
      <c r="O247" s="279">
        <v>283.08362</v>
      </c>
      <c r="P247" s="279"/>
    </row>
    <row r="248" spans="1:16" ht="15" hidden="1" customHeight="1" outlineLevel="1" x14ac:dyDescent="0.25">
      <c r="A248" s="483">
        <v>232</v>
      </c>
      <c r="B248" s="625"/>
      <c r="C248" s="659"/>
      <c r="D248" s="685"/>
      <c r="E248" s="469"/>
      <c r="F248" s="468">
        <v>1</v>
      </c>
      <c r="G248" s="200" t="s">
        <v>334</v>
      </c>
      <c r="H248" s="573"/>
      <c r="I248" s="304">
        <v>33</v>
      </c>
      <c r="J248" s="304"/>
      <c r="K248" s="304"/>
      <c r="L248" s="304">
        <v>15</v>
      </c>
      <c r="M248" s="304"/>
      <c r="N248" s="279"/>
      <c r="O248" s="279">
        <v>22.564436921076449</v>
      </c>
      <c r="P248" s="279"/>
    </row>
    <row r="249" spans="1:16" ht="15" hidden="1" customHeight="1" outlineLevel="1" x14ac:dyDescent="0.25">
      <c r="A249" s="483">
        <v>233</v>
      </c>
      <c r="B249" s="625"/>
      <c r="C249" s="659"/>
      <c r="D249" s="685"/>
      <c r="E249" s="469"/>
      <c r="F249" s="468">
        <v>1</v>
      </c>
      <c r="G249" s="200" t="s">
        <v>335</v>
      </c>
      <c r="H249" s="573"/>
      <c r="I249" s="304">
        <v>25</v>
      </c>
      <c r="J249" s="304"/>
      <c r="K249" s="304"/>
      <c r="L249" s="304">
        <v>15</v>
      </c>
      <c r="M249" s="304"/>
      <c r="N249" s="279"/>
      <c r="O249" s="279">
        <v>18.182236921076449</v>
      </c>
      <c r="P249" s="279"/>
    </row>
    <row r="250" spans="1:16" ht="15" hidden="1" customHeight="1" outlineLevel="1" x14ac:dyDescent="0.25">
      <c r="A250" s="483">
        <v>234</v>
      </c>
      <c r="B250" s="625"/>
      <c r="C250" s="659"/>
      <c r="D250" s="685"/>
      <c r="E250" s="469"/>
      <c r="F250" s="468">
        <v>1</v>
      </c>
      <c r="G250" s="200" t="s">
        <v>336</v>
      </c>
      <c r="H250" s="573"/>
      <c r="I250" s="304">
        <v>133</v>
      </c>
      <c r="J250" s="304"/>
      <c r="K250" s="304"/>
      <c r="L250" s="304">
        <v>15</v>
      </c>
      <c r="M250" s="304"/>
      <c r="N250" s="279"/>
      <c r="O250" s="279">
        <v>63.985599999999998</v>
      </c>
      <c r="P250" s="279"/>
    </row>
    <row r="251" spans="1:16" ht="15" hidden="1" customHeight="1" outlineLevel="1" x14ac:dyDescent="0.25">
      <c r="A251" s="483">
        <v>235</v>
      </c>
      <c r="B251" s="625"/>
      <c r="C251" s="659"/>
      <c r="D251" s="685"/>
      <c r="E251" s="469"/>
      <c r="F251" s="468">
        <v>1</v>
      </c>
      <c r="G251" s="200" t="s">
        <v>337</v>
      </c>
      <c r="H251" s="573"/>
      <c r="I251" s="304">
        <v>115</v>
      </c>
      <c r="J251" s="304"/>
      <c r="K251" s="304"/>
      <c r="L251" s="304">
        <v>15</v>
      </c>
      <c r="M251" s="304"/>
      <c r="N251" s="279"/>
      <c r="O251" s="279">
        <v>94.399649999999994</v>
      </c>
      <c r="P251" s="279"/>
    </row>
    <row r="252" spans="1:16" ht="15" hidden="1" customHeight="1" outlineLevel="1" x14ac:dyDescent="0.25">
      <c r="A252" s="483">
        <v>236</v>
      </c>
      <c r="B252" s="625"/>
      <c r="C252" s="659"/>
      <c r="D252" s="685"/>
      <c r="E252" s="469"/>
      <c r="F252" s="468">
        <v>1</v>
      </c>
      <c r="G252" s="200" t="s">
        <v>338</v>
      </c>
      <c r="H252" s="573"/>
      <c r="I252" s="304">
        <v>370</v>
      </c>
      <c r="J252" s="304"/>
      <c r="K252" s="304"/>
      <c r="L252" s="304">
        <v>15</v>
      </c>
      <c r="M252" s="304"/>
      <c r="N252" s="279"/>
      <c r="O252" s="279">
        <v>434.16067692107646</v>
      </c>
      <c r="P252" s="279"/>
    </row>
    <row r="253" spans="1:16" ht="15" hidden="1" customHeight="1" outlineLevel="1" x14ac:dyDescent="0.25">
      <c r="A253" s="483">
        <v>237</v>
      </c>
      <c r="B253" s="625"/>
      <c r="C253" s="659"/>
      <c r="D253" s="685"/>
      <c r="E253" s="469"/>
      <c r="F253" s="468">
        <v>1</v>
      </c>
      <c r="G253" s="200" t="s">
        <v>339</v>
      </c>
      <c r="H253" s="573"/>
      <c r="I253" s="304">
        <v>25</v>
      </c>
      <c r="J253" s="304"/>
      <c r="K253" s="304"/>
      <c r="L253" s="304">
        <v>50</v>
      </c>
      <c r="M253" s="304"/>
      <c r="N253" s="279"/>
      <c r="O253" s="279">
        <v>92.023746921076452</v>
      </c>
      <c r="P253" s="279"/>
    </row>
    <row r="254" spans="1:16" ht="15" hidden="1" customHeight="1" outlineLevel="1" x14ac:dyDescent="0.25">
      <c r="A254" s="483">
        <v>238</v>
      </c>
      <c r="B254" s="625"/>
      <c r="C254" s="659"/>
      <c r="D254" s="685"/>
      <c r="E254" s="469"/>
      <c r="F254" s="468">
        <v>1</v>
      </c>
      <c r="G254" s="200" t="s">
        <v>340</v>
      </c>
      <c r="H254" s="573"/>
      <c r="I254" s="304">
        <v>42</v>
      </c>
      <c r="J254" s="304"/>
      <c r="K254" s="304"/>
      <c r="L254" s="304">
        <v>20</v>
      </c>
      <c r="M254" s="304"/>
      <c r="N254" s="279"/>
      <c r="O254" s="279">
        <v>41.38161692107645</v>
      </c>
      <c r="P254" s="279"/>
    </row>
    <row r="255" spans="1:16" ht="15" hidden="1" customHeight="1" outlineLevel="1" x14ac:dyDescent="0.25">
      <c r="A255" s="483">
        <v>239</v>
      </c>
      <c r="B255" s="625"/>
      <c r="C255" s="659"/>
      <c r="D255" s="685"/>
      <c r="E255" s="469"/>
      <c r="F255" s="468">
        <v>1</v>
      </c>
      <c r="G255" s="200" t="s">
        <v>341</v>
      </c>
      <c r="H255" s="573"/>
      <c r="I255" s="304">
        <v>39</v>
      </c>
      <c r="J255" s="304"/>
      <c r="K255" s="304"/>
      <c r="L255" s="304">
        <v>15</v>
      </c>
      <c r="M255" s="304"/>
      <c r="N255" s="279"/>
      <c r="O255" s="279">
        <v>73.107296921076454</v>
      </c>
      <c r="P255" s="279"/>
    </row>
    <row r="256" spans="1:16" ht="15" hidden="1" customHeight="1" outlineLevel="1" x14ac:dyDescent="0.25">
      <c r="A256" s="483">
        <v>240</v>
      </c>
      <c r="B256" s="625"/>
      <c r="C256" s="659"/>
      <c r="D256" s="685"/>
      <c r="E256" s="469"/>
      <c r="F256" s="468">
        <v>1</v>
      </c>
      <c r="G256" s="200" t="s">
        <v>342</v>
      </c>
      <c r="H256" s="573"/>
      <c r="I256" s="304">
        <v>501</v>
      </c>
      <c r="J256" s="304"/>
      <c r="K256" s="304"/>
      <c r="L256" s="304">
        <v>6</v>
      </c>
      <c r="M256" s="304"/>
      <c r="N256" s="279"/>
      <c r="O256" s="279">
        <v>315.01965999999999</v>
      </c>
      <c r="P256" s="279"/>
    </row>
    <row r="257" spans="1:16" ht="15" hidden="1" customHeight="1" outlineLevel="1" x14ac:dyDescent="0.25">
      <c r="A257" s="483">
        <v>241</v>
      </c>
      <c r="B257" s="625"/>
      <c r="C257" s="659"/>
      <c r="D257" s="685"/>
      <c r="E257" s="469"/>
      <c r="F257" s="468">
        <v>1</v>
      </c>
      <c r="G257" s="200" t="s">
        <v>343</v>
      </c>
      <c r="H257" s="573"/>
      <c r="I257" s="304">
        <v>239</v>
      </c>
      <c r="J257" s="304"/>
      <c r="K257" s="304"/>
      <c r="L257" s="304">
        <v>30</v>
      </c>
      <c r="M257" s="304"/>
      <c r="N257" s="279"/>
      <c r="O257" s="279">
        <v>218.87685692107644</v>
      </c>
      <c r="P257" s="279"/>
    </row>
    <row r="258" spans="1:16" ht="15" hidden="1" customHeight="1" outlineLevel="1" x14ac:dyDescent="0.25">
      <c r="A258" s="483">
        <v>242</v>
      </c>
      <c r="B258" s="625"/>
      <c r="C258" s="659"/>
      <c r="D258" s="685"/>
      <c r="E258" s="469"/>
      <c r="F258" s="468">
        <v>1</v>
      </c>
      <c r="G258" s="200" t="s">
        <v>344</v>
      </c>
      <c r="H258" s="573"/>
      <c r="I258" s="304">
        <v>103</v>
      </c>
      <c r="J258" s="304"/>
      <c r="K258" s="304"/>
      <c r="L258" s="304">
        <v>6</v>
      </c>
      <c r="M258" s="304"/>
      <c r="N258" s="279"/>
      <c r="O258" s="279">
        <v>90.537426921076445</v>
      </c>
      <c r="P258" s="279"/>
    </row>
    <row r="259" spans="1:16" ht="15" hidden="1" customHeight="1" outlineLevel="1" x14ac:dyDescent="0.25">
      <c r="A259" s="483">
        <v>243</v>
      </c>
      <c r="B259" s="625"/>
      <c r="C259" s="659"/>
      <c r="D259" s="685"/>
      <c r="E259" s="469"/>
      <c r="F259" s="468">
        <v>1</v>
      </c>
      <c r="G259" s="200" t="s">
        <v>345</v>
      </c>
      <c r="H259" s="573"/>
      <c r="I259" s="304">
        <v>259</v>
      </c>
      <c r="J259" s="304"/>
      <c r="K259" s="304"/>
      <c r="L259" s="304">
        <v>15</v>
      </c>
      <c r="M259" s="304"/>
      <c r="N259" s="279"/>
      <c r="O259" s="279">
        <v>222.21976549250502</v>
      </c>
      <c r="P259" s="279"/>
    </row>
    <row r="260" spans="1:16" ht="15" hidden="1" customHeight="1" outlineLevel="1" x14ac:dyDescent="0.25">
      <c r="A260" s="483">
        <v>244</v>
      </c>
      <c r="B260" s="625"/>
      <c r="C260" s="659"/>
      <c r="D260" s="685"/>
      <c r="E260" s="469"/>
      <c r="F260" s="468">
        <v>1</v>
      </c>
      <c r="G260" s="200" t="s">
        <v>346</v>
      </c>
      <c r="H260" s="573"/>
      <c r="I260" s="304">
        <v>70</v>
      </c>
      <c r="J260" s="304"/>
      <c r="K260" s="304"/>
      <c r="L260" s="304">
        <v>15</v>
      </c>
      <c r="M260" s="304"/>
      <c r="N260" s="279"/>
      <c r="O260" s="279">
        <v>26.873466921076453</v>
      </c>
      <c r="P260" s="279"/>
    </row>
    <row r="261" spans="1:16" ht="15" hidden="1" customHeight="1" outlineLevel="1" x14ac:dyDescent="0.25">
      <c r="A261" s="483">
        <v>245</v>
      </c>
      <c r="B261" s="625"/>
      <c r="C261" s="659"/>
      <c r="D261" s="685"/>
      <c r="E261" s="469"/>
      <c r="F261" s="468">
        <v>1</v>
      </c>
      <c r="G261" s="200" t="s">
        <v>347</v>
      </c>
      <c r="H261" s="573"/>
      <c r="I261" s="304">
        <v>5</v>
      </c>
      <c r="J261" s="304"/>
      <c r="K261" s="304"/>
      <c r="L261" s="304">
        <v>25</v>
      </c>
      <c r="M261" s="304"/>
      <c r="N261" s="279"/>
      <c r="O261" s="279">
        <v>22.611916921076453</v>
      </c>
      <c r="P261" s="279"/>
    </row>
    <row r="262" spans="1:16" ht="15" hidden="1" customHeight="1" outlineLevel="1" x14ac:dyDescent="0.25">
      <c r="A262" s="483">
        <v>246</v>
      </c>
      <c r="B262" s="625"/>
      <c r="C262" s="659"/>
      <c r="D262" s="685"/>
      <c r="E262" s="469"/>
      <c r="F262" s="468">
        <v>1</v>
      </c>
      <c r="G262" s="200" t="s">
        <v>348</v>
      </c>
      <c r="H262" s="573"/>
      <c r="I262" s="304">
        <v>215</v>
      </c>
      <c r="J262" s="304"/>
      <c r="K262" s="304"/>
      <c r="L262" s="304">
        <v>60</v>
      </c>
      <c r="M262" s="304"/>
      <c r="N262" s="279"/>
      <c r="O262" s="279">
        <v>108.68626692107645</v>
      </c>
      <c r="P262" s="279"/>
    </row>
    <row r="263" spans="1:16" ht="15" hidden="1" customHeight="1" outlineLevel="1" x14ac:dyDescent="0.25">
      <c r="A263" s="483">
        <v>247</v>
      </c>
      <c r="B263" s="625"/>
      <c r="C263" s="659"/>
      <c r="D263" s="685"/>
      <c r="E263" s="469"/>
      <c r="F263" s="468">
        <v>1</v>
      </c>
      <c r="G263" s="200" t="s">
        <v>349</v>
      </c>
      <c r="H263" s="573"/>
      <c r="I263" s="304">
        <v>3</v>
      </c>
      <c r="J263" s="304"/>
      <c r="K263" s="304"/>
      <c r="L263" s="304">
        <v>149</v>
      </c>
      <c r="M263" s="304"/>
      <c r="N263" s="279"/>
      <c r="O263" s="279">
        <v>24.725549999999998</v>
      </c>
      <c r="P263" s="279"/>
    </row>
    <row r="264" spans="1:16" ht="15" hidden="1" customHeight="1" outlineLevel="1" x14ac:dyDescent="0.25">
      <c r="A264" s="483">
        <v>248</v>
      </c>
      <c r="B264" s="625"/>
      <c r="C264" s="659"/>
      <c r="D264" s="685"/>
      <c r="E264" s="469"/>
      <c r="F264" s="468">
        <v>1</v>
      </c>
      <c r="G264" s="200" t="s">
        <v>350</v>
      </c>
      <c r="H264" s="573"/>
      <c r="I264" s="304">
        <v>180</v>
      </c>
      <c r="J264" s="304"/>
      <c r="K264" s="304"/>
      <c r="L264" s="304">
        <v>15</v>
      </c>
      <c r="M264" s="304"/>
      <c r="N264" s="279"/>
      <c r="O264" s="279">
        <v>139.00550692107646</v>
      </c>
      <c r="P264" s="279"/>
    </row>
    <row r="265" spans="1:16" ht="15" hidden="1" customHeight="1" outlineLevel="1" x14ac:dyDescent="0.25">
      <c r="A265" s="483">
        <v>249</v>
      </c>
      <c r="B265" s="625"/>
      <c r="C265" s="659"/>
      <c r="D265" s="685"/>
      <c r="E265" s="469"/>
      <c r="F265" s="468">
        <v>1</v>
      </c>
      <c r="G265" s="200" t="s">
        <v>351</v>
      </c>
      <c r="H265" s="573"/>
      <c r="I265" s="304">
        <v>281</v>
      </c>
      <c r="J265" s="304"/>
      <c r="K265" s="304"/>
      <c r="L265" s="304">
        <v>140</v>
      </c>
      <c r="M265" s="304"/>
      <c r="N265" s="279"/>
      <c r="O265" s="279">
        <v>158.78496000000001</v>
      </c>
      <c r="P265" s="279"/>
    </row>
    <row r="266" spans="1:16" ht="15" hidden="1" customHeight="1" outlineLevel="1" x14ac:dyDescent="0.25">
      <c r="A266" s="483">
        <v>250</v>
      </c>
      <c r="B266" s="625"/>
      <c r="C266" s="659"/>
      <c r="D266" s="685"/>
      <c r="E266" s="469"/>
      <c r="F266" s="468">
        <v>1</v>
      </c>
      <c r="G266" s="200" t="s">
        <v>352</v>
      </c>
      <c r="H266" s="573"/>
      <c r="I266" s="304">
        <v>42</v>
      </c>
      <c r="J266" s="304"/>
      <c r="K266" s="304"/>
      <c r="L266" s="304">
        <v>15</v>
      </c>
      <c r="M266" s="304"/>
      <c r="N266" s="279"/>
      <c r="O266" s="279">
        <v>73.055959999999999</v>
      </c>
      <c r="P266" s="279"/>
    </row>
    <row r="267" spans="1:16" ht="15" hidden="1" customHeight="1" outlineLevel="1" x14ac:dyDescent="0.25">
      <c r="A267" s="483">
        <v>251</v>
      </c>
      <c r="B267" s="625"/>
      <c r="C267" s="659"/>
      <c r="D267" s="685"/>
      <c r="E267" s="469"/>
      <c r="F267" s="468">
        <v>1</v>
      </c>
      <c r="G267" s="200" t="s">
        <v>353</v>
      </c>
      <c r="H267" s="573"/>
      <c r="I267" s="304">
        <v>310</v>
      </c>
      <c r="J267" s="304"/>
      <c r="K267" s="304"/>
      <c r="L267" s="304">
        <v>50</v>
      </c>
      <c r="M267" s="304"/>
      <c r="N267" s="279"/>
      <c r="O267" s="279">
        <v>410.30474692107646</v>
      </c>
      <c r="P267" s="279"/>
    </row>
    <row r="268" spans="1:16" ht="15" hidden="1" customHeight="1" outlineLevel="1" x14ac:dyDescent="0.25">
      <c r="A268" s="483">
        <v>252</v>
      </c>
      <c r="B268" s="625"/>
      <c r="C268" s="659"/>
      <c r="D268" s="685"/>
      <c r="E268" s="469"/>
      <c r="F268" s="468">
        <v>1</v>
      </c>
      <c r="G268" s="200" t="s">
        <v>354</v>
      </c>
      <c r="H268" s="573"/>
      <c r="I268" s="304">
        <v>153</v>
      </c>
      <c r="J268" s="304"/>
      <c r="K268" s="304"/>
      <c r="L268" s="304">
        <v>14</v>
      </c>
      <c r="M268" s="304"/>
      <c r="N268" s="279"/>
      <c r="O268" s="279">
        <v>134.14544000000001</v>
      </c>
      <c r="P268" s="279"/>
    </row>
    <row r="269" spans="1:16" ht="15" hidden="1" customHeight="1" outlineLevel="1" x14ac:dyDescent="0.25">
      <c r="A269" s="483">
        <v>253</v>
      </c>
      <c r="B269" s="625"/>
      <c r="C269" s="659"/>
      <c r="D269" s="685"/>
      <c r="E269" s="469"/>
      <c r="F269" s="468">
        <v>1</v>
      </c>
      <c r="G269" s="200" t="s">
        <v>355</v>
      </c>
      <c r="H269" s="573"/>
      <c r="I269" s="304">
        <v>367</v>
      </c>
      <c r="J269" s="304"/>
      <c r="K269" s="304"/>
      <c r="L269" s="304">
        <v>30</v>
      </c>
      <c r="M269" s="304"/>
      <c r="N269" s="279"/>
      <c r="O269" s="279">
        <v>310.92708692107647</v>
      </c>
      <c r="P269" s="279"/>
    </row>
    <row r="270" spans="1:16" ht="15" hidden="1" customHeight="1" outlineLevel="1" x14ac:dyDescent="0.25">
      <c r="A270" s="483">
        <v>254</v>
      </c>
      <c r="B270" s="625"/>
      <c r="C270" s="659"/>
      <c r="D270" s="685"/>
      <c r="E270" s="469"/>
      <c r="F270" s="468">
        <v>1</v>
      </c>
      <c r="G270" s="200" t="s">
        <v>356</v>
      </c>
      <c r="H270" s="573"/>
      <c r="I270" s="304">
        <v>80</v>
      </c>
      <c r="J270" s="304"/>
      <c r="K270" s="304"/>
      <c r="L270" s="304">
        <v>5</v>
      </c>
      <c r="M270" s="304"/>
      <c r="N270" s="279"/>
      <c r="O270" s="279">
        <v>65.795959999999994</v>
      </c>
      <c r="P270" s="279"/>
    </row>
    <row r="271" spans="1:16" ht="15" hidden="1" customHeight="1" outlineLevel="1" x14ac:dyDescent="0.25">
      <c r="A271" s="483">
        <v>255</v>
      </c>
      <c r="B271" s="625"/>
      <c r="C271" s="659"/>
      <c r="D271" s="685"/>
      <c r="E271" s="469"/>
      <c r="F271" s="468">
        <v>1</v>
      </c>
      <c r="G271" s="200" t="s">
        <v>357</v>
      </c>
      <c r="H271" s="573"/>
      <c r="I271" s="304">
        <v>100</v>
      </c>
      <c r="J271" s="304"/>
      <c r="K271" s="304"/>
      <c r="L271" s="304">
        <v>1</v>
      </c>
      <c r="M271" s="304"/>
      <c r="N271" s="279"/>
      <c r="O271" s="279">
        <v>194.6</v>
      </c>
      <c r="P271" s="279"/>
    </row>
    <row r="272" spans="1:16" ht="15" hidden="1" customHeight="1" outlineLevel="1" x14ac:dyDescent="0.25">
      <c r="A272" s="483">
        <v>256</v>
      </c>
      <c r="B272" s="625"/>
      <c r="C272" s="659"/>
      <c r="D272" s="685"/>
      <c r="E272" s="469"/>
      <c r="F272" s="468">
        <v>1</v>
      </c>
      <c r="G272" s="200" t="s">
        <v>358</v>
      </c>
      <c r="H272" s="573"/>
      <c r="I272" s="304">
        <v>82</v>
      </c>
      <c r="J272" s="304"/>
      <c r="K272" s="304"/>
      <c r="L272" s="304">
        <v>15</v>
      </c>
      <c r="M272" s="304"/>
      <c r="N272" s="279"/>
      <c r="O272" s="279">
        <v>24.649996921076447</v>
      </c>
      <c r="P272" s="279"/>
    </row>
    <row r="273" spans="1:16" ht="15" hidden="1" customHeight="1" outlineLevel="1" x14ac:dyDescent="0.25">
      <c r="A273" s="483">
        <v>257</v>
      </c>
      <c r="B273" s="625"/>
      <c r="C273" s="659"/>
      <c r="D273" s="685"/>
      <c r="E273" s="309"/>
      <c r="F273" s="468">
        <v>1</v>
      </c>
      <c r="G273" s="200" t="s">
        <v>2054</v>
      </c>
      <c r="H273" s="573"/>
      <c r="I273" s="304"/>
      <c r="J273" s="304">
        <v>386</v>
      </c>
      <c r="K273" s="304"/>
      <c r="L273" s="304"/>
      <c r="M273" s="304">
        <v>27.5</v>
      </c>
      <c r="N273" s="279"/>
      <c r="O273" s="279"/>
      <c r="P273" s="281">
        <v>217.68772000000001</v>
      </c>
    </row>
    <row r="274" spans="1:16" ht="15" hidden="1" customHeight="1" outlineLevel="1" x14ac:dyDescent="0.25">
      <c r="A274" s="483">
        <v>258</v>
      </c>
      <c r="B274" s="625"/>
      <c r="C274" s="659"/>
      <c r="D274" s="685"/>
      <c r="E274" s="309"/>
      <c r="F274" s="468">
        <v>1</v>
      </c>
      <c r="G274" s="200" t="s">
        <v>2055</v>
      </c>
      <c r="H274" s="573"/>
      <c r="I274" s="304"/>
      <c r="J274" s="304">
        <v>157</v>
      </c>
      <c r="K274" s="304"/>
      <c r="L274" s="304"/>
      <c r="M274" s="304">
        <v>10</v>
      </c>
      <c r="N274" s="279"/>
      <c r="O274" s="279"/>
      <c r="P274" s="281">
        <v>156.25957</v>
      </c>
    </row>
    <row r="275" spans="1:16" ht="15" hidden="1" customHeight="1" outlineLevel="1" x14ac:dyDescent="0.25">
      <c r="A275" s="483">
        <v>259</v>
      </c>
      <c r="B275" s="625"/>
      <c r="C275" s="659"/>
      <c r="D275" s="685"/>
      <c r="E275" s="309"/>
      <c r="F275" s="468">
        <v>1</v>
      </c>
      <c r="G275" s="200" t="s">
        <v>2056</v>
      </c>
      <c r="H275" s="573"/>
      <c r="I275" s="304"/>
      <c r="J275" s="304">
        <v>132</v>
      </c>
      <c r="K275" s="304"/>
      <c r="L275" s="304"/>
      <c r="M275" s="304">
        <v>15</v>
      </c>
      <c r="N275" s="279"/>
      <c r="O275" s="279"/>
      <c r="P275" s="281">
        <v>137.27187999999998</v>
      </c>
    </row>
    <row r="276" spans="1:16" ht="15" hidden="1" customHeight="1" outlineLevel="1" x14ac:dyDescent="0.25">
      <c r="A276" s="483">
        <v>260</v>
      </c>
      <c r="B276" s="625"/>
      <c r="C276" s="659"/>
      <c r="D276" s="685"/>
      <c r="E276" s="309"/>
      <c r="F276" s="468">
        <v>1</v>
      </c>
      <c r="G276" s="200" t="s">
        <v>2059</v>
      </c>
      <c r="H276" s="573"/>
      <c r="I276" s="304"/>
      <c r="J276" s="304">
        <v>150</v>
      </c>
      <c r="K276" s="304"/>
      <c r="L276" s="304"/>
      <c r="M276" s="304">
        <v>15</v>
      </c>
      <c r="N276" s="279"/>
      <c r="O276" s="279"/>
      <c r="P276" s="281">
        <v>245.96348999999998</v>
      </c>
    </row>
    <row r="277" spans="1:16" ht="15" hidden="1" customHeight="1" outlineLevel="1" x14ac:dyDescent="0.25">
      <c r="A277" s="483">
        <v>261</v>
      </c>
      <c r="B277" s="625"/>
      <c r="C277" s="659"/>
      <c r="D277" s="685"/>
      <c r="E277" s="309"/>
      <c r="F277" s="468">
        <v>1</v>
      </c>
      <c r="G277" s="200" t="s">
        <v>2064</v>
      </c>
      <c r="H277" s="573"/>
      <c r="I277" s="304"/>
      <c r="J277" s="304">
        <v>75</v>
      </c>
      <c r="K277" s="304"/>
      <c r="L277" s="304"/>
      <c r="M277" s="304">
        <v>15</v>
      </c>
      <c r="N277" s="279"/>
      <c r="O277" s="279"/>
      <c r="P277" s="281">
        <v>81.583539999999999</v>
      </c>
    </row>
    <row r="278" spans="1:16" ht="15" hidden="1" customHeight="1" outlineLevel="1" x14ac:dyDescent="0.25">
      <c r="A278" s="483">
        <v>262</v>
      </c>
      <c r="B278" s="625"/>
      <c r="C278" s="659"/>
      <c r="D278" s="685"/>
      <c r="E278" s="309"/>
      <c r="F278" s="468">
        <v>1</v>
      </c>
      <c r="G278" s="200" t="s">
        <v>2065</v>
      </c>
      <c r="H278" s="573"/>
      <c r="I278" s="304"/>
      <c r="J278" s="304">
        <v>33</v>
      </c>
      <c r="K278" s="304"/>
      <c r="L278" s="304"/>
      <c r="M278" s="304">
        <v>6</v>
      </c>
      <c r="N278" s="279"/>
      <c r="O278" s="279"/>
      <c r="P278" s="281">
        <v>98.104540000000014</v>
      </c>
    </row>
    <row r="279" spans="1:16" ht="15" hidden="1" customHeight="1" outlineLevel="1" x14ac:dyDescent="0.25">
      <c r="A279" s="483">
        <v>263</v>
      </c>
      <c r="B279" s="625"/>
      <c r="C279" s="659"/>
      <c r="D279" s="685"/>
      <c r="E279" s="309"/>
      <c r="F279" s="468">
        <v>1</v>
      </c>
      <c r="G279" s="200" t="s">
        <v>2066</v>
      </c>
      <c r="H279" s="573"/>
      <c r="I279" s="304"/>
      <c r="J279" s="304">
        <v>171</v>
      </c>
      <c r="K279" s="304"/>
      <c r="L279" s="304"/>
      <c r="M279" s="304">
        <v>15</v>
      </c>
      <c r="N279" s="279"/>
      <c r="O279" s="279"/>
      <c r="P279" s="281">
        <v>255.50448</v>
      </c>
    </row>
    <row r="280" spans="1:16" ht="15" hidden="1" customHeight="1" outlineLevel="1" x14ac:dyDescent="0.25">
      <c r="A280" s="483">
        <v>264</v>
      </c>
      <c r="B280" s="625"/>
      <c r="C280" s="659"/>
      <c r="D280" s="685"/>
      <c r="E280" s="309"/>
      <c r="F280" s="468">
        <v>1</v>
      </c>
      <c r="G280" s="200" t="s">
        <v>2069</v>
      </c>
      <c r="H280" s="573"/>
      <c r="I280" s="304"/>
      <c r="J280" s="304">
        <v>65</v>
      </c>
      <c r="K280" s="304"/>
      <c r="L280" s="304"/>
      <c r="M280" s="304">
        <v>15</v>
      </c>
      <c r="N280" s="279"/>
      <c r="O280" s="279"/>
      <c r="P280" s="281">
        <v>121.05376</v>
      </c>
    </row>
    <row r="281" spans="1:16" ht="15" hidden="1" customHeight="1" outlineLevel="1" x14ac:dyDescent="0.25">
      <c r="A281" s="483">
        <v>265</v>
      </c>
      <c r="B281" s="625"/>
      <c r="C281" s="659"/>
      <c r="D281" s="685"/>
      <c r="E281" s="309"/>
      <c r="F281" s="468">
        <v>1</v>
      </c>
      <c r="G281" s="200" t="s">
        <v>2071</v>
      </c>
      <c r="H281" s="573"/>
      <c r="I281" s="304"/>
      <c r="J281" s="304">
        <v>92</v>
      </c>
      <c r="K281" s="304"/>
      <c r="L281" s="304"/>
      <c r="M281" s="304">
        <v>15</v>
      </c>
      <c r="N281" s="279"/>
      <c r="O281" s="279"/>
      <c r="P281" s="281">
        <v>97.918000000000006</v>
      </c>
    </row>
    <row r="282" spans="1:16" ht="15" hidden="1" customHeight="1" outlineLevel="1" x14ac:dyDescent="0.25">
      <c r="A282" s="483">
        <v>266</v>
      </c>
      <c r="B282" s="625"/>
      <c r="C282" s="659"/>
      <c r="D282" s="685"/>
      <c r="E282" s="309"/>
      <c r="F282" s="468">
        <v>1</v>
      </c>
      <c r="G282" s="200" t="s">
        <v>2072</v>
      </c>
      <c r="H282" s="573"/>
      <c r="I282" s="304"/>
      <c r="J282" s="304">
        <v>72</v>
      </c>
      <c r="K282" s="304"/>
      <c r="L282" s="304"/>
      <c r="M282" s="304">
        <v>27</v>
      </c>
      <c r="N282" s="279"/>
      <c r="O282" s="279"/>
      <c r="P282" s="281">
        <v>78.886959999999988</v>
      </c>
    </row>
    <row r="283" spans="1:16" ht="15" hidden="1" customHeight="1" outlineLevel="1" x14ac:dyDescent="0.25">
      <c r="A283" s="483">
        <v>267</v>
      </c>
      <c r="B283" s="625"/>
      <c r="C283" s="659"/>
      <c r="D283" s="685"/>
      <c r="E283" s="309"/>
      <c r="F283" s="468">
        <v>1</v>
      </c>
      <c r="G283" s="200" t="s">
        <v>2073</v>
      </c>
      <c r="H283" s="573"/>
      <c r="I283" s="304"/>
      <c r="J283" s="304">
        <v>100</v>
      </c>
      <c r="K283" s="304"/>
      <c r="L283" s="304"/>
      <c r="M283" s="304">
        <v>15</v>
      </c>
      <c r="N283" s="279"/>
      <c r="O283" s="279"/>
      <c r="P283" s="281">
        <v>109.36511999999999</v>
      </c>
    </row>
    <row r="284" spans="1:16" ht="15" hidden="1" customHeight="1" outlineLevel="1" x14ac:dyDescent="0.25">
      <c r="A284" s="483">
        <v>268</v>
      </c>
      <c r="B284" s="625"/>
      <c r="C284" s="659"/>
      <c r="D284" s="685"/>
      <c r="E284" s="309"/>
      <c r="F284" s="468">
        <v>1</v>
      </c>
      <c r="G284" s="200" t="s">
        <v>2075</v>
      </c>
      <c r="H284" s="573"/>
      <c r="I284" s="304"/>
      <c r="J284" s="304">
        <v>82</v>
      </c>
      <c r="K284" s="304"/>
      <c r="L284" s="304"/>
      <c r="M284" s="304">
        <v>30</v>
      </c>
      <c r="N284" s="279"/>
      <c r="O284" s="279"/>
      <c r="P284" s="281">
        <v>136.93926999999999</v>
      </c>
    </row>
    <row r="285" spans="1:16" ht="15" hidden="1" customHeight="1" outlineLevel="1" x14ac:dyDescent="0.25">
      <c r="A285" s="483">
        <v>269</v>
      </c>
      <c r="B285" s="625"/>
      <c r="C285" s="659"/>
      <c r="D285" s="685"/>
      <c r="E285" s="309"/>
      <c r="F285" s="468">
        <v>1</v>
      </c>
      <c r="G285" s="200" t="s">
        <v>2076</v>
      </c>
      <c r="H285" s="573"/>
      <c r="I285" s="304"/>
      <c r="J285" s="304">
        <v>91</v>
      </c>
      <c r="K285" s="304"/>
      <c r="L285" s="304"/>
      <c r="M285" s="304">
        <v>15</v>
      </c>
      <c r="N285" s="279"/>
      <c r="O285" s="279"/>
      <c r="P285" s="281">
        <v>117.80691999999999</v>
      </c>
    </row>
    <row r="286" spans="1:16" ht="15" hidden="1" customHeight="1" outlineLevel="1" x14ac:dyDescent="0.25">
      <c r="A286" s="483">
        <v>270</v>
      </c>
      <c r="B286" s="625"/>
      <c r="C286" s="659"/>
      <c r="D286" s="685"/>
      <c r="E286" s="309"/>
      <c r="F286" s="468">
        <v>1</v>
      </c>
      <c r="G286" s="200" t="s">
        <v>2082</v>
      </c>
      <c r="H286" s="573"/>
      <c r="I286" s="304"/>
      <c r="J286" s="304">
        <v>137</v>
      </c>
      <c r="K286" s="304"/>
      <c r="L286" s="304"/>
      <c r="M286" s="304">
        <v>15</v>
      </c>
      <c r="N286" s="279"/>
      <c r="O286" s="279"/>
      <c r="P286" s="281">
        <v>158.69338999999997</v>
      </c>
    </row>
    <row r="287" spans="1:16" ht="15" hidden="1" customHeight="1" outlineLevel="1" x14ac:dyDescent="0.25">
      <c r="A287" s="483">
        <v>271</v>
      </c>
      <c r="B287" s="625"/>
      <c r="C287" s="659"/>
      <c r="D287" s="685"/>
      <c r="E287" s="309"/>
      <c r="F287" s="468">
        <v>1</v>
      </c>
      <c r="G287" s="200" t="s">
        <v>2086</v>
      </c>
      <c r="H287" s="573"/>
      <c r="I287" s="304"/>
      <c r="J287" s="304">
        <v>55</v>
      </c>
      <c r="K287" s="304"/>
      <c r="L287" s="304"/>
      <c r="M287" s="304">
        <v>15</v>
      </c>
      <c r="N287" s="279"/>
      <c r="O287" s="279"/>
      <c r="P287" s="281">
        <v>47.996579999999994</v>
      </c>
    </row>
    <row r="288" spans="1:16" ht="15" hidden="1" customHeight="1" outlineLevel="1" x14ac:dyDescent="0.25">
      <c r="A288" s="483">
        <v>272</v>
      </c>
      <c r="B288" s="625"/>
      <c r="C288" s="659"/>
      <c r="D288" s="685"/>
      <c r="E288" s="309"/>
      <c r="F288" s="468">
        <v>1</v>
      </c>
      <c r="G288" s="200" t="s">
        <v>2087</v>
      </c>
      <c r="H288" s="573"/>
      <c r="I288" s="304"/>
      <c r="J288" s="304">
        <v>100</v>
      </c>
      <c r="K288" s="304"/>
      <c r="L288" s="304"/>
      <c r="M288" s="304">
        <v>7</v>
      </c>
      <c r="N288" s="279"/>
      <c r="O288" s="279"/>
      <c r="P288" s="281">
        <v>132.34322</v>
      </c>
    </row>
    <row r="289" spans="1:16" ht="15" hidden="1" customHeight="1" outlineLevel="1" x14ac:dyDescent="0.25">
      <c r="A289" s="483">
        <v>273</v>
      </c>
      <c r="B289" s="625"/>
      <c r="C289" s="659"/>
      <c r="D289" s="685"/>
      <c r="E289" s="309"/>
      <c r="F289" s="468">
        <v>1</v>
      </c>
      <c r="G289" s="200" t="s">
        <v>2089</v>
      </c>
      <c r="H289" s="573"/>
      <c r="I289" s="304"/>
      <c r="J289" s="304">
        <v>140</v>
      </c>
      <c r="K289" s="304"/>
      <c r="L289" s="304"/>
      <c r="M289" s="304">
        <v>15</v>
      </c>
      <c r="N289" s="279"/>
      <c r="O289" s="279"/>
      <c r="P289" s="281">
        <v>120.19637</v>
      </c>
    </row>
    <row r="290" spans="1:16" ht="15" hidden="1" customHeight="1" outlineLevel="1" x14ac:dyDescent="0.25">
      <c r="A290" s="483">
        <v>274</v>
      </c>
      <c r="B290" s="625"/>
      <c r="C290" s="659"/>
      <c r="D290" s="685"/>
      <c r="E290" s="309"/>
      <c r="F290" s="468">
        <v>1</v>
      </c>
      <c r="G290" s="200" t="s">
        <v>2090</v>
      </c>
      <c r="H290" s="573"/>
      <c r="I290" s="304"/>
      <c r="J290" s="304">
        <v>28</v>
      </c>
      <c r="K290" s="304"/>
      <c r="L290" s="304"/>
      <c r="M290" s="304">
        <v>25</v>
      </c>
      <c r="N290" s="279"/>
      <c r="O290" s="279"/>
      <c r="P290" s="281">
        <v>29.633530000000004</v>
      </c>
    </row>
    <row r="291" spans="1:16" ht="15" hidden="1" customHeight="1" outlineLevel="1" x14ac:dyDescent="0.25">
      <c r="A291" s="483">
        <v>275</v>
      </c>
      <c r="B291" s="625"/>
      <c r="C291" s="659"/>
      <c r="D291" s="685"/>
      <c r="E291" s="309"/>
      <c r="F291" s="468">
        <v>1</v>
      </c>
      <c r="G291" s="200" t="s">
        <v>2094</v>
      </c>
      <c r="H291" s="573"/>
      <c r="I291" s="304"/>
      <c r="J291" s="304">
        <v>86</v>
      </c>
      <c r="K291" s="304"/>
      <c r="L291" s="304"/>
      <c r="M291" s="304">
        <v>6</v>
      </c>
      <c r="N291" s="279"/>
      <c r="O291" s="279"/>
      <c r="P291" s="281">
        <v>183.08562000000001</v>
      </c>
    </row>
    <row r="292" spans="1:16" ht="15" hidden="1" customHeight="1" outlineLevel="1" x14ac:dyDescent="0.25">
      <c r="A292" s="483">
        <v>276</v>
      </c>
      <c r="B292" s="625"/>
      <c r="C292" s="659"/>
      <c r="D292" s="685"/>
      <c r="E292" s="309"/>
      <c r="F292" s="468">
        <v>1</v>
      </c>
      <c r="G292" s="200" t="s">
        <v>2099</v>
      </c>
      <c r="H292" s="573"/>
      <c r="I292" s="304"/>
      <c r="J292" s="304">
        <v>50</v>
      </c>
      <c r="K292" s="304"/>
      <c r="L292" s="304"/>
      <c r="M292" s="304">
        <v>15</v>
      </c>
      <c r="N292" s="279"/>
      <c r="O292" s="279"/>
      <c r="P292" s="281">
        <v>146.46125999999998</v>
      </c>
    </row>
    <row r="293" spans="1:16" ht="15" hidden="1" customHeight="1" outlineLevel="1" x14ac:dyDescent="0.25">
      <c r="A293" s="483">
        <v>277</v>
      </c>
      <c r="B293" s="625"/>
      <c r="C293" s="659"/>
      <c r="D293" s="685"/>
      <c r="E293" s="309"/>
      <c r="F293" s="468">
        <v>1</v>
      </c>
      <c r="G293" s="200" t="s">
        <v>2102</v>
      </c>
      <c r="H293" s="573"/>
      <c r="I293" s="304"/>
      <c r="J293" s="304">
        <v>48</v>
      </c>
      <c r="K293" s="304"/>
      <c r="L293" s="304"/>
      <c r="M293" s="304">
        <v>6</v>
      </c>
      <c r="N293" s="279"/>
      <c r="O293" s="279"/>
      <c r="P293" s="281">
        <v>127.89081999999999</v>
      </c>
    </row>
    <row r="294" spans="1:16" ht="15" hidden="1" customHeight="1" outlineLevel="1" x14ac:dyDescent="0.25">
      <c r="A294" s="483">
        <v>278</v>
      </c>
      <c r="B294" s="625"/>
      <c r="C294" s="659"/>
      <c r="D294" s="685"/>
      <c r="E294" s="309"/>
      <c r="F294" s="468">
        <v>1</v>
      </c>
      <c r="G294" s="200" t="s">
        <v>2106</v>
      </c>
      <c r="H294" s="573"/>
      <c r="I294" s="304"/>
      <c r="J294" s="304">
        <v>51</v>
      </c>
      <c r="K294" s="304"/>
      <c r="L294" s="304"/>
      <c r="M294" s="304">
        <v>30</v>
      </c>
      <c r="N294" s="279"/>
      <c r="O294" s="279"/>
      <c r="P294" s="281">
        <v>191.15460999999999</v>
      </c>
    </row>
    <row r="295" spans="1:16" ht="15" hidden="1" customHeight="1" outlineLevel="1" x14ac:dyDescent="0.25">
      <c r="A295" s="483">
        <v>279</v>
      </c>
      <c r="B295" s="625"/>
      <c r="C295" s="659"/>
      <c r="D295" s="685"/>
      <c r="E295" s="309"/>
      <c r="F295" s="468">
        <v>1</v>
      </c>
      <c r="G295" s="200" t="s">
        <v>2109</v>
      </c>
      <c r="H295" s="573"/>
      <c r="I295" s="304"/>
      <c r="J295" s="304">
        <v>138</v>
      </c>
      <c r="K295" s="304"/>
      <c r="L295" s="304"/>
      <c r="M295" s="304">
        <v>15</v>
      </c>
      <c r="N295" s="279"/>
      <c r="O295" s="279"/>
      <c r="P295" s="281">
        <v>173.95298</v>
      </c>
    </row>
    <row r="296" spans="1:16" ht="15" hidden="1" customHeight="1" outlineLevel="1" x14ac:dyDescent="0.25">
      <c r="A296" s="483">
        <v>280</v>
      </c>
      <c r="B296" s="625"/>
      <c r="C296" s="659"/>
      <c r="D296" s="685"/>
      <c r="E296" s="309"/>
      <c r="F296" s="468">
        <v>1</v>
      </c>
      <c r="G296" s="200" t="s">
        <v>2111</v>
      </c>
      <c r="H296" s="573"/>
      <c r="I296" s="304"/>
      <c r="J296" s="304">
        <v>210</v>
      </c>
      <c r="K296" s="304"/>
      <c r="L296" s="304"/>
      <c r="M296" s="304">
        <v>9</v>
      </c>
      <c r="N296" s="279"/>
      <c r="O296" s="279"/>
      <c r="P296" s="281">
        <v>85.890809999999988</v>
      </c>
    </row>
    <row r="297" spans="1:16" ht="15" hidden="1" customHeight="1" outlineLevel="1" x14ac:dyDescent="0.25">
      <c r="A297" s="483">
        <v>281</v>
      </c>
      <c r="B297" s="625"/>
      <c r="C297" s="659"/>
      <c r="D297" s="685"/>
      <c r="E297" s="309"/>
      <c r="F297" s="468">
        <v>1</v>
      </c>
      <c r="G297" s="200" t="s">
        <v>2117</v>
      </c>
      <c r="H297" s="573"/>
      <c r="I297" s="304"/>
      <c r="J297" s="304">
        <v>46</v>
      </c>
      <c r="K297" s="304"/>
      <c r="L297" s="304"/>
      <c r="M297" s="304">
        <v>15</v>
      </c>
      <c r="N297" s="279"/>
      <c r="O297" s="279"/>
      <c r="P297" s="281">
        <v>94.008970000000005</v>
      </c>
    </row>
    <row r="298" spans="1:16" ht="15" hidden="1" customHeight="1" outlineLevel="1" x14ac:dyDescent="0.25">
      <c r="A298" s="483">
        <v>282</v>
      </c>
      <c r="B298" s="625"/>
      <c r="C298" s="659"/>
      <c r="D298" s="685"/>
      <c r="E298" s="309"/>
      <c r="F298" s="468">
        <v>1</v>
      </c>
      <c r="G298" s="200" t="s">
        <v>2130</v>
      </c>
      <c r="H298" s="573"/>
      <c r="I298" s="304"/>
      <c r="J298" s="304">
        <v>50</v>
      </c>
      <c r="K298" s="304"/>
      <c r="L298" s="304"/>
      <c r="M298" s="304">
        <v>7</v>
      </c>
      <c r="N298" s="279"/>
      <c r="O298" s="279"/>
      <c r="P298" s="281">
        <v>76.881429999999995</v>
      </c>
    </row>
    <row r="299" spans="1:16" ht="15" hidden="1" customHeight="1" outlineLevel="1" x14ac:dyDescent="0.25">
      <c r="A299" s="483">
        <v>283</v>
      </c>
      <c r="B299" s="625"/>
      <c r="C299" s="659"/>
      <c r="D299" s="685"/>
      <c r="E299" s="309"/>
      <c r="F299" s="468">
        <v>1</v>
      </c>
      <c r="G299" s="200" t="s">
        <v>2131</v>
      </c>
      <c r="H299" s="573"/>
      <c r="I299" s="304"/>
      <c r="J299" s="304">
        <v>91</v>
      </c>
      <c r="K299" s="304"/>
      <c r="L299" s="304"/>
      <c r="M299" s="304">
        <v>15</v>
      </c>
      <c r="N299" s="279"/>
      <c r="O299" s="279"/>
      <c r="P299" s="281">
        <v>94.449559999999991</v>
      </c>
    </row>
    <row r="300" spans="1:16" ht="15" hidden="1" customHeight="1" outlineLevel="1" x14ac:dyDescent="0.25">
      <c r="A300" s="483">
        <v>284</v>
      </c>
      <c r="B300" s="625"/>
      <c r="C300" s="659"/>
      <c r="D300" s="685"/>
      <c r="E300" s="309"/>
      <c r="F300" s="468">
        <v>1</v>
      </c>
      <c r="G300" s="200" t="s">
        <v>2132</v>
      </c>
      <c r="H300" s="573"/>
      <c r="I300" s="304"/>
      <c r="J300" s="304">
        <v>25</v>
      </c>
      <c r="K300" s="304"/>
      <c r="L300" s="304"/>
      <c r="M300" s="304">
        <v>15</v>
      </c>
      <c r="N300" s="279"/>
      <c r="O300" s="279"/>
      <c r="P300" s="281">
        <v>118.04793999999998</v>
      </c>
    </row>
    <row r="301" spans="1:16" ht="15" hidden="1" customHeight="1" outlineLevel="1" x14ac:dyDescent="0.25">
      <c r="A301" s="483">
        <v>285</v>
      </c>
      <c r="B301" s="625"/>
      <c r="C301" s="659"/>
      <c r="D301" s="685"/>
      <c r="E301" s="309"/>
      <c r="F301" s="468">
        <v>1</v>
      </c>
      <c r="G301" s="200" t="s">
        <v>2133</v>
      </c>
      <c r="H301" s="573"/>
      <c r="I301" s="304"/>
      <c r="J301" s="304">
        <v>53</v>
      </c>
      <c r="K301" s="304"/>
      <c r="L301" s="304"/>
      <c r="M301" s="304">
        <v>21</v>
      </c>
      <c r="N301" s="279"/>
      <c r="O301" s="279"/>
      <c r="P301" s="281">
        <v>77.050929999999994</v>
      </c>
    </row>
    <row r="302" spans="1:16" ht="15" hidden="1" customHeight="1" outlineLevel="1" x14ac:dyDescent="0.25">
      <c r="A302" s="483">
        <v>286</v>
      </c>
      <c r="B302" s="625"/>
      <c r="C302" s="659"/>
      <c r="D302" s="685"/>
      <c r="E302" s="309"/>
      <c r="F302" s="468">
        <v>1</v>
      </c>
      <c r="G302" s="200" t="s">
        <v>2134</v>
      </c>
      <c r="H302" s="573"/>
      <c r="I302" s="304"/>
      <c r="J302" s="304">
        <v>38</v>
      </c>
      <c r="K302" s="304"/>
      <c r="L302" s="304"/>
      <c r="M302" s="304">
        <v>15</v>
      </c>
      <c r="N302" s="279"/>
      <c r="O302" s="279"/>
      <c r="P302" s="281">
        <v>91.932929999999985</v>
      </c>
    </row>
    <row r="303" spans="1:16" ht="15" hidden="1" customHeight="1" outlineLevel="1" x14ac:dyDescent="0.25">
      <c r="A303" s="483">
        <v>287</v>
      </c>
      <c r="B303" s="625"/>
      <c r="C303" s="659"/>
      <c r="D303" s="685"/>
      <c r="E303" s="309"/>
      <c r="F303" s="468">
        <v>1</v>
      </c>
      <c r="G303" s="200" t="s">
        <v>2135</v>
      </c>
      <c r="H303" s="573"/>
      <c r="I303" s="304"/>
      <c r="J303" s="304">
        <v>253</v>
      </c>
      <c r="K303" s="304"/>
      <c r="L303" s="304"/>
      <c r="M303" s="304">
        <v>30</v>
      </c>
      <c r="N303" s="279"/>
      <c r="O303" s="279"/>
      <c r="P303" s="281">
        <v>315.21015</v>
      </c>
    </row>
    <row r="304" spans="1:16" ht="15" hidden="1" customHeight="1" outlineLevel="1" x14ac:dyDescent="0.25">
      <c r="A304" s="483">
        <v>288</v>
      </c>
      <c r="B304" s="625"/>
      <c r="C304" s="659"/>
      <c r="D304" s="685"/>
      <c r="E304" s="309"/>
      <c r="F304" s="468">
        <v>1</v>
      </c>
      <c r="G304" s="200" t="s">
        <v>2137</v>
      </c>
      <c r="H304" s="573"/>
      <c r="I304" s="304"/>
      <c r="J304" s="304">
        <v>170</v>
      </c>
      <c r="K304" s="304"/>
      <c r="L304" s="304"/>
      <c r="M304" s="304">
        <v>15</v>
      </c>
      <c r="N304" s="279"/>
      <c r="O304" s="279"/>
      <c r="P304" s="281">
        <v>207.99843000000001</v>
      </c>
    </row>
    <row r="305" spans="1:16" ht="15" hidden="1" customHeight="1" outlineLevel="1" x14ac:dyDescent="0.25">
      <c r="A305" s="483">
        <v>289</v>
      </c>
      <c r="B305" s="625"/>
      <c r="C305" s="659"/>
      <c r="D305" s="685"/>
      <c r="E305" s="309"/>
      <c r="F305" s="468">
        <v>1</v>
      </c>
      <c r="G305" s="200" t="s">
        <v>2138</v>
      </c>
      <c r="H305" s="573"/>
      <c r="I305" s="304"/>
      <c r="J305" s="304">
        <v>73</v>
      </c>
      <c r="K305" s="304"/>
      <c r="L305" s="304"/>
      <c r="M305" s="304">
        <v>15</v>
      </c>
      <c r="N305" s="279"/>
      <c r="O305" s="279"/>
      <c r="P305" s="281">
        <v>70.703069999999997</v>
      </c>
    </row>
    <row r="306" spans="1:16" ht="15" hidden="1" customHeight="1" outlineLevel="1" x14ac:dyDescent="0.25">
      <c r="A306" s="483">
        <v>290</v>
      </c>
      <c r="B306" s="625"/>
      <c r="C306" s="659"/>
      <c r="D306" s="685"/>
      <c r="E306" s="309"/>
      <c r="F306" s="468">
        <v>1</v>
      </c>
      <c r="G306" s="200" t="s">
        <v>2139</v>
      </c>
      <c r="H306" s="573"/>
      <c r="I306" s="304"/>
      <c r="J306" s="304">
        <v>120</v>
      </c>
      <c r="K306" s="304"/>
      <c r="L306" s="304"/>
      <c r="M306" s="304">
        <v>15</v>
      </c>
      <c r="N306" s="279"/>
      <c r="O306" s="279"/>
      <c r="P306" s="281">
        <v>92.245779999999996</v>
      </c>
    </row>
    <row r="307" spans="1:16" ht="15" hidden="1" customHeight="1" outlineLevel="1" x14ac:dyDescent="0.25">
      <c r="A307" s="483">
        <v>291</v>
      </c>
      <c r="B307" s="625"/>
      <c r="C307" s="659"/>
      <c r="D307" s="685"/>
      <c r="E307" s="309"/>
      <c r="F307" s="468">
        <v>1</v>
      </c>
      <c r="G307" s="200" t="s">
        <v>2141</v>
      </c>
      <c r="H307" s="573"/>
      <c r="I307" s="304"/>
      <c r="J307" s="304">
        <v>38</v>
      </c>
      <c r="K307" s="304"/>
      <c r="L307" s="304"/>
      <c r="M307" s="304">
        <v>10</v>
      </c>
      <c r="N307" s="279"/>
      <c r="O307" s="279"/>
      <c r="P307" s="281">
        <v>29.820160000000001</v>
      </c>
    </row>
    <row r="308" spans="1:16" ht="15" hidden="1" customHeight="1" outlineLevel="1" x14ac:dyDescent="0.25">
      <c r="A308" s="483">
        <v>292</v>
      </c>
      <c r="B308" s="625"/>
      <c r="C308" s="659"/>
      <c r="D308" s="685"/>
      <c r="E308" s="309"/>
      <c r="F308" s="468">
        <v>1</v>
      </c>
      <c r="G308" s="200" t="s">
        <v>2142</v>
      </c>
      <c r="H308" s="573"/>
      <c r="I308" s="304"/>
      <c r="J308" s="304">
        <v>40</v>
      </c>
      <c r="K308" s="304"/>
      <c r="L308" s="304"/>
      <c r="M308" s="304">
        <v>5</v>
      </c>
      <c r="N308" s="279"/>
      <c r="O308" s="279"/>
      <c r="P308" s="281">
        <v>29.165909999999997</v>
      </c>
    </row>
    <row r="309" spans="1:16" ht="15" hidden="1" customHeight="1" outlineLevel="1" x14ac:dyDescent="0.25">
      <c r="A309" s="483">
        <v>293</v>
      </c>
      <c r="B309" s="625"/>
      <c r="C309" s="659"/>
      <c r="D309" s="685"/>
      <c r="E309" s="309"/>
      <c r="F309" s="468">
        <v>1</v>
      </c>
      <c r="G309" s="200" t="s">
        <v>2143</v>
      </c>
      <c r="H309" s="573"/>
      <c r="I309" s="304"/>
      <c r="J309" s="304">
        <v>40</v>
      </c>
      <c r="K309" s="304"/>
      <c r="L309" s="304"/>
      <c r="M309" s="304">
        <v>15</v>
      </c>
      <c r="N309" s="279"/>
      <c r="O309" s="279"/>
      <c r="P309" s="281">
        <v>29.639139999999998</v>
      </c>
    </row>
    <row r="310" spans="1:16" ht="15" hidden="1" customHeight="1" outlineLevel="1" x14ac:dyDescent="0.25">
      <c r="A310" s="483">
        <v>294</v>
      </c>
      <c r="B310" s="625"/>
      <c r="C310" s="659"/>
      <c r="D310" s="685"/>
      <c r="E310" s="309"/>
      <c r="F310" s="468">
        <v>1</v>
      </c>
      <c r="G310" s="200" t="s">
        <v>2144</v>
      </c>
      <c r="H310" s="573"/>
      <c r="I310" s="304"/>
      <c r="J310" s="304">
        <v>60</v>
      </c>
      <c r="K310" s="304"/>
      <c r="L310" s="304"/>
      <c r="M310" s="304">
        <v>5</v>
      </c>
      <c r="N310" s="279"/>
      <c r="O310" s="279"/>
      <c r="P310" s="281">
        <v>32.332940000000001</v>
      </c>
    </row>
    <row r="311" spans="1:16" ht="15" hidden="1" customHeight="1" outlineLevel="1" x14ac:dyDescent="0.25">
      <c r="A311" s="483">
        <v>295</v>
      </c>
      <c r="B311" s="625"/>
      <c r="C311" s="659"/>
      <c r="D311" s="685"/>
      <c r="E311" s="309"/>
      <c r="F311" s="468">
        <v>1</v>
      </c>
      <c r="G311" s="200" t="s">
        <v>2145</v>
      </c>
      <c r="H311" s="573"/>
      <c r="I311" s="304"/>
      <c r="J311" s="304">
        <v>134</v>
      </c>
      <c r="K311" s="304"/>
      <c r="L311" s="304"/>
      <c r="M311" s="304">
        <v>20</v>
      </c>
      <c r="N311" s="279"/>
      <c r="O311" s="279"/>
      <c r="P311" s="281">
        <v>153.39274</v>
      </c>
    </row>
    <row r="312" spans="1:16" ht="15" hidden="1" customHeight="1" outlineLevel="1" x14ac:dyDescent="0.25">
      <c r="A312" s="483">
        <v>296</v>
      </c>
      <c r="B312" s="625"/>
      <c r="C312" s="659"/>
      <c r="D312" s="685"/>
      <c r="E312" s="309"/>
      <c r="F312" s="468">
        <v>1</v>
      </c>
      <c r="G312" s="200" t="s">
        <v>2146</v>
      </c>
      <c r="H312" s="573"/>
      <c r="I312" s="304"/>
      <c r="J312" s="304">
        <v>96</v>
      </c>
      <c r="K312" s="304"/>
      <c r="L312" s="304"/>
      <c r="M312" s="304">
        <v>15</v>
      </c>
      <c r="N312" s="279"/>
      <c r="O312" s="279"/>
      <c r="P312" s="281">
        <v>103.68799</v>
      </c>
    </row>
    <row r="313" spans="1:16" ht="15" hidden="1" customHeight="1" outlineLevel="1" x14ac:dyDescent="0.25">
      <c r="A313" s="483">
        <v>297</v>
      </c>
      <c r="B313" s="625"/>
      <c r="C313" s="659"/>
      <c r="D313" s="685"/>
      <c r="E313" s="309"/>
      <c r="F313" s="468">
        <v>1</v>
      </c>
      <c r="G313" s="200" t="s">
        <v>2151</v>
      </c>
      <c r="H313" s="573"/>
      <c r="I313" s="304"/>
      <c r="J313" s="304">
        <v>106</v>
      </c>
      <c r="K313" s="304"/>
      <c r="L313" s="304"/>
      <c r="M313" s="304">
        <v>6</v>
      </c>
      <c r="N313" s="279"/>
      <c r="O313" s="279"/>
      <c r="P313" s="281">
        <v>65.181240000000003</v>
      </c>
    </row>
    <row r="314" spans="1:16" ht="15" hidden="1" customHeight="1" outlineLevel="1" x14ac:dyDescent="0.25">
      <c r="A314" s="483">
        <v>298</v>
      </c>
      <c r="B314" s="625"/>
      <c r="C314" s="659"/>
      <c r="D314" s="685"/>
      <c r="E314" s="309"/>
      <c r="F314" s="468">
        <v>1</v>
      </c>
      <c r="G314" s="200" t="s">
        <v>2156</v>
      </c>
      <c r="H314" s="573"/>
      <c r="I314" s="304"/>
      <c r="J314" s="304">
        <v>43</v>
      </c>
      <c r="K314" s="304"/>
      <c r="L314" s="304"/>
      <c r="M314" s="304">
        <v>30</v>
      </c>
      <c r="N314" s="279"/>
      <c r="O314" s="279"/>
      <c r="P314" s="281">
        <v>31.904409999999999</v>
      </c>
    </row>
    <row r="315" spans="1:16" ht="15" hidden="1" customHeight="1" outlineLevel="1" x14ac:dyDescent="0.25">
      <c r="A315" s="483">
        <v>299</v>
      </c>
      <c r="B315" s="625"/>
      <c r="C315" s="659"/>
      <c r="D315" s="685"/>
      <c r="E315" s="309"/>
      <c r="F315" s="468">
        <v>1</v>
      </c>
      <c r="G315" s="200" t="s">
        <v>2157</v>
      </c>
      <c r="H315" s="573"/>
      <c r="I315" s="304"/>
      <c r="J315" s="304">
        <v>87</v>
      </c>
      <c r="K315" s="304"/>
      <c r="L315" s="304"/>
      <c r="M315" s="304">
        <v>12</v>
      </c>
      <c r="N315" s="279"/>
      <c r="O315" s="279"/>
      <c r="P315" s="281">
        <v>103.88930000000001</v>
      </c>
    </row>
    <row r="316" spans="1:16" ht="15" hidden="1" customHeight="1" outlineLevel="1" x14ac:dyDescent="0.25">
      <c r="A316" s="483">
        <v>300</v>
      </c>
      <c r="B316" s="625"/>
      <c r="C316" s="659"/>
      <c r="D316" s="685"/>
      <c r="E316" s="309"/>
      <c r="F316" s="468">
        <v>1</v>
      </c>
      <c r="G316" s="200" t="s">
        <v>2158</v>
      </c>
      <c r="H316" s="573"/>
      <c r="I316" s="304"/>
      <c r="J316" s="304">
        <v>103</v>
      </c>
      <c r="K316" s="304"/>
      <c r="L316" s="304"/>
      <c r="M316" s="304">
        <v>15</v>
      </c>
      <c r="N316" s="279"/>
      <c r="O316" s="279"/>
      <c r="P316" s="281">
        <v>81.877170000000007</v>
      </c>
    </row>
    <row r="317" spans="1:16" ht="15" hidden="1" customHeight="1" outlineLevel="1" x14ac:dyDescent="0.25">
      <c r="A317" s="483">
        <v>301</v>
      </c>
      <c r="B317" s="625"/>
      <c r="C317" s="659"/>
      <c r="D317" s="685"/>
      <c r="E317" s="309"/>
      <c r="F317" s="468">
        <v>1</v>
      </c>
      <c r="G317" s="200" t="s">
        <v>2165</v>
      </c>
      <c r="H317" s="573"/>
      <c r="I317" s="304"/>
      <c r="J317" s="304">
        <v>220</v>
      </c>
      <c r="K317" s="304"/>
      <c r="L317" s="304"/>
      <c r="M317" s="304">
        <v>15</v>
      </c>
      <c r="N317" s="279"/>
      <c r="O317" s="279"/>
      <c r="P317" s="281">
        <v>365.4735</v>
      </c>
    </row>
    <row r="318" spans="1:16" ht="15" hidden="1" customHeight="1" outlineLevel="1" x14ac:dyDescent="0.25">
      <c r="A318" s="483">
        <v>302</v>
      </c>
      <c r="B318" s="625"/>
      <c r="C318" s="659"/>
      <c r="D318" s="685"/>
      <c r="E318" s="309"/>
      <c r="F318" s="468">
        <v>1</v>
      </c>
      <c r="G318" s="200" t="s">
        <v>2167</v>
      </c>
      <c r="H318" s="573"/>
      <c r="I318" s="304"/>
      <c r="J318" s="304">
        <v>113</v>
      </c>
      <c r="K318" s="304"/>
      <c r="L318" s="304"/>
      <c r="M318" s="304">
        <v>15</v>
      </c>
      <c r="N318" s="279"/>
      <c r="O318" s="279"/>
      <c r="P318" s="281">
        <v>286.82668000000001</v>
      </c>
    </row>
    <row r="319" spans="1:16" ht="15" hidden="1" customHeight="1" outlineLevel="1" x14ac:dyDescent="0.25">
      <c r="A319" s="483">
        <v>303</v>
      </c>
      <c r="B319" s="625"/>
      <c r="C319" s="659"/>
      <c r="D319" s="685"/>
      <c r="E319" s="309"/>
      <c r="F319" s="468">
        <v>1</v>
      </c>
      <c r="G319" s="200" t="s">
        <v>2168</v>
      </c>
      <c r="H319" s="573"/>
      <c r="I319" s="304"/>
      <c r="J319" s="304">
        <v>92</v>
      </c>
      <c r="K319" s="304"/>
      <c r="L319" s="304"/>
      <c r="M319" s="304">
        <v>80.400000000000006</v>
      </c>
      <c r="N319" s="279"/>
      <c r="O319" s="279"/>
      <c r="P319" s="281">
        <v>92.835929999999991</v>
      </c>
    </row>
    <row r="320" spans="1:16" ht="15" hidden="1" customHeight="1" outlineLevel="1" x14ac:dyDescent="0.25">
      <c r="A320" s="483">
        <v>304</v>
      </c>
      <c r="B320" s="625"/>
      <c r="C320" s="659"/>
      <c r="D320" s="685"/>
      <c r="E320" s="309"/>
      <c r="F320" s="468">
        <v>1</v>
      </c>
      <c r="G320" s="200" t="s">
        <v>2169</v>
      </c>
      <c r="H320" s="573"/>
      <c r="I320" s="304"/>
      <c r="J320" s="304">
        <v>45</v>
      </c>
      <c r="K320" s="304"/>
      <c r="L320" s="304"/>
      <c r="M320" s="304">
        <v>15</v>
      </c>
      <c r="N320" s="279"/>
      <c r="O320" s="279"/>
      <c r="P320" s="281">
        <v>62.988479999999996</v>
      </c>
    </row>
    <row r="321" spans="1:16" ht="15" hidden="1" customHeight="1" outlineLevel="1" x14ac:dyDescent="0.25">
      <c r="A321" s="483">
        <v>305</v>
      </c>
      <c r="B321" s="625"/>
      <c r="C321" s="659"/>
      <c r="D321" s="685"/>
      <c r="E321" s="309"/>
      <c r="F321" s="468">
        <v>1</v>
      </c>
      <c r="G321" s="200" t="s">
        <v>2170</v>
      </c>
      <c r="H321" s="573"/>
      <c r="I321" s="304"/>
      <c r="J321" s="304">
        <v>44</v>
      </c>
      <c r="K321" s="304"/>
      <c r="L321" s="304"/>
      <c r="M321" s="304">
        <v>15</v>
      </c>
      <c r="N321" s="279"/>
      <c r="O321" s="279"/>
      <c r="P321" s="281">
        <v>43.965350000000001</v>
      </c>
    </row>
    <row r="322" spans="1:16" ht="15" hidden="1" customHeight="1" outlineLevel="1" x14ac:dyDescent="0.25">
      <c r="A322" s="483">
        <v>306</v>
      </c>
      <c r="B322" s="625"/>
      <c r="C322" s="659"/>
      <c r="D322" s="685"/>
      <c r="E322" s="309"/>
      <c r="F322" s="468">
        <v>1</v>
      </c>
      <c r="G322" s="200" t="s">
        <v>2171</v>
      </c>
      <c r="H322" s="573"/>
      <c r="I322" s="304"/>
      <c r="J322" s="304">
        <v>135</v>
      </c>
      <c r="K322" s="304"/>
      <c r="L322" s="304"/>
      <c r="M322" s="304">
        <v>15</v>
      </c>
      <c r="N322" s="279"/>
      <c r="O322" s="279"/>
      <c r="P322" s="281">
        <v>219.55902999999998</v>
      </c>
    </row>
    <row r="323" spans="1:16" ht="15" hidden="1" customHeight="1" outlineLevel="1" x14ac:dyDescent="0.25">
      <c r="A323" s="483">
        <v>307</v>
      </c>
      <c r="B323" s="625"/>
      <c r="C323" s="659"/>
      <c r="D323" s="685"/>
      <c r="E323" s="309"/>
      <c r="F323" s="468">
        <v>1</v>
      </c>
      <c r="G323" s="200" t="s">
        <v>2173</v>
      </c>
      <c r="H323" s="573"/>
      <c r="I323" s="304"/>
      <c r="J323" s="304">
        <v>35</v>
      </c>
      <c r="K323" s="304"/>
      <c r="L323" s="304"/>
      <c r="M323" s="304">
        <v>15</v>
      </c>
      <c r="N323" s="279"/>
      <c r="O323" s="279"/>
      <c r="P323" s="281">
        <v>54.383040000000008</v>
      </c>
    </row>
    <row r="324" spans="1:16" ht="15" hidden="1" customHeight="1" outlineLevel="1" x14ac:dyDescent="0.25">
      <c r="A324" s="483">
        <v>308</v>
      </c>
      <c r="B324" s="625"/>
      <c r="C324" s="659"/>
      <c r="D324" s="685"/>
      <c r="E324" s="309"/>
      <c r="F324" s="468">
        <v>1</v>
      </c>
      <c r="G324" s="200" t="s">
        <v>2176</v>
      </c>
      <c r="H324" s="573"/>
      <c r="I324" s="304"/>
      <c r="J324" s="304">
        <v>125</v>
      </c>
      <c r="K324" s="304"/>
      <c r="L324" s="304"/>
      <c r="M324" s="304">
        <v>6</v>
      </c>
      <c r="N324" s="279"/>
      <c r="O324" s="279"/>
      <c r="P324" s="281">
        <v>139.76862</v>
      </c>
    </row>
    <row r="325" spans="1:16" ht="15" hidden="1" customHeight="1" outlineLevel="1" x14ac:dyDescent="0.25">
      <c r="A325" s="483">
        <v>309</v>
      </c>
      <c r="B325" s="625"/>
      <c r="C325" s="659"/>
      <c r="D325" s="685"/>
      <c r="E325" s="309"/>
      <c r="F325" s="468">
        <v>1</v>
      </c>
      <c r="G325" s="200" t="s">
        <v>2184</v>
      </c>
      <c r="H325" s="573"/>
      <c r="I325" s="304"/>
      <c r="J325" s="304">
        <v>64</v>
      </c>
      <c r="K325" s="304"/>
      <c r="L325" s="304"/>
      <c r="M325" s="304">
        <v>15</v>
      </c>
      <c r="N325" s="279"/>
      <c r="O325" s="279"/>
      <c r="P325" s="281">
        <v>94.307050000000004</v>
      </c>
    </row>
    <row r="326" spans="1:16" ht="15" hidden="1" customHeight="1" outlineLevel="1" x14ac:dyDescent="0.25">
      <c r="A326" s="483">
        <v>310</v>
      </c>
      <c r="B326" s="625"/>
      <c r="C326" s="659"/>
      <c r="D326" s="685"/>
      <c r="E326" s="309"/>
      <c r="F326" s="468">
        <v>1</v>
      </c>
      <c r="G326" s="200" t="s">
        <v>2185</v>
      </c>
      <c r="H326" s="573"/>
      <c r="I326" s="304"/>
      <c r="J326" s="304">
        <v>67</v>
      </c>
      <c r="K326" s="304"/>
      <c r="L326" s="304"/>
      <c r="M326" s="304">
        <v>10</v>
      </c>
      <c r="N326" s="279"/>
      <c r="O326" s="279"/>
      <c r="P326" s="281">
        <v>94.286242000000001</v>
      </c>
    </row>
    <row r="327" spans="1:16" ht="15" hidden="1" customHeight="1" outlineLevel="1" x14ac:dyDescent="0.25">
      <c r="A327" s="483">
        <v>311</v>
      </c>
      <c r="B327" s="625"/>
      <c r="C327" s="659"/>
      <c r="D327" s="685"/>
      <c r="E327" s="309"/>
      <c r="F327" s="468">
        <v>1</v>
      </c>
      <c r="G327" s="200" t="s">
        <v>2188</v>
      </c>
      <c r="H327" s="573"/>
      <c r="I327" s="304"/>
      <c r="J327" s="304">
        <v>50</v>
      </c>
      <c r="K327" s="304"/>
      <c r="L327" s="304"/>
      <c r="M327" s="304">
        <v>15</v>
      </c>
      <c r="N327" s="279"/>
      <c r="O327" s="279"/>
      <c r="P327" s="281">
        <v>62.865463499999997</v>
      </c>
    </row>
    <row r="328" spans="1:16" ht="15" hidden="1" customHeight="1" outlineLevel="1" x14ac:dyDescent="0.25">
      <c r="A328" s="483">
        <v>312</v>
      </c>
      <c r="B328" s="625"/>
      <c r="C328" s="659"/>
      <c r="D328" s="685"/>
      <c r="E328" s="309"/>
      <c r="F328" s="468">
        <v>1</v>
      </c>
      <c r="G328" s="200" t="s">
        <v>2190</v>
      </c>
      <c r="H328" s="573"/>
      <c r="I328" s="304"/>
      <c r="J328" s="304">
        <v>44</v>
      </c>
      <c r="K328" s="304"/>
      <c r="L328" s="304"/>
      <c r="M328" s="304">
        <v>10</v>
      </c>
      <c r="N328" s="279"/>
      <c r="O328" s="279"/>
      <c r="P328" s="281">
        <v>42.777500000000003</v>
      </c>
    </row>
    <row r="329" spans="1:16" ht="15" hidden="1" customHeight="1" outlineLevel="1" x14ac:dyDescent="0.25">
      <c r="A329" s="483">
        <v>313</v>
      </c>
      <c r="B329" s="625"/>
      <c r="C329" s="659"/>
      <c r="D329" s="685"/>
      <c r="E329" s="309"/>
      <c r="F329" s="468">
        <v>1</v>
      </c>
      <c r="G329" s="200" t="s">
        <v>2193</v>
      </c>
      <c r="H329" s="573"/>
      <c r="I329" s="304"/>
      <c r="J329" s="304">
        <v>112</v>
      </c>
      <c r="K329" s="304"/>
      <c r="L329" s="304"/>
      <c r="M329" s="304">
        <v>15</v>
      </c>
      <c r="N329" s="279"/>
      <c r="O329" s="279"/>
      <c r="P329" s="281">
        <v>176.50150999999997</v>
      </c>
    </row>
    <row r="330" spans="1:16" ht="15" hidden="1" customHeight="1" outlineLevel="1" x14ac:dyDescent="0.25">
      <c r="A330" s="483">
        <v>314</v>
      </c>
      <c r="B330" s="625"/>
      <c r="C330" s="659"/>
      <c r="D330" s="685"/>
      <c r="E330" s="309"/>
      <c r="F330" s="468">
        <v>1</v>
      </c>
      <c r="G330" s="200" t="s">
        <v>2194</v>
      </c>
      <c r="H330" s="573"/>
      <c r="I330" s="304"/>
      <c r="J330" s="304">
        <v>189</v>
      </c>
      <c r="K330" s="304"/>
      <c r="L330" s="304"/>
      <c r="M330" s="304">
        <v>30</v>
      </c>
      <c r="N330" s="279"/>
      <c r="O330" s="279"/>
      <c r="P330" s="281">
        <v>213.60778999999997</v>
      </c>
    </row>
    <row r="331" spans="1:16" ht="15" hidden="1" customHeight="1" outlineLevel="1" x14ac:dyDescent="0.25">
      <c r="A331" s="483">
        <v>315</v>
      </c>
      <c r="B331" s="625"/>
      <c r="C331" s="659"/>
      <c r="D331" s="685"/>
      <c r="E331" s="309"/>
      <c r="F331" s="468">
        <v>1</v>
      </c>
      <c r="G331" s="200" t="s">
        <v>2195</v>
      </c>
      <c r="H331" s="573"/>
      <c r="I331" s="304"/>
      <c r="J331" s="304">
        <v>75</v>
      </c>
      <c r="K331" s="304"/>
      <c r="L331" s="304"/>
      <c r="M331" s="304">
        <v>15</v>
      </c>
      <c r="N331" s="279"/>
      <c r="O331" s="279"/>
      <c r="P331" s="281">
        <v>75.24248</v>
      </c>
    </row>
    <row r="332" spans="1:16" ht="15" hidden="1" customHeight="1" outlineLevel="1" x14ac:dyDescent="0.25">
      <c r="A332" s="483">
        <v>316</v>
      </c>
      <c r="B332" s="625"/>
      <c r="C332" s="659"/>
      <c r="D332" s="685"/>
      <c r="E332" s="309"/>
      <c r="F332" s="468">
        <v>1</v>
      </c>
      <c r="G332" s="200" t="s">
        <v>2196</v>
      </c>
      <c r="H332" s="573"/>
      <c r="I332" s="304"/>
      <c r="J332" s="304">
        <v>132</v>
      </c>
      <c r="K332" s="304"/>
      <c r="L332" s="304"/>
      <c r="M332" s="304">
        <v>15</v>
      </c>
      <c r="N332" s="279"/>
      <c r="O332" s="279"/>
      <c r="P332" s="281">
        <v>122.37613</v>
      </c>
    </row>
    <row r="333" spans="1:16" ht="15" hidden="1" customHeight="1" outlineLevel="1" x14ac:dyDescent="0.25">
      <c r="A333" s="483">
        <v>317</v>
      </c>
      <c r="B333" s="625"/>
      <c r="C333" s="659"/>
      <c r="D333" s="685"/>
      <c r="E333" s="309"/>
      <c r="F333" s="468">
        <v>1</v>
      </c>
      <c r="G333" s="200" t="s">
        <v>2199</v>
      </c>
      <c r="H333" s="573"/>
      <c r="I333" s="304"/>
      <c r="J333" s="304">
        <v>66</v>
      </c>
      <c r="K333" s="304"/>
      <c r="L333" s="304"/>
      <c r="M333" s="304">
        <v>15</v>
      </c>
      <c r="N333" s="279"/>
      <c r="O333" s="279"/>
      <c r="P333" s="281">
        <v>40.994200000000006</v>
      </c>
    </row>
    <row r="334" spans="1:16" ht="15" hidden="1" customHeight="1" outlineLevel="1" x14ac:dyDescent="0.25">
      <c r="A334" s="483">
        <v>318</v>
      </c>
      <c r="B334" s="625"/>
      <c r="C334" s="659"/>
      <c r="D334" s="685"/>
      <c r="E334" s="309"/>
      <c r="F334" s="468">
        <v>1</v>
      </c>
      <c r="G334" s="200" t="s">
        <v>2200</v>
      </c>
      <c r="H334" s="573"/>
      <c r="I334" s="304"/>
      <c r="J334" s="304">
        <v>171</v>
      </c>
      <c r="K334" s="304"/>
      <c r="L334" s="304"/>
      <c r="M334" s="304">
        <v>6</v>
      </c>
      <c r="N334" s="279"/>
      <c r="O334" s="279"/>
      <c r="P334" s="281">
        <v>164.00204000000002</v>
      </c>
    </row>
    <row r="335" spans="1:16" ht="15" hidden="1" customHeight="1" outlineLevel="1" x14ac:dyDescent="0.25">
      <c r="A335" s="483">
        <v>319</v>
      </c>
      <c r="B335" s="625"/>
      <c r="C335" s="659"/>
      <c r="D335" s="685"/>
      <c r="E335" s="309"/>
      <c r="F335" s="468">
        <v>1</v>
      </c>
      <c r="G335" s="200" t="s">
        <v>2202</v>
      </c>
      <c r="H335" s="573"/>
      <c r="I335" s="304"/>
      <c r="J335" s="304">
        <v>77</v>
      </c>
      <c r="K335" s="304"/>
      <c r="L335" s="304"/>
      <c r="M335" s="304">
        <v>9</v>
      </c>
      <c r="N335" s="279"/>
      <c r="O335" s="279"/>
      <c r="P335" s="281">
        <v>87.111340000000013</v>
      </c>
    </row>
    <row r="336" spans="1:16" ht="15" hidden="1" customHeight="1" outlineLevel="1" x14ac:dyDescent="0.25">
      <c r="A336" s="483">
        <v>320</v>
      </c>
      <c r="B336" s="625"/>
      <c r="C336" s="659"/>
      <c r="D336" s="685"/>
      <c r="E336" s="309"/>
      <c r="F336" s="468">
        <v>1</v>
      </c>
      <c r="G336" s="200" t="s">
        <v>2210</v>
      </c>
      <c r="H336" s="573"/>
      <c r="I336" s="304"/>
      <c r="J336" s="304">
        <v>76</v>
      </c>
      <c r="K336" s="304"/>
      <c r="L336" s="304"/>
      <c r="M336" s="304">
        <v>15</v>
      </c>
      <c r="N336" s="279"/>
      <c r="O336" s="279"/>
      <c r="P336" s="281">
        <v>91.61005999999999</v>
      </c>
    </row>
    <row r="337" spans="1:16" ht="15" hidden="1" customHeight="1" outlineLevel="1" x14ac:dyDescent="0.25">
      <c r="A337" s="483">
        <v>321</v>
      </c>
      <c r="B337" s="625"/>
      <c r="C337" s="659"/>
      <c r="D337" s="685"/>
      <c r="E337" s="309"/>
      <c r="F337" s="468">
        <v>1</v>
      </c>
      <c r="G337" s="200" t="s">
        <v>2213</v>
      </c>
      <c r="H337" s="573"/>
      <c r="I337" s="304"/>
      <c r="J337" s="304">
        <v>133</v>
      </c>
      <c r="K337" s="304"/>
      <c r="L337" s="304"/>
      <c r="M337" s="304">
        <v>15</v>
      </c>
      <c r="N337" s="279"/>
      <c r="O337" s="279"/>
      <c r="P337" s="281">
        <v>209.45018999999999</v>
      </c>
    </row>
    <row r="338" spans="1:16" ht="15" hidden="1" customHeight="1" outlineLevel="1" x14ac:dyDescent="0.25">
      <c r="A338" s="483">
        <v>322</v>
      </c>
      <c r="B338" s="625"/>
      <c r="C338" s="659"/>
      <c r="D338" s="685"/>
      <c r="E338" s="309"/>
      <c r="F338" s="468">
        <v>1</v>
      </c>
      <c r="G338" s="200" t="s">
        <v>2216</v>
      </c>
      <c r="H338" s="573"/>
      <c r="I338" s="304"/>
      <c r="J338" s="304">
        <v>59</v>
      </c>
      <c r="K338" s="304"/>
      <c r="L338" s="304"/>
      <c r="M338" s="304">
        <v>10</v>
      </c>
      <c r="N338" s="279"/>
      <c r="O338" s="279"/>
      <c r="P338" s="281">
        <v>85.341799999999978</v>
      </c>
    </row>
    <row r="339" spans="1:16" ht="15" hidden="1" customHeight="1" outlineLevel="1" x14ac:dyDescent="0.25">
      <c r="A339" s="483">
        <v>323</v>
      </c>
      <c r="B339" s="625"/>
      <c r="C339" s="659"/>
      <c r="D339" s="685"/>
      <c r="E339" s="309"/>
      <c r="F339" s="468">
        <v>1</v>
      </c>
      <c r="G339" s="200" t="s">
        <v>2217</v>
      </c>
      <c r="H339" s="573"/>
      <c r="I339" s="304"/>
      <c r="J339" s="304">
        <v>18</v>
      </c>
      <c r="K339" s="304"/>
      <c r="L339" s="304"/>
      <c r="M339" s="304">
        <v>15</v>
      </c>
      <c r="N339" s="279"/>
      <c r="O339" s="279"/>
      <c r="P339" s="281">
        <v>17.995200000000001</v>
      </c>
    </row>
    <row r="340" spans="1:16" ht="15" hidden="1" customHeight="1" outlineLevel="1" x14ac:dyDescent="0.25">
      <c r="A340" s="483">
        <v>324</v>
      </c>
      <c r="B340" s="625"/>
      <c r="C340" s="659"/>
      <c r="D340" s="685"/>
      <c r="E340" s="309"/>
      <c r="F340" s="468">
        <v>1</v>
      </c>
      <c r="G340" s="200" t="s">
        <v>2218</v>
      </c>
      <c r="H340" s="573"/>
      <c r="I340" s="304"/>
      <c r="J340" s="304">
        <v>146</v>
      </c>
      <c r="K340" s="304"/>
      <c r="L340" s="304"/>
      <c r="M340" s="304">
        <v>15</v>
      </c>
      <c r="N340" s="279"/>
      <c r="O340" s="279"/>
      <c r="P340" s="281">
        <v>210.17834999999999</v>
      </c>
    </row>
    <row r="341" spans="1:16" ht="15" hidden="1" customHeight="1" outlineLevel="1" x14ac:dyDescent="0.25">
      <c r="A341" s="483">
        <v>325</v>
      </c>
      <c r="B341" s="625"/>
      <c r="C341" s="659"/>
      <c r="D341" s="685"/>
      <c r="E341" s="309"/>
      <c r="F341" s="468">
        <v>1</v>
      </c>
      <c r="G341" s="200" t="s">
        <v>2220</v>
      </c>
      <c r="H341" s="573"/>
      <c r="I341" s="304"/>
      <c r="J341" s="304">
        <v>748</v>
      </c>
      <c r="K341" s="304"/>
      <c r="L341" s="304"/>
      <c r="M341" s="304">
        <v>1</v>
      </c>
      <c r="N341" s="279"/>
      <c r="O341" s="279"/>
      <c r="P341" s="281">
        <v>549.85946999999999</v>
      </c>
    </row>
    <row r="342" spans="1:16" ht="15" hidden="1" customHeight="1" outlineLevel="1" x14ac:dyDescent="0.25">
      <c r="A342" s="483">
        <v>326</v>
      </c>
      <c r="B342" s="625"/>
      <c r="C342" s="659"/>
      <c r="D342" s="685"/>
      <c r="E342" s="309"/>
      <c r="F342" s="468">
        <v>1</v>
      </c>
      <c r="G342" s="200" t="s">
        <v>2221</v>
      </c>
      <c r="H342" s="573"/>
      <c r="I342" s="304"/>
      <c r="J342" s="304">
        <v>42</v>
      </c>
      <c r="K342" s="304"/>
      <c r="L342" s="304"/>
      <c r="M342" s="304">
        <v>15</v>
      </c>
      <c r="N342" s="279"/>
      <c r="O342" s="279"/>
      <c r="P342" s="281">
        <v>48.804630000000003</v>
      </c>
    </row>
    <row r="343" spans="1:16" ht="15" hidden="1" customHeight="1" outlineLevel="1" x14ac:dyDescent="0.25">
      <c r="A343" s="483">
        <v>327</v>
      </c>
      <c r="B343" s="625"/>
      <c r="C343" s="659"/>
      <c r="D343" s="685"/>
      <c r="E343" s="309"/>
      <c r="F343" s="468">
        <v>1</v>
      </c>
      <c r="G343" s="200" t="s">
        <v>2229</v>
      </c>
      <c r="H343" s="573"/>
      <c r="I343" s="304"/>
      <c r="J343" s="304">
        <v>55</v>
      </c>
      <c r="K343" s="304"/>
      <c r="L343" s="304"/>
      <c r="M343" s="304">
        <v>13</v>
      </c>
      <c r="N343" s="279"/>
      <c r="O343" s="279"/>
      <c r="P343" s="281">
        <v>44.761110000000002</v>
      </c>
    </row>
    <row r="344" spans="1:16" ht="15" hidden="1" customHeight="1" outlineLevel="1" x14ac:dyDescent="0.25">
      <c r="A344" s="483">
        <v>328</v>
      </c>
      <c r="B344" s="625"/>
      <c r="C344" s="659"/>
      <c r="D344" s="685"/>
      <c r="E344" s="309"/>
      <c r="F344" s="468">
        <v>1</v>
      </c>
      <c r="G344" s="200" t="s">
        <v>2230</v>
      </c>
      <c r="H344" s="573"/>
      <c r="I344" s="304"/>
      <c r="J344" s="304">
        <v>91</v>
      </c>
      <c r="K344" s="304"/>
      <c r="L344" s="304"/>
      <c r="M344" s="304">
        <v>60</v>
      </c>
      <c r="N344" s="279"/>
      <c r="O344" s="279"/>
      <c r="P344" s="281">
        <v>93.468130000000002</v>
      </c>
    </row>
    <row r="345" spans="1:16" ht="15" hidden="1" customHeight="1" outlineLevel="1" x14ac:dyDescent="0.25">
      <c r="A345" s="483">
        <v>329</v>
      </c>
      <c r="B345" s="625"/>
      <c r="C345" s="659"/>
      <c r="D345" s="685"/>
      <c r="E345" s="309"/>
      <c r="F345" s="468">
        <v>1</v>
      </c>
      <c r="G345" s="200" t="s">
        <v>2232</v>
      </c>
      <c r="H345" s="573"/>
      <c r="I345" s="304"/>
      <c r="J345" s="304">
        <v>114</v>
      </c>
      <c r="K345" s="304"/>
      <c r="L345" s="304"/>
      <c r="M345" s="304">
        <v>15</v>
      </c>
      <c r="N345" s="279"/>
      <c r="O345" s="279"/>
      <c r="P345" s="281">
        <v>37.574950000000008</v>
      </c>
    </row>
    <row r="346" spans="1:16" ht="15" hidden="1" customHeight="1" outlineLevel="1" x14ac:dyDescent="0.25">
      <c r="A346" s="483">
        <v>330</v>
      </c>
      <c r="B346" s="625"/>
      <c r="C346" s="659"/>
      <c r="D346" s="685"/>
      <c r="E346" s="309"/>
      <c r="F346" s="468">
        <v>1</v>
      </c>
      <c r="G346" s="200" t="s">
        <v>2233</v>
      </c>
      <c r="H346" s="573"/>
      <c r="I346" s="304"/>
      <c r="J346" s="304">
        <v>85</v>
      </c>
      <c r="K346" s="304"/>
      <c r="L346" s="304"/>
      <c r="M346" s="304">
        <v>15</v>
      </c>
      <c r="N346" s="279"/>
      <c r="O346" s="279"/>
      <c r="P346" s="281">
        <v>261.15899999999999</v>
      </c>
    </row>
    <row r="347" spans="1:16" ht="15" hidden="1" customHeight="1" outlineLevel="1" x14ac:dyDescent="0.25">
      <c r="A347" s="483">
        <v>331</v>
      </c>
      <c r="B347" s="625"/>
      <c r="C347" s="659"/>
      <c r="D347" s="685"/>
      <c r="E347" s="309"/>
      <c r="F347" s="468">
        <v>1</v>
      </c>
      <c r="G347" s="200" t="s">
        <v>2234</v>
      </c>
      <c r="H347" s="573"/>
      <c r="I347" s="304"/>
      <c r="J347" s="304">
        <v>567</v>
      </c>
      <c r="K347" s="304"/>
      <c r="L347" s="304"/>
      <c r="M347" s="304">
        <v>7</v>
      </c>
      <c r="N347" s="279"/>
      <c r="O347" s="279"/>
      <c r="P347" s="281">
        <v>1125.7322999999999</v>
      </c>
    </row>
    <row r="348" spans="1:16" ht="15" hidden="1" customHeight="1" outlineLevel="1" x14ac:dyDescent="0.25">
      <c r="A348" s="483">
        <v>332</v>
      </c>
      <c r="B348" s="625"/>
      <c r="C348" s="659"/>
      <c r="D348" s="685"/>
      <c r="E348" s="309"/>
      <c r="F348" s="468">
        <v>1</v>
      </c>
      <c r="G348" s="200" t="s">
        <v>2236</v>
      </c>
      <c r="H348" s="573"/>
      <c r="I348" s="304"/>
      <c r="J348" s="304">
        <v>86</v>
      </c>
      <c r="K348" s="304"/>
      <c r="L348" s="304"/>
      <c r="M348" s="304">
        <v>15</v>
      </c>
      <c r="N348" s="279"/>
      <c r="O348" s="279"/>
      <c r="P348" s="281">
        <v>88.403729999999996</v>
      </c>
    </row>
    <row r="349" spans="1:16" ht="15" hidden="1" customHeight="1" outlineLevel="1" x14ac:dyDescent="0.25">
      <c r="A349" s="483">
        <v>333</v>
      </c>
      <c r="B349" s="625"/>
      <c r="C349" s="659"/>
      <c r="D349" s="685"/>
      <c r="E349" s="309"/>
      <c r="F349" s="468">
        <v>1</v>
      </c>
      <c r="G349" s="200" t="s">
        <v>2241</v>
      </c>
      <c r="H349" s="573"/>
      <c r="I349" s="304"/>
      <c r="J349" s="304">
        <v>50</v>
      </c>
      <c r="K349" s="304"/>
      <c r="L349" s="304"/>
      <c r="M349" s="304">
        <v>15</v>
      </c>
      <c r="N349" s="279"/>
      <c r="O349" s="279"/>
      <c r="P349" s="281">
        <v>28.056560000000005</v>
      </c>
    </row>
    <row r="350" spans="1:16" ht="15" hidden="1" customHeight="1" outlineLevel="1" x14ac:dyDescent="0.25">
      <c r="A350" s="483">
        <v>334</v>
      </c>
      <c r="B350" s="625"/>
      <c r="C350" s="659"/>
      <c r="D350" s="685"/>
      <c r="E350" s="309"/>
      <c r="F350" s="468">
        <v>1</v>
      </c>
      <c r="G350" s="200" t="s">
        <v>2242</v>
      </c>
      <c r="H350" s="573"/>
      <c r="I350" s="304"/>
      <c r="J350" s="304">
        <v>52</v>
      </c>
      <c r="K350" s="304"/>
      <c r="L350" s="304"/>
      <c r="M350" s="304">
        <v>5</v>
      </c>
      <c r="N350" s="279"/>
      <c r="O350" s="279"/>
      <c r="P350" s="281">
        <v>44.036929999999998</v>
      </c>
    </row>
    <row r="351" spans="1:16" ht="15" hidden="1" customHeight="1" outlineLevel="1" x14ac:dyDescent="0.25">
      <c r="A351" s="483">
        <v>335</v>
      </c>
      <c r="B351" s="625"/>
      <c r="C351" s="659"/>
      <c r="D351" s="685"/>
      <c r="E351" s="309"/>
      <c r="F351" s="468">
        <v>1</v>
      </c>
      <c r="G351" s="200" t="s">
        <v>2243</v>
      </c>
      <c r="H351" s="573"/>
      <c r="I351" s="304"/>
      <c r="J351" s="304">
        <v>40</v>
      </c>
      <c r="K351" s="304"/>
      <c r="L351" s="304"/>
      <c r="M351" s="304">
        <v>5</v>
      </c>
      <c r="N351" s="279"/>
      <c r="O351" s="279"/>
      <c r="P351" s="281">
        <v>32.39246</v>
      </c>
    </row>
    <row r="352" spans="1:16" ht="15" hidden="1" customHeight="1" outlineLevel="1" x14ac:dyDescent="0.25">
      <c r="A352" s="483">
        <v>336</v>
      </c>
      <c r="B352" s="625"/>
      <c r="C352" s="659"/>
      <c r="D352" s="685"/>
      <c r="E352" s="309"/>
      <c r="F352" s="468">
        <v>1</v>
      </c>
      <c r="G352" s="200" t="s">
        <v>2244</v>
      </c>
      <c r="H352" s="573"/>
      <c r="I352" s="304"/>
      <c r="J352" s="304">
        <v>120</v>
      </c>
      <c r="K352" s="304"/>
      <c r="L352" s="304"/>
      <c r="M352" s="304">
        <v>5</v>
      </c>
      <c r="N352" s="279"/>
      <c r="O352" s="279"/>
      <c r="P352" s="281">
        <v>139.70213999999999</v>
      </c>
    </row>
    <row r="353" spans="1:16" ht="15" hidden="1" customHeight="1" outlineLevel="1" x14ac:dyDescent="0.25">
      <c r="A353" s="483">
        <v>337</v>
      </c>
      <c r="B353" s="625"/>
      <c r="C353" s="659"/>
      <c r="D353" s="685"/>
      <c r="E353" s="309"/>
      <c r="F353" s="468">
        <v>1</v>
      </c>
      <c r="G353" s="200" t="s">
        <v>2251</v>
      </c>
      <c r="H353" s="573"/>
      <c r="I353" s="304"/>
      <c r="J353" s="304">
        <v>77</v>
      </c>
      <c r="K353" s="304"/>
      <c r="L353" s="304"/>
      <c r="M353" s="304">
        <v>6</v>
      </c>
      <c r="N353" s="279"/>
      <c r="O353" s="279"/>
      <c r="P353" s="281">
        <v>157.30911999999998</v>
      </c>
    </row>
    <row r="354" spans="1:16" ht="15" hidden="1" customHeight="1" outlineLevel="1" x14ac:dyDescent="0.25">
      <c r="A354" s="483">
        <v>338</v>
      </c>
      <c r="B354" s="625"/>
      <c r="C354" s="659"/>
      <c r="D354" s="685"/>
      <c r="E354" s="309"/>
      <c r="F354" s="468">
        <v>1</v>
      </c>
      <c r="G354" s="200" t="s">
        <v>2253</v>
      </c>
      <c r="H354" s="573"/>
      <c r="I354" s="304"/>
      <c r="J354" s="304">
        <v>193</v>
      </c>
      <c r="K354" s="304"/>
      <c r="L354" s="304"/>
      <c r="M354" s="304">
        <v>15</v>
      </c>
      <c r="N354" s="279"/>
      <c r="O354" s="279"/>
      <c r="P354" s="281">
        <v>346.11705000000001</v>
      </c>
    </row>
    <row r="355" spans="1:16" ht="15" hidden="1" customHeight="1" outlineLevel="1" x14ac:dyDescent="0.25">
      <c r="A355" s="483">
        <v>339</v>
      </c>
      <c r="B355" s="625"/>
      <c r="C355" s="659"/>
      <c r="D355" s="685"/>
      <c r="E355" s="309"/>
      <c r="F355" s="468">
        <v>1</v>
      </c>
      <c r="G355" s="200" t="s">
        <v>2254</v>
      </c>
      <c r="H355" s="573"/>
      <c r="I355" s="304"/>
      <c r="J355" s="304">
        <v>173</v>
      </c>
      <c r="K355" s="304"/>
      <c r="L355" s="304"/>
      <c r="M355" s="304">
        <v>15</v>
      </c>
      <c r="N355" s="279"/>
      <c r="O355" s="279"/>
      <c r="P355" s="281">
        <v>303.11230999999998</v>
      </c>
    </row>
    <row r="356" spans="1:16" ht="15" hidden="1" customHeight="1" outlineLevel="1" x14ac:dyDescent="0.25">
      <c r="A356" s="483">
        <v>340</v>
      </c>
      <c r="B356" s="625"/>
      <c r="C356" s="659"/>
      <c r="D356" s="685"/>
      <c r="E356" s="309"/>
      <c r="F356" s="468">
        <v>1</v>
      </c>
      <c r="G356" s="200" t="s">
        <v>2255</v>
      </c>
      <c r="H356" s="573"/>
      <c r="I356" s="304"/>
      <c r="J356" s="304">
        <v>93</v>
      </c>
      <c r="K356" s="304"/>
      <c r="L356" s="304"/>
      <c r="M356" s="304">
        <v>15</v>
      </c>
      <c r="N356" s="279"/>
      <c r="O356" s="279"/>
      <c r="P356" s="281">
        <v>138.63443000000001</v>
      </c>
    </row>
    <row r="357" spans="1:16" ht="15" hidden="1" customHeight="1" outlineLevel="1" x14ac:dyDescent="0.25">
      <c r="A357" s="483">
        <v>341</v>
      </c>
      <c r="B357" s="625"/>
      <c r="C357" s="659"/>
      <c r="D357" s="685"/>
      <c r="E357" s="309"/>
      <c r="F357" s="468">
        <v>1</v>
      </c>
      <c r="G357" s="200" t="s">
        <v>2256</v>
      </c>
      <c r="H357" s="573"/>
      <c r="I357" s="304"/>
      <c r="J357" s="304">
        <v>51</v>
      </c>
      <c r="K357" s="304"/>
      <c r="L357" s="304"/>
      <c r="M357" s="304">
        <v>6</v>
      </c>
      <c r="N357" s="279"/>
      <c r="O357" s="279"/>
      <c r="P357" s="281">
        <v>158.49834000000001</v>
      </c>
    </row>
    <row r="358" spans="1:16" ht="15" hidden="1" customHeight="1" outlineLevel="1" x14ac:dyDescent="0.25">
      <c r="A358" s="483">
        <v>342</v>
      </c>
      <c r="B358" s="625"/>
      <c r="C358" s="659"/>
      <c r="D358" s="685"/>
      <c r="E358" s="309"/>
      <c r="F358" s="468">
        <v>1</v>
      </c>
      <c r="G358" s="200" t="s">
        <v>2257</v>
      </c>
      <c r="H358" s="573"/>
      <c r="I358" s="304"/>
      <c r="J358" s="304">
        <v>266</v>
      </c>
      <c r="K358" s="304"/>
      <c r="L358" s="304"/>
      <c r="M358" s="304">
        <v>15</v>
      </c>
      <c r="N358" s="279"/>
      <c r="O358" s="279"/>
      <c r="P358" s="281">
        <v>403.83593000000002</v>
      </c>
    </row>
    <row r="359" spans="1:16" ht="15" hidden="1" customHeight="1" outlineLevel="1" x14ac:dyDescent="0.25">
      <c r="A359" s="483">
        <v>343</v>
      </c>
      <c r="B359" s="625"/>
      <c r="C359" s="659"/>
      <c r="D359" s="685"/>
      <c r="E359" s="309"/>
      <c r="F359" s="468">
        <v>1</v>
      </c>
      <c r="G359" s="200" t="s">
        <v>2259</v>
      </c>
      <c r="H359" s="573"/>
      <c r="I359" s="304"/>
      <c r="J359" s="304">
        <v>164</v>
      </c>
      <c r="K359" s="304"/>
      <c r="L359" s="304"/>
      <c r="M359" s="304">
        <v>15</v>
      </c>
      <c r="N359" s="279"/>
      <c r="O359" s="279"/>
      <c r="P359" s="281">
        <v>378.83305999999999</v>
      </c>
    </row>
    <row r="360" spans="1:16" ht="15" hidden="1" customHeight="1" outlineLevel="1" x14ac:dyDescent="0.25">
      <c r="A360" s="483">
        <v>344</v>
      </c>
      <c r="B360" s="625"/>
      <c r="C360" s="659"/>
      <c r="D360" s="685"/>
      <c r="E360" s="309"/>
      <c r="F360" s="468">
        <v>1</v>
      </c>
      <c r="G360" s="200" t="s">
        <v>2261</v>
      </c>
      <c r="H360" s="573"/>
      <c r="I360" s="304"/>
      <c r="J360" s="304">
        <v>69</v>
      </c>
      <c r="K360" s="304"/>
      <c r="L360" s="304"/>
      <c r="M360" s="304">
        <v>15</v>
      </c>
      <c r="N360" s="279"/>
      <c r="O360" s="279"/>
      <c r="P360" s="281">
        <v>142.71575999999999</v>
      </c>
    </row>
    <row r="361" spans="1:16" ht="15" hidden="1" customHeight="1" outlineLevel="1" x14ac:dyDescent="0.25">
      <c r="A361" s="483">
        <v>345</v>
      </c>
      <c r="B361" s="625"/>
      <c r="C361" s="659"/>
      <c r="D361" s="685"/>
      <c r="E361" s="309"/>
      <c r="F361" s="468">
        <v>1</v>
      </c>
      <c r="G361" s="200" t="s">
        <v>2266</v>
      </c>
      <c r="H361" s="573"/>
      <c r="I361" s="304"/>
      <c r="J361" s="304">
        <v>87</v>
      </c>
      <c r="K361" s="304"/>
      <c r="L361" s="304"/>
      <c r="M361" s="304">
        <v>15</v>
      </c>
      <c r="N361" s="279"/>
      <c r="O361" s="279"/>
      <c r="P361" s="281">
        <v>249.50655999999998</v>
      </c>
    </row>
    <row r="362" spans="1:16" ht="15" hidden="1" customHeight="1" outlineLevel="1" x14ac:dyDescent="0.25">
      <c r="A362" s="483">
        <v>346</v>
      </c>
      <c r="B362" s="625"/>
      <c r="C362" s="659"/>
      <c r="D362" s="685"/>
      <c r="E362" s="309"/>
      <c r="F362" s="468">
        <v>1</v>
      </c>
      <c r="G362" s="200" t="s">
        <v>2273</v>
      </c>
      <c r="H362" s="573"/>
      <c r="I362" s="304"/>
      <c r="J362" s="304">
        <v>55</v>
      </c>
      <c r="K362" s="304"/>
      <c r="L362" s="304"/>
      <c r="M362" s="304">
        <v>6</v>
      </c>
      <c r="N362" s="279"/>
      <c r="O362" s="279"/>
      <c r="P362" s="281">
        <v>38.658359999999995</v>
      </c>
    </row>
    <row r="363" spans="1:16" ht="15" hidden="1" customHeight="1" outlineLevel="1" x14ac:dyDescent="0.25">
      <c r="A363" s="483">
        <v>347</v>
      </c>
      <c r="B363" s="625"/>
      <c r="C363" s="659"/>
      <c r="D363" s="685"/>
      <c r="E363" s="309"/>
      <c r="F363" s="468">
        <v>1</v>
      </c>
      <c r="G363" s="200" t="s">
        <v>2274</v>
      </c>
      <c r="H363" s="573"/>
      <c r="I363" s="304"/>
      <c r="J363" s="304">
        <v>80</v>
      </c>
      <c r="K363" s="304"/>
      <c r="L363" s="304"/>
      <c r="M363" s="304">
        <v>5</v>
      </c>
      <c r="N363" s="279"/>
      <c r="O363" s="279"/>
      <c r="P363" s="281">
        <v>87.828699999999998</v>
      </c>
    </row>
    <row r="364" spans="1:16" ht="15" hidden="1" customHeight="1" outlineLevel="1" x14ac:dyDescent="0.25">
      <c r="A364" s="483">
        <v>348</v>
      </c>
      <c r="B364" s="625"/>
      <c r="C364" s="659"/>
      <c r="D364" s="685"/>
      <c r="E364" s="309"/>
      <c r="F364" s="468">
        <v>1</v>
      </c>
      <c r="G364" s="200" t="s">
        <v>2275</v>
      </c>
      <c r="H364" s="573"/>
      <c r="I364" s="304"/>
      <c r="J364" s="304">
        <v>135</v>
      </c>
      <c r="K364" s="304"/>
      <c r="L364" s="304"/>
      <c r="M364" s="304">
        <v>15</v>
      </c>
      <c r="N364" s="279"/>
      <c r="O364" s="279"/>
      <c r="P364" s="281">
        <v>151.19637</v>
      </c>
    </row>
    <row r="365" spans="1:16" ht="15" hidden="1" customHeight="1" outlineLevel="1" x14ac:dyDescent="0.25">
      <c r="A365" s="483">
        <v>349</v>
      </c>
      <c r="B365" s="625"/>
      <c r="C365" s="659"/>
      <c r="D365" s="685"/>
      <c r="E365" s="309"/>
      <c r="F365" s="468">
        <v>1</v>
      </c>
      <c r="G365" s="200" t="s">
        <v>2276</v>
      </c>
      <c r="H365" s="573"/>
      <c r="I365" s="304"/>
      <c r="J365" s="304">
        <v>74</v>
      </c>
      <c r="K365" s="304"/>
      <c r="L365" s="304"/>
      <c r="M365" s="304">
        <v>15</v>
      </c>
      <c r="N365" s="279"/>
      <c r="O365" s="279"/>
      <c r="P365" s="281">
        <v>76.826390000000004</v>
      </c>
    </row>
    <row r="366" spans="1:16" ht="15" hidden="1" customHeight="1" outlineLevel="1" x14ac:dyDescent="0.25">
      <c r="A366" s="483">
        <v>350</v>
      </c>
      <c r="B366" s="625"/>
      <c r="C366" s="659"/>
      <c r="D366" s="685"/>
      <c r="E366" s="309"/>
      <c r="F366" s="468">
        <v>1</v>
      </c>
      <c r="G366" s="200" t="s">
        <v>2277</v>
      </c>
      <c r="H366" s="573"/>
      <c r="I366" s="304"/>
      <c r="J366" s="304">
        <v>57</v>
      </c>
      <c r="K366" s="304"/>
      <c r="L366" s="304"/>
      <c r="M366" s="304">
        <v>15</v>
      </c>
      <c r="N366" s="279"/>
      <c r="O366" s="279"/>
      <c r="P366" s="281">
        <v>65.429410000000018</v>
      </c>
    </row>
    <row r="367" spans="1:16" ht="15" hidden="1" customHeight="1" outlineLevel="1" x14ac:dyDescent="0.25">
      <c r="A367" s="483">
        <v>351</v>
      </c>
      <c r="B367" s="625"/>
      <c r="C367" s="659"/>
      <c r="D367" s="685"/>
      <c r="E367" s="309"/>
      <c r="F367" s="468">
        <v>1</v>
      </c>
      <c r="G367" s="200" t="s">
        <v>2278</v>
      </c>
      <c r="H367" s="573"/>
      <c r="I367" s="304"/>
      <c r="J367" s="304">
        <v>20</v>
      </c>
      <c r="K367" s="304"/>
      <c r="L367" s="304"/>
      <c r="M367" s="304">
        <v>15</v>
      </c>
      <c r="N367" s="279"/>
      <c r="O367" s="279"/>
      <c r="P367" s="281">
        <v>33.768840000000004</v>
      </c>
    </row>
    <row r="368" spans="1:16" ht="15" hidden="1" customHeight="1" outlineLevel="1" x14ac:dyDescent="0.25">
      <c r="A368" s="483">
        <v>352</v>
      </c>
      <c r="B368" s="625"/>
      <c r="C368" s="659"/>
      <c r="D368" s="685"/>
      <c r="E368" s="309"/>
      <c r="F368" s="468">
        <v>1</v>
      </c>
      <c r="G368" s="200" t="s">
        <v>2279</v>
      </c>
      <c r="H368" s="573"/>
      <c r="I368" s="304"/>
      <c r="J368" s="304">
        <v>65</v>
      </c>
      <c r="K368" s="304"/>
      <c r="L368" s="304"/>
      <c r="M368" s="304">
        <v>14</v>
      </c>
      <c r="N368" s="279"/>
      <c r="O368" s="279"/>
      <c r="P368" s="281">
        <v>69.279040000000009</v>
      </c>
    </row>
    <row r="369" spans="1:16" ht="15" hidden="1" customHeight="1" outlineLevel="1" x14ac:dyDescent="0.25">
      <c r="A369" s="483">
        <v>353</v>
      </c>
      <c r="B369" s="625"/>
      <c r="C369" s="659"/>
      <c r="D369" s="685"/>
      <c r="E369" s="309"/>
      <c r="F369" s="468">
        <v>1</v>
      </c>
      <c r="G369" s="200" t="s">
        <v>2280</v>
      </c>
      <c r="H369" s="573"/>
      <c r="I369" s="304"/>
      <c r="J369" s="304">
        <v>67</v>
      </c>
      <c r="K369" s="304"/>
      <c r="L369" s="304"/>
      <c r="M369" s="304">
        <v>15</v>
      </c>
      <c r="N369" s="279"/>
      <c r="O369" s="279"/>
      <c r="P369" s="281">
        <v>87.798460000000006</v>
      </c>
    </row>
    <row r="370" spans="1:16" ht="15" hidden="1" customHeight="1" outlineLevel="1" x14ac:dyDescent="0.25">
      <c r="A370" s="483">
        <v>354</v>
      </c>
      <c r="B370" s="625"/>
      <c r="C370" s="659"/>
      <c r="D370" s="685"/>
      <c r="E370" s="309"/>
      <c r="F370" s="468">
        <v>1</v>
      </c>
      <c r="G370" s="200" t="s">
        <v>2281</v>
      </c>
      <c r="H370" s="573"/>
      <c r="I370" s="304"/>
      <c r="J370" s="304">
        <v>39</v>
      </c>
      <c r="K370" s="304"/>
      <c r="L370" s="304"/>
      <c r="M370" s="304">
        <v>15</v>
      </c>
      <c r="N370" s="279"/>
      <c r="O370" s="279"/>
      <c r="P370" s="281">
        <v>57.004990000000006</v>
      </c>
    </row>
    <row r="371" spans="1:16" ht="15" hidden="1" customHeight="1" outlineLevel="1" x14ac:dyDescent="0.25">
      <c r="A371" s="483">
        <v>355</v>
      </c>
      <c r="B371" s="625"/>
      <c r="C371" s="659"/>
      <c r="D371" s="685"/>
      <c r="E371" s="309"/>
      <c r="F371" s="468">
        <v>1</v>
      </c>
      <c r="G371" s="200" t="s">
        <v>2282</v>
      </c>
      <c r="H371" s="573"/>
      <c r="I371" s="304"/>
      <c r="J371" s="304">
        <v>150</v>
      </c>
      <c r="K371" s="304"/>
      <c r="L371" s="304"/>
      <c r="M371" s="304">
        <v>15</v>
      </c>
      <c r="N371" s="279"/>
      <c r="O371" s="279"/>
      <c r="P371" s="281">
        <v>214.74206999999998</v>
      </c>
    </row>
    <row r="372" spans="1:16" ht="15" hidden="1" customHeight="1" outlineLevel="1" x14ac:dyDescent="0.25">
      <c r="A372" s="483">
        <v>356</v>
      </c>
      <c r="B372" s="625"/>
      <c r="C372" s="659"/>
      <c r="D372" s="685"/>
      <c r="E372" s="309"/>
      <c r="F372" s="468">
        <v>1</v>
      </c>
      <c r="G372" s="200" t="s">
        <v>2287</v>
      </c>
      <c r="H372" s="573"/>
      <c r="I372" s="304"/>
      <c r="J372" s="304">
        <v>279</v>
      </c>
      <c r="K372" s="304"/>
      <c r="L372" s="304"/>
      <c r="M372" s="304">
        <v>70</v>
      </c>
      <c r="N372" s="279"/>
      <c r="O372" s="279"/>
      <c r="P372" s="281">
        <v>496.65431999999998</v>
      </c>
    </row>
    <row r="373" spans="1:16" ht="15" hidden="1" customHeight="1" outlineLevel="1" x14ac:dyDescent="0.25">
      <c r="A373" s="483">
        <v>357</v>
      </c>
      <c r="B373" s="625"/>
      <c r="C373" s="659"/>
      <c r="D373" s="685"/>
      <c r="E373" s="309"/>
      <c r="F373" s="468">
        <v>1</v>
      </c>
      <c r="G373" s="200" t="s">
        <v>2291</v>
      </c>
      <c r="H373" s="573"/>
      <c r="I373" s="304"/>
      <c r="J373" s="304">
        <v>67</v>
      </c>
      <c r="K373" s="304"/>
      <c r="L373" s="304"/>
      <c r="M373" s="304">
        <v>14</v>
      </c>
      <c r="N373" s="279"/>
      <c r="O373" s="279"/>
      <c r="P373" s="281">
        <v>114.21510000000001</v>
      </c>
    </row>
    <row r="374" spans="1:16" ht="15" hidden="1" customHeight="1" outlineLevel="1" x14ac:dyDescent="0.25">
      <c r="A374" s="483">
        <v>358</v>
      </c>
      <c r="B374" s="625"/>
      <c r="C374" s="659"/>
      <c r="D374" s="685"/>
      <c r="E374" s="309"/>
      <c r="F374" s="468">
        <v>1</v>
      </c>
      <c r="G374" s="200" t="s">
        <v>2292</v>
      </c>
      <c r="H374" s="573"/>
      <c r="I374" s="304"/>
      <c r="J374" s="304">
        <v>44</v>
      </c>
      <c r="K374" s="304"/>
      <c r="L374" s="304"/>
      <c r="M374" s="304">
        <v>15</v>
      </c>
      <c r="N374" s="279"/>
      <c r="O374" s="279"/>
      <c r="P374" s="281">
        <v>101.22801</v>
      </c>
    </row>
    <row r="375" spans="1:16" ht="15" hidden="1" customHeight="1" outlineLevel="1" x14ac:dyDescent="0.25">
      <c r="A375" s="483">
        <v>359</v>
      </c>
      <c r="B375" s="625"/>
      <c r="C375" s="659"/>
      <c r="D375" s="685"/>
      <c r="E375" s="309"/>
      <c r="F375" s="468">
        <v>1</v>
      </c>
      <c r="G375" s="200" t="s">
        <v>2293</v>
      </c>
      <c r="H375" s="573"/>
      <c r="I375" s="304"/>
      <c r="J375" s="304">
        <v>158</v>
      </c>
      <c r="K375" s="304"/>
      <c r="L375" s="304"/>
      <c r="M375" s="304">
        <v>15</v>
      </c>
      <c r="N375" s="279"/>
      <c r="O375" s="279"/>
      <c r="P375" s="281">
        <v>229.91929999999999</v>
      </c>
    </row>
    <row r="376" spans="1:16" ht="15" hidden="1" customHeight="1" outlineLevel="1" x14ac:dyDescent="0.25">
      <c r="A376" s="483">
        <v>360</v>
      </c>
      <c r="B376" s="625"/>
      <c r="C376" s="659"/>
      <c r="D376" s="685"/>
      <c r="E376" s="309"/>
      <c r="F376" s="468">
        <v>1</v>
      </c>
      <c r="G376" s="200" t="s">
        <v>2299</v>
      </c>
      <c r="H376" s="573"/>
      <c r="I376" s="304"/>
      <c r="J376" s="304">
        <v>44</v>
      </c>
      <c r="K376" s="304"/>
      <c r="L376" s="304"/>
      <c r="M376" s="304">
        <v>5</v>
      </c>
      <c r="N376" s="279"/>
      <c r="O376" s="279"/>
      <c r="P376" s="281">
        <v>181.36629999999997</v>
      </c>
    </row>
    <row r="377" spans="1:16" ht="15" hidden="1" customHeight="1" outlineLevel="1" x14ac:dyDescent="0.25">
      <c r="A377" s="483">
        <v>361</v>
      </c>
      <c r="B377" s="625"/>
      <c r="C377" s="659"/>
      <c r="D377" s="685"/>
      <c r="E377" s="309"/>
      <c r="F377" s="468">
        <v>1</v>
      </c>
      <c r="G377" s="200" t="s">
        <v>2304</v>
      </c>
      <c r="H377" s="573"/>
      <c r="I377" s="304"/>
      <c r="J377" s="304">
        <v>57</v>
      </c>
      <c r="K377" s="304"/>
      <c r="L377" s="304"/>
      <c r="M377" s="304">
        <v>15</v>
      </c>
      <c r="N377" s="279"/>
      <c r="O377" s="279"/>
      <c r="P377" s="281">
        <v>61.512220000000006</v>
      </c>
    </row>
    <row r="378" spans="1:16" ht="15" hidden="1" customHeight="1" outlineLevel="1" x14ac:dyDescent="0.25">
      <c r="A378" s="483">
        <v>362</v>
      </c>
      <c r="B378" s="625"/>
      <c r="C378" s="659"/>
      <c r="D378" s="685"/>
      <c r="E378" s="309"/>
      <c r="F378" s="468">
        <v>1</v>
      </c>
      <c r="G378" s="200" t="s">
        <v>2308</v>
      </c>
      <c r="H378" s="573"/>
      <c r="I378" s="304"/>
      <c r="J378" s="304">
        <v>89</v>
      </c>
      <c r="K378" s="304"/>
      <c r="L378" s="304"/>
      <c r="M378" s="304">
        <v>2</v>
      </c>
      <c r="N378" s="279"/>
      <c r="O378" s="279"/>
      <c r="P378" s="281">
        <v>133.70060000000001</v>
      </c>
    </row>
    <row r="379" spans="1:16" ht="15" hidden="1" customHeight="1" outlineLevel="1" x14ac:dyDescent="0.25">
      <c r="A379" s="483">
        <v>363</v>
      </c>
      <c r="B379" s="625"/>
      <c r="C379" s="659"/>
      <c r="D379" s="685"/>
      <c r="E379" s="309"/>
      <c r="F379" s="468">
        <v>1</v>
      </c>
      <c r="G379" s="200" t="s">
        <v>2321</v>
      </c>
      <c r="H379" s="573"/>
      <c r="I379" s="304"/>
      <c r="J379" s="304">
        <v>30</v>
      </c>
      <c r="K379" s="304"/>
      <c r="L379" s="304"/>
      <c r="M379" s="304">
        <v>12</v>
      </c>
      <c r="N379" s="279"/>
      <c r="O379" s="279"/>
      <c r="P379" s="281">
        <v>83.582340000000016</v>
      </c>
    </row>
    <row r="380" spans="1:16" ht="15" hidden="1" customHeight="1" outlineLevel="1" x14ac:dyDescent="0.25">
      <c r="A380" s="483">
        <v>364</v>
      </c>
      <c r="B380" s="625"/>
      <c r="C380" s="659"/>
      <c r="D380" s="685"/>
      <c r="E380" s="309"/>
      <c r="F380" s="468">
        <v>1</v>
      </c>
      <c r="G380" s="200" t="s">
        <v>2333</v>
      </c>
      <c r="H380" s="573"/>
      <c r="I380" s="304"/>
      <c r="J380" s="304">
        <v>92</v>
      </c>
      <c r="K380" s="304"/>
      <c r="L380" s="304"/>
      <c r="M380" s="304">
        <v>28</v>
      </c>
      <c r="N380" s="279"/>
      <c r="O380" s="279"/>
      <c r="P380" s="281">
        <v>234.27451000000002</v>
      </c>
    </row>
    <row r="381" spans="1:16" ht="15" hidden="1" customHeight="1" outlineLevel="1" x14ac:dyDescent="0.25">
      <c r="A381" s="483">
        <v>365</v>
      </c>
      <c r="B381" s="625"/>
      <c r="C381" s="659"/>
      <c r="D381" s="685"/>
      <c r="E381" s="309"/>
      <c r="F381" s="468">
        <v>1</v>
      </c>
      <c r="G381" s="200" t="s">
        <v>2206</v>
      </c>
      <c r="H381" s="573"/>
      <c r="I381" s="304"/>
      <c r="J381" s="304">
        <v>30</v>
      </c>
      <c r="K381" s="304"/>
      <c r="L381" s="304"/>
      <c r="M381" s="304">
        <v>15</v>
      </c>
      <c r="N381" s="279"/>
      <c r="O381" s="279"/>
      <c r="P381" s="281">
        <v>27.786109999999997</v>
      </c>
    </row>
    <row r="382" spans="1:16" ht="15" hidden="1" customHeight="1" outlineLevel="1" x14ac:dyDescent="0.25">
      <c r="A382" s="483">
        <v>366</v>
      </c>
      <c r="B382" s="625"/>
      <c r="C382" s="659"/>
      <c r="D382" s="685"/>
      <c r="E382" s="309"/>
      <c r="F382" s="468">
        <v>1</v>
      </c>
      <c r="G382" s="200" t="s">
        <v>2104</v>
      </c>
      <c r="H382" s="573"/>
      <c r="I382" s="304"/>
      <c r="J382" s="304">
        <v>10</v>
      </c>
      <c r="K382" s="304"/>
      <c r="L382" s="304"/>
      <c r="M382" s="304">
        <v>15</v>
      </c>
      <c r="N382" s="279"/>
      <c r="O382" s="279"/>
      <c r="P382" s="281">
        <v>35.679810000000003</v>
      </c>
    </row>
    <row r="383" spans="1:16" ht="15" hidden="1" customHeight="1" outlineLevel="1" x14ac:dyDescent="0.25">
      <c r="A383" s="483">
        <v>367</v>
      </c>
      <c r="B383" s="625"/>
      <c r="C383" s="659"/>
      <c r="D383" s="685"/>
      <c r="E383" s="309"/>
      <c r="F383" s="468">
        <v>1</v>
      </c>
      <c r="G383" s="200" t="s">
        <v>2125</v>
      </c>
      <c r="H383" s="573"/>
      <c r="I383" s="304"/>
      <c r="J383" s="304">
        <v>222</v>
      </c>
      <c r="K383" s="304"/>
      <c r="L383" s="304"/>
      <c r="M383" s="304">
        <v>27</v>
      </c>
      <c r="N383" s="279"/>
      <c r="O383" s="279"/>
      <c r="P383" s="281">
        <v>453.21924000000001</v>
      </c>
    </row>
    <row r="384" spans="1:16" ht="15" hidden="1" customHeight="1" outlineLevel="1" x14ac:dyDescent="0.25">
      <c r="A384" s="483">
        <v>368</v>
      </c>
      <c r="B384" s="625"/>
      <c r="C384" s="659"/>
      <c r="D384" s="685"/>
      <c r="E384" s="309"/>
      <c r="F384" s="468">
        <v>1</v>
      </c>
      <c r="G384" s="200" t="s">
        <v>2126</v>
      </c>
      <c r="H384" s="573"/>
      <c r="I384" s="304"/>
      <c r="J384" s="304">
        <v>178</v>
      </c>
      <c r="K384" s="304"/>
      <c r="L384" s="304"/>
      <c r="M384" s="304">
        <v>135</v>
      </c>
      <c r="N384" s="279"/>
      <c r="O384" s="279"/>
      <c r="P384" s="281">
        <v>546.24766</v>
      </c>
    </row>
    <row r="385" spans="1:16" ht="15" hidden="1" customHeight="1" outlineLevel="1" x14ac:dyDescent="0.25">
      <c r="A385" s="483">
        <v>369</v>
      </c>
      <c r="B385" s="625"/>
      <c r="C385" s="659"/>
      <c r="D385" s="685"/>
      <c r="E385" s="309"/>
      <c r="F385" s="468">
        <v>1</v>
      </c>
      <c r="G385" s="200" t="s">
        <v>2043</v>
      </c>
      <c r="H385" s="573"/>
      <c r="I385" s="304"/>
      <c r="J385" s="304">
        <v>6</v>
      </c>
      <c r="K385" s="304"/>
      <c r="L385" s="304"/>
      <c r="M385" s="304">
        <v>60.4</v>
      </c>
      <c r="N385" s="279"/>
      <c r="O385" s="279"/>
      <c r="P385" s="281">
        <v>19.658300000000001</v>
      </c>
    </row>
    <row r="386" spans="1:16" ht="15" hidden="1" customHeight="1" outlineLevel="1" x14ac:dyDescent="0.25">
      <c r="A386" s="483">
        <v>370</v>
      </c>
      <c r="B386" s="625"/>
      <c r="C386" s="659"/>
      <c r="D386" s="685"/>
      <c r="E386" s="309"/>
      <c r="F386" s="468">
        <v>1</v>
      </c>
      <c r="G386" s="200" t="s">
        <v>2174</v>
      </c>
      <c r="H386" s="573"/>
      <c r="I386" s="304"/>
      <c r="J386" s="304">
        <v>5</v>
      </c>
      <c r="K386" s="304"/>
      <c r="L386" s="304"/>
      <c r="M386" s="304">
        <v>15</v>
      </c>
      <c r="N386" s="279"/>
      <c r="O386" s="279"/>
      <c r="P386" s="281">
        <v>23.44941</v>
      </c>
    </row>
    <row r="387" spans="1:16" ht="15" hidden="1" customHeight="1" outlineLevel="1" x14ac:dyDescent="0.25">
      <c r="A387" s="483">
        <v>371</v>
      </c>
      <c r="B387" s="625"/>
      <c r="C387" s="659"/>
      <c r="D387" s="685"/>
      <c r="E387" s="309"/>
      <c r="F387" s="468">
        <v>1</v>
      </c>
      <c r="G387" s="200" t="s">
        <v>2179</v>
      </c>
      <c r="H387" s="573"/>
      <c r="I387" s="304"/>
      <c r="J387" s="304">
        <v>10</v>
      </c>
      <c r="K387" s="304"/>
      <c r="L387" s="304"/>
      <c r="M387" s="304">
        <v>6</v>
      </c>
      <c r="N387" s="279"/>
      <c r="O387" s="279"/>
      <c r="P387" s="281">
        <v>34.558709999999998</v>
      </c>
    </row>
    <row r="388" spans="1:16" ht="15" hidden="1" customHeight="1" outlineLevel="1" x14ac:dyDescent="0.25">
      <c r="A388" s="483">
        <v>372</v>
      </c>
      <c r="B388" s="625"/>
      <c r="C388" s="659"/>
      <c r="D388" s="685"/>
      <c r="E388" s="309"/>
      <c r="F388" s="468">
        <v>1</v>
      </c>
      <c r="G388" s="200" t="s">
        <v>2181</v>
      </c>
      <c r="H388" s="573"/>
      <c r="I388" s="304"/>
      <c r="J388" s="304">
        <v>63</v>
      </c>
      <c r="K388" s="304"/>
      <c r="L388" s="304"/>
      <c r="M388" s="304">
        <v>10</v>
      </c>
      <c r="N388" s="279"/>
      <c r="O388" s="279"/>
      <c r="P388" s="281">
        <v>130.59721000000002</v>
      </c>
    </row>
    <row r="389" spans="1:16" ht="15" hidden="1" customHeight="1" outlineLevel="1" x14ac:dyDescent="0.25">
      <c r="A389" s="483">
        <v>373</v>
      </c>
      <c r="B389" s="625"/>
      <c r="C389" s="659"/>
      <c r="D389" s="685"/>
      <c r="E389" s="309"/>
      <c r="F389" s="468">
        <v>1</v>
      </c>
      <c r="G389" s="200" t="s">
        <v>2201</v>
      </c>
      <c r="H389" s="573"/>
      <c r="I389" s="304"/>
      <c r="J389" s="304">
        <v>52</v>
      </c>
      <c r="K389" s="304"/>
      <c r="L389" s="304"/>
      <c r="M389" s="304">
        <v>50</v>
      </c>
      <c r="N389" s="279"/>
      <c r="O389" s="279"/>
      <c r="P389" s="281">
        <v>107.12864999999999</v>
      </c>
    </row>
    <row r="390" spans="1:16" ht="15" hidden="1" customHeight="1" outlineLevel="1" x14ac:dyDescent="0.25">
      <c r="A390" s="483">
        <v>374</v>
      </c>
      <c r="B390" s="625"/>
      <c r="C390" s="659"/>
      <c r="D390" s="685"/>
      <c r="E390" s="309"/>
      <c r="F390" s="468">
        <v>1</v>
      </c>
      <c r="G390" s="200" t="s">
        <v>2226</v>
      </c>
      <c r="H390" s="573"/>
      <c r="I390" s="304"/>
      <c r="J390" s="304">
        <v>227</v>
      </c>
      <c r="K390" s="304"/>
      <c r="L390" s="304"/>
      <c r="M390" s="304">
        <v>15.5</v>
      </c>
      <c r="N390" s="279"/>
      <c r="O390" s="279"/>
      <c r="P390" s="281">
        <v>120.80688000000004</v>
      </c>
    </row>
    <row r="391" spans="1:16" ht="15" hidden="1" customHeight="1" outlineLevel="1" x14ac:dyDescent="0.25">
      <c r="A391" s="483">
        <v>375</v>
      </c>
      <c r="B391" s="625"/>
      <c r="C391" s="659"/>
      <c r="D391" s="685"/>
      <c r="E391" s="309"/>
      <c r="F391" s="468">
        <v>1</v>
      </c>
      <c r="G391" s="200" t="s">
        <v>2227</v>
      </c>
      <c r="H391" s="573"/>
      <c r="I391" s="304"/>
      <c r="J391" s="304">
        <v>53</v>
      </c>
      <c r="K391" s="304"/>
      <c r="L391" s="304"/>
      <c r="M391" s="304">
        <v>30</v>
      </c>
      <c r="N391" s="279"/>
      <c r="O391" s="279"/>
      <c r="P391" s="281">
        <v>54.992490000000004</v>
      </c>
    </row>
    <row r="392" spans="1:16" ht="15" hidden="1" customHeight="1" outlineLevel="1" x14ac:dyDescent="0.25">
      <c r="A392" s="483">
        <v>376</v>
      </c>
      <c r="B392" s="625"/>
      <c r="C392" s="659"/>
      <c r="D392" s="685"/>
      <c r="E392" s="309"/>
      <c r="F392" s="468">
        <v>1</v>
      </c>
      <c r="G392" s="200" t="s">
        <v>2260</v>
      </c>
      <c r="H392" s="573"/>
      <c r="I392" s="304"/>
      <c r="J392" s="304">
        <v>24</v>
      </c>
      <c r="K392" s="304"/>
      <c r="L392" s="304"/>
      <c r="M392" s="304">
        <v>15</v>
      </c>
      <c r="N392" s="279"/>
      <c r="O392" s="279"/>
      <c r="P392" s="281">
        <v>201.37123000000003</v>
      </c>
    </row>
    <row r="393" spans="1:16" ht="15" hidden="1" customHeight="1" outlineLevel="1" x14ac:dyDescent="0.25">
      <c r="A393" s="483">
        <v>377</v>
      </c>
      <c r="B393" s="625"/>
      <c r="C393" s="659"/>
      <c r="D393" s="685"/>
      <c r="E393" s="309"/>
      <c r="F393" s="468">
        <v>1</v>
      </c>
      <c r="G393" s="200" t="s">
        <v>2286</v>
      </c>
      <c r="H393" s="573"/>
      <c r="I393" s="304"/>
      <c r="J393" s="304">
        <v>10</v>
      </c>
      <c r="K393" s="304"/>
      <c r="L393" s="304"/>
      <c r="M393" s="304">
        <v>60</v>
      </c>
      <c r="N393" s="279"/>
      <c r="O393" s="279"/>
      <c r="P393" s="281">
        <v>53.692450000000001</v>
      </c>
    </row>
    <row r="394" spans="1:16" ht="15" hidden="1" customHeight="1" outlineLevel="1" x14ac:dyDescent="0.25">
      <c r="A394" s="483">
        <v>378</v>
      </c>
      <c r="B394" s="625"/>
      <c r="C394" s="659"/>
      <c r="D394" s="685"/>
      <c r="E394" s="309"/>
      <c r="F394" s="468">
        <v>1</v>
      </c>
      <c r="G394" s="200" t="s">
        <v>2307</v>
      </c>
      <c r="H394" s="573"/>
      <c r="I394" s="304"/>
      <c r="J394" s="304">
        <v>5</v>
      </c>
      <c r="K394" s="304"/>
      <c r="L394" s="304"/>
      <c r="M394" s="304">
        <v>16</v>
      </c>
      <c r="N394" s="279"/>
      <c r="O394" s="279"/>
      <c r="P394" s="281">
        <v>32.580469999999998</v>
      </c>
    </row>
    <row r="395" spans="1:16" ht="15" hidden="1" customHeight="1" outlineLevel="1" x14ac:dyDescent="0.25">
      <c r="A395" s="483">
        <v>379</v>
      </c>
      <c r="B395" s="625"/>
      <c r="C395" s="659"/>
      <c r="D395" s="685"/>
      <c r="E395" s="309"/>
      <c r="F395" s="468">
        <v>1</v>
      </c>
      <c r="G395" s="200" t="s">
        <v>2319</v>
      </c>
      <c r="H395" s="573"/>
      <c r="I395" s="304"/>
      <c r="J395" s="304">
        <v>178</v>
      </c>
      <c r="K395" s="304"/>
      <c r="L395" s="304"/>
      <c r="M395" s="304">
        <v>24</v>
      </c>
      <c r="N395" s="279"/>
      <c r="O395" s="279"/>
      <c r="P395" s="281">
        <v>183.24648000000002</v>
      </c>
    </row>
    <row r="396" spans="1:16" ht="15" hidden="1" customHeight="1" outlineLevel="1" thickBot="1" x14ac:dyDescent="0.3">
      <c r="A396" s="485">
        <v>380</v>
      </c>
      <c r="B396" s="625"/>
      <c r="C396" s="659"/>
      <c r="D396" s="685"/>
      <c r="E396" s="310"/>
      <c r="F396" s="537">
        <v>1</v>
      </c>
      <c r="G396" s="253" t="s">
        <v>2225</v>
      </c>
      <c r="H396" s="575"/>
      <c r="I396" s="576"/>
      <c r="J396" s="576">
        <v>76</v>
      </c>
      <c r="K396" s="576"/>
      <c r="L396" s="576"/>
      <c r="M396" s="576">
        <v>3</v>
      </c>
      <c r="N396" s="282"/>
      <c r="O396" s="282"/>
      <c r="P396" s="296">
        <v>92.500319999999988</v>
      </c>
    </row>
    <row r="397" spans="1:16" ht="15" customHeight="1" collapsed="1" thickBot="1" x14ac:dyDescent="0.3">
      <c r="A397" s="387" t="s">
        <v>359</v>
      </c>
      <c r="B397" s="625"/>
      <c r="C397" s="659"/>
      <c r="D397" s="685"/>
      <c r="E397" s="385" t="s">
        <v>18</v>
      </c>
      <c r="F397" s="386" t="s">
        <v>100</v>
      </c>
      <c r="G397" s="386" t="s">
        <v>16</v>
      </c>
      <c r="H397" s="562">
        <v>42803.6</v>
      </c>
      <c r="I397" s="565">
        <v>41478</v>
      </c>
      <c r="J397" s="565">
        <v>31908</v>
      </c>
      <c r="K397" s="565">
        <v>7850.7</v>
      </c>
      <c r="L397" s="565">
        <v>7212.1999999999989</v>
      </c>
      <c r="M397" s="565">
        <v>9357.6999999999989</v>
      </c>
      <c r="N397" s="307">
        <v>55379.768049999977</v>
      </c>
      <c r="O397" s="307">
        <v>56944.283973673766</v>
      </c>
      <c r="P397" s="307">
        <v>56537.848688900027</v>
      </c>
    </row>
    <row r="398" spans="1:16" ht="15" hidden="1" customHeight="1" outlineLevel="1" x14ac:dyDescent="0.25">
      <c r="A398" s="484">
        <v>1</v>
      </c>
      <c r="B398" s="625"/>
      <c r="C398" s="659"/>
      <c r="D398" s="685"/>
      <c r="E398" s="263"/>
      <c r="F398" s="470">
        <v>1</v>
      </c>
      <c r="G398" s="256" t="s">
        <v>360</v>
      </c>
      <c r="H398" s="572">
        <v>110</v>
      </c>
      <c r="I398" s="342"/>
      <c r="J398" s="342"/>
      <c r="K398" s="342">
        <v>15</v>
      </c>
      <c r="L398" s="342"/>
      <c r="M398" s="342"/>
      <c r="N398" s="281">
        <v>196.57851000000002</v>
      </c>
      <c r="O398" s="281"/>
      <c r="P398" s="281"/>
    </row>
    <row r="399" spans="1:16" ht="15" hidden="1" customHeight="1" outlineLevel="1" x14ac:dyDescent="0.25">
      <c r="A399" s="483">
        <v>2</v>
      </c>
      <c r="B399" s="625"/>
      <c r="C399" s="659"/>
      <c r="D399" s="685"/>
      <c r="E399" s="469"/>
      <c r="F399" s="468">
        <v>1</v>
      </c>
      <c r="G399" s="201" t="s">
        <v>361</v>
      </c>
      <c r="H399" s="573">
        <v>78</v>
      </c>
      <c r="I399" s="304"/>
      <c r="J399" s="304"/>
      <c r="K399" s="304">
        <v>15</v>
      </c>
      <c r="L399" s="304"/>
      <c r="M399" s="304"/>
      <c r="N399" s="279">
        <v>102.07399000000001</v>
      </c>
      <c r="O399" s="279"/>
      <c r="P399" s="281"/>
    </row>
    <row r="400" spans="1:16" ht="15" hidden="1" customHeight="1" outlineLevel="1" x14ac:dyDescent="0.25">
      <c r="A400" s="483">
        <v>3</v>
      </c>
      <c r="B400" s="625"/>
      <c r="C400" s="659"/>
      <c r="D400" s="685"/>
      <c r="E400" s="469"/>
      <c r="F400" s="468">
        <v>1</v>
      </c>
      <c r="G400" s="201" t="s">
        <v>362</v>
      </c>
      <c r="H400" s="573">
        <v>96</v>
      </c>
      <c r="I400" s="304"/>
      <c r="J400" s="304"/>
      <c r="K400" s="304">
        <v>15</v>
      </c>
      <c r="L400" s="304"/>
      <c r="M400" s="304"/>
      <c r="N400" s="279">
        <v>145.60750999999999</v>
      </c>
      <c r="O400" s="279"/>
      <c r="P400" s="281"/>
    </row>
    <row r="401" spans="1:16" ht="15" hidden="1" customHeight="1" outlineLevel="1" x14ac:dyDescent="0.25">
      <c r="A401" s="483">
        <v>4</v>
      </c>
      <c r="B401" s="625"/>
      <c r="C401" s="659"/>
      <c r="D401" s="685"/>
      <c r="E401" s="469"/>
      <c r="F401" s="468">
        <v>1</v>
      </c>
      <c r="G401" s="201" t="s">
        <v>363</v>
      </c>
      <c r="H401" s="573">
        <v>70</v>
      </c>
      <c r="I401" s="304"/>
      <c r="J401" s="304"/>
      <c r="K401" s="304">
        <v>15</v>
      </c>
      <c r="L401" s="304"/>
      <c r="M401" s="304"/>
      <c r="N401" s="279">
        <v>162.73692</v>
      </c>
      <c r="O401" s="279"/>
      <c r="P401" s="281"/>
    </row>
    <row r="402" spans="1:16" ht="15" hidden="1" customHeight="1" outlineLevel="1" x14ac:dyDescent="0.25">
      <c r="A402" s="483">
        <v>5</v>
      </c>
      <c r="B402" s="625"/>
      <c r="C402" s="659"/>
      <c r="D402" s="685"/>
      <c r="E402" s="469"/>
      <c r="F402" s="468">
        <v>1</v>
      </c>
      <c r="G402" s="201" t="s">
        <v>364</v>
      </c>
      <c r="H402" s="573">
        <v>25</v>
      </c>
      <c r="I402" s="304"/>
      <c r="J402" s="304"/>
      <c r="K402" s="304">
        <v>15</v>
      </c>
      <c r="L402" s="304"/>
      <c r="M402" s="304"/>
      <c r="N402" s="279">
        <v>100.55999</v>
      </c>
      <c r="O402" s="279"/>
      <c r="P402" s="281"/>
    </row>
    <row r="403" spans="1:16" ht="15" hidden="1" customHeight="1" outlineLevel="1" x14ac:dyDescent="0.25">
      <c r="A403" s="483">
        <v>6</v>
      </c>
      <c r="B403" s="625"/>
      <c r="C403" s="659"/>
      <c r="D403" s="685"/>
      <c r="E403" s="469"/>
      <c r="F403" s="468">
        <v>1</v>
      </c>
      <c r="G403" s="201" t="s">
        <v>365</v>
      </c>
      <c r="H403" s="573">
        <v>35</v>
      </c>
      <c r="I403" s="304"/>
      <c r="J403" s="304"/>
      <c r="K403" s="304">
        <v>15</v>
      </c>
      <c r="L403" s="304"/>
      <c r="M403" s="304"/>
      <c r="N403" s="279">
        <v>122.49288</v>
      </c>
      <c r="O403" s="279"/>
      <c r="P403" s="281"/>
    </row>
    <row r="404" spans="1:16" ht="15" hidden="1" customHeight="1" outlineLevel="1" x14ac:dyDescent="0.25">
      <c r="A404" s="483">
        <v>7</v>
      </c>
      <c r="B404" s="625"/>
      <c r="C404" s="659"/>
      <c r="D404" s="685"/>
      <c r="E404" s="469"/>
      <c r="F404" s="468">
        <v>1</v>
      </c>
      <c r="G404" s="201" t="s">
        <v>366</v>
      </c>
      <c r="H404" s="573">
        <v>235</v>
      </c>
      <c r="I404" s="304"/>
      <c r="J404" s="304"/>
      <c r="K404" s="304">
        <v>10</v>
      </c>
      <c r="L404" s="304"/>
      <c r="M404" s="304"/>
      <c r="N404" s="279">
        <v>232.98026999999999</v>
      </c>
      <c r="O404" s="279"/>
      <c r="P404" s="281"/>
    </row>
    <row r="405" spans="1:16" ht="15" hidden="1" customHeight="1" outlineLevel="1" x14ac:dyDescent="0.25">
      <c r="A405" s="483">
        <v>8</v>
      </c>
      <c r="B405" s="625"/>
      <c r="C405" s="659"/>
      <c r="D405" s="685"/>
      <c r="E405" s="469"/>
      <c r="F405" s="468">
        <v>1</v>
      </c>
      <c r="G405" s="201" t="s">
        <v>367</v>
      </c>
      <c r="H405" s="573">
        <v>88</v>
      </c>
      <c r="I405" s="304"/>
      <c r="J405" s="304"/>
      <c r="K405" s="304">
        <v>15</v>
      </c>
      <c r="L405" s="304"/>
      <c r="M405" s="304"/>
      <c r="N405" s="279">
        <v>66.206959999999995</v>
      </c>
      <c r="O405" s="279"/>
      <c r="P405" s="281"/>
    </row>
    <row r="406" spans="1:16" ht="15" hidden="1" customHeight="1" outlineLevel="1" x14ac:dyDescent="0.25">
      <c r="A406" s="483">
        <v>9</v>
      </c>
      <c r="B406" s="625"/>
      <c r="C406" s="659"/>
      <c r="D406" s="685"/>
      <c r="E406" s="469"/>
      <c r="F406" s="468">
        <v>1</v>
      </c>
      <c r="G406" s="201" t="s">
        <v>368</v>
      </c>
      <c r="H406" s="573">
        <v>83</v>
      </c>
      <c r="I406" s="304"/>
      <c r="J406" s="304"/>
      <c r="K406" s="304">
        <v>15</v>
      </c>
      <c r="L406" s="304"/>
      <c r="M406" s="304"/>
      <c r="N406" s="279">
        <v>132.39064999999999</v>
      </c>
      <c r="O406" s="279"/>
      <c r="P406" s="281"/>
    </row>
    <row r="407" spans="1:16" ht="15" hidden="1" customHeight="1" outlineLevel="1" x14ac:dyDescent="0.25">
      <c r="A407" s="483">
        <v>10</v>
      </c>
      <c r="B407" s="625"/>
      <c r="C407" s="659"/>
      <c r="D407" s="685"/>
      <c r="E407" s="469"/>
      <c r="F407" s="468">
        <v>1</v>
      </c>
      <c r="G407" s="201" t="s">
        <v>369</v>
      </c>
      <c r="H407" s="573">
        <v>599</v>
      </c>
      <c r="I407" s="304"/>
      <c r="J407" s="304"/>
      <c r="K407" s="304">
        <v>6</v>
      </c>
      <c r="L407" s="304"/>
      <c r="M407" s="304"/>
      <c r="N407" s="279">
        <v>694.04777999999999</v>
      </c>
      <c r="O407" s="279"/>
      <c r="P407" s="281"/>
    </row>
    <row r="408" spans="1:16" ht="15" hidden="1" customHeight="1" outlineLevel="1" x14ac:dyDescent="0.25">
      <c r="A408" s="483">
        <v>11</v>
      </c>
      <c r="B408" s="625"/>
      <c r="C408" s="659"/>
      <c r="D408" s="685"/>
      <c r="E408" s="469"/>
      <c r="F408" s="468">
        <v>1</v>
      </c>
      <c r="G408" s="201" t="s">
        <v>370</v>
      </c>
      <c r="H408" s="573">
        <v>121</v>
      </c>
      <c r="I408" s="304"/>
      <c r="J408" s="304"/>
      <c r="K408" s="304">
        <v>75</v>
      </c>
      <c r="L408" s="304"/>
      <c r="M408" s="304"/>
      <c r="N408" s="279">
        <v>171.71328</v>
      </c>
      <c r="O408" s="279"/>
      <c r="P408" s="281"/>
    </row>
    <row r="409" spans="1:16" ht="15" hidden="1" customHeight="1" outlineLevel="1" x14ac:dyDescent="0.25">
      <c r="A409" s="483">
        <v>12</v>
      </c>
      <c r="B409" s="625"/>
      <c r="C409" s="659"/>
      <c r="D409" s="685"/>
      <c r="E409" s="469"/>
      <c r="F409" s="468">
        <v>1</v>
      </c>
      <c r="G409" s="201" t="s">
        <v>371</v>
      </c>
      <c r="H409" s="573">
        <v>79</v>
      </c>
      <c r="I409" s="304"/>
      <c r="J409" s="304"/>
      <c r="K409" s="304">
        <v>6</v>
      </c>
      <c r="L409" s="304"/>
      <c r="M409" s="304"/>
      <c r="N409" s="279">
        <v>143.39294999999998</v>
      </c>
      <c r="O409" s="279"/>
      <c r="P409" s="281"/>
    </row>
    <row r="410" spans="1:16" ht="15" hidden="1" customHeight="1" outlineLevel="1" x14ac:dyDescent="0.25">
      <c r="A410" s="483">
        <v>13</v>
      </c>
      <c r="B410" s="625"/>
      <c r="C410" s="659"/>
      <c r="D410" s="685"/>
      <c r="E410" s="469"/>
      <c r="F410" s="468">
        <v>1</v>
      </c>
      <c r="G410" s="201" t="s">
        <v>372</v>
      </c>
      <c r="H410" s="573">
        <v>139</v>
      </c>
      <c r="I410" s="304"/>
      <c r="J410" s="304"/>
      <c r="K410" s="304">
        <v>6</v>
      </c>
      <c r="L410" s="304"/>
      <c r="M410" s="304"/>
      <c r="N410" s="279">
        <v>136.87572</v>
      </c>
      <c r="O410" s="279"/>
      <c r="P410" s="281"/>
    </row>
    <row r="411" spans="1:16" ht="15" hidden="1" customHeight="1" outlineLevel="1" x14ac:dyDescent="0.25">
      <c r="A411" s="483">
        <v>14</v>
      </c>
      <c r="B411" s="625"/>
      <c r="C411" s="659"/>
      <c r="D411" s="685"/>
      <c r="E411" s="469"/>
      <c r="F411" s="468">
        <v>1</v>
      </c>
      <c r="G411" s="201" t="s">
        <v>373</v>
      </c>
      <c r="H411" s="573">
        <v>70</v>
      </c>
      <c r="I411" s="304"/>
      <c r="J411" s="304"/>
      <c r="K411" s="304">
        <v>15</v>
      </c>
      <c r="L411" s="304"/>
      <c r="M411" s="304"/>
      <c r="N411" s="279">
        <v>122.35076000000001</v>
      </c>
      <c r="O411" s="279"/>
      <c r="P411" s="281"/>
    </row>
    <row r="412" spans="1:16" ht="15" hidden="1" customHeight="1" outlineLevel="1" x14ac:dyDescent="0.25">
      <c r="A412" s="483">
        <v>15</v>
      </c>
      <c r="B412" s="625"/>
      <c r="C412" s="659"/>
      <c r="D412" s="685"/>
      <c r="E412" s="469"/>
      <c r="F412" s="468">
        <v>1</v>
      </c>
      <c r="G412" s="201" t="s">
        <v>374</v>
      </c>
      <c r="H412" s="573">
        <v>70</v>
      </c>
      <c r="I412" s="304"/>
      <c r="J412" s="304"/>
      <c r="K412" s="304">
        <v>5</v>
      </c>
      <c r="L412" s="304"/>
      <c r="M412" s="304"/>
      <c r="N412" s="279">
        <v>107.21387</v>
      </c>
      <c r="O412" s="279"/>
      <c r="P412" s="281"/>
    </row>
    <row r="413" spans="1:16" ht="15" hidden="1" customHeight="1" outlineLevel="1" x14ac:dyDescent="0.25">
      <c r="A413" s="483">
        <v>16</v>
      </c>
      <c r="B413" s="625"/>
      <c r="C413" s="659"/>
      <c r="D413" s="685"/>
      <c r="E413" s="469"/>
      <c r="F413" s="468">
        <v>1</v>
      </c>
      <c r="G413" s="201" t="s">
        <v>375</v>
      </c>
      <c r="H413" s="573">
        <v>169</v>
      </c>
      <c r="I413" s="304"/>
      <c r="J413" s="304"/>
      <c r="K413" s="304">
        <v>10</v>
      </c>
      <c r="L413" s="304"/>
      <c r="M413" s="304"/>
      <c r="N413" s="279">
        <v>232.36211</v>
      </c>
      <c r="O413" s="279"/>
      <c r="P413" s="281"/>
    </row>
    <row r="414" spans="1:16" ht="15" hidden="1" customHeight="1" outlineLevel="1" x14ac:dyDescent="0.25">
      <c r="A414" s="483">
        <v>17</v>
      </c>
      <c r="B414" s="625"/>
      <c r="C414" s="659"/>
      <c r="D414" s="685"/>
      <c r="E414" s="469"/>
      <c r="F414" s="468">
        <v>1</v>
      </c>
      <c r="G414" s="201" t="s">
        <v>376</v>
      </c>
      <c r="H414" s="573">
        <v>40</v>
      </c>
      <c r="I414" s="304"/>
      <c r="J414" s="304"/>
      <c r="K414" s="304">
        <v>15</v>
      </c>
      <c r="L414" s="304"/>
      <c r="M414" s="304"/>
      <c r="N414" s="279">
        <v>101.39239000000001</v>
      </c>
      <c r="O414" s="279"/>
      <c r="P414" s="281"/>
    </row>
    <row r="415" spans="1:16" ht="15" hidden="1" customHeight="1" outlineLevel="1" x14ac:dyDescent="0.25">
      <c r="A415" s="483">
        <v>18</v>
      </c>
      <c r="B415" s="625"/>
      <c r="C415" s="659"/>
      <c r="D415" s="685"/>
      <c r="E415" s="469"/>
      <c r="F415" s="468">
        <v>1</v>
      </c>
      <c r="G415" s="201" t="s">
        <v>377</v>
      </c>
      <c r="H415" s="573">
        <v>42</v>
      </c>
      <c r="I415" s="304"/>
      <c r="J415" s="304"/>
      <c r="K415" s="304">
        <v>15</v>
      </c>
      <c r="L415" s="304"/>
      <c r="M415" s="304"/>
      <c r="N415" s="279">
        <v>101.06727000000001</v>
      </c>
      <c r="O415" s="279"/>
      <c r="P415" s="281"/>
    </row>
    <row r="416" spans="1:16" ht="15" hidden="1" customHeight="1" outlineLevel="1" x14ac:dyDescent="0.25">
      <c r="A416" s="483">
        <v>19</v>
      </c>
      <c r="B416" s="625"/>
      <c r="C416" s="659"/>
      <c r="D416" s="685"/>
      <c r="E416" s="469"/>
      <c r="F416" s="468">
        <v>1</v>
      </c>
      <c r="G416" s="201" t="s">
        <v>378</v>
      </c>
      <c r="H416" s="573">
        <v>93</v>
      </c>
      <c r="I416" s="304"/>
      <c r="J416" s="304"/>
      <c r="K416" s="304">
        <v>12</v>
      </c>
      <c r="L416" s="304"/>
      <c r="M416" s="304"/>
      <c r="N416" s="279">
        <v>123.54803</v>
      </c>
      <c r="O416" s="279"/>
      <c r="P416" s="281"/>
    </row>
    <row r="417" spans="1:16" ht="15" hidden="1" customHeight="1" outlineLevel="1" x14ac:dyDescent="0.25">
      <c r="A417" s="483">
        <v>20</v>
      </c>
      <c r="B417" s="625"/>
      <c r="C417" s="659"/>
      <c r="D417" s="685"/>
      <c r="E417" s="469"/>
      <c r="F417" s="468">
        <v>1</v>
      </c>
      <c r="G417" s="201" t="s">
        <v>379</v>
      </c>
      <c r="H417" s="573">
        <v>102</v>
      </c>
      <c r="I417" s="304"/>
      <c r="J417" s="304"/>
      <c r="K417" s="304">
        <v>15</v>
      </c>
      <c r="L417" s="304"/>
      <c r="M417" s="304"/>
      <c r="N417" s="279">
        <v>102.8197</v>
      </c>
      <c r="O417" s="279"/>
      <c r="P417" s="281"/>
    </row>
    <row r="418" spans="1:16" ht="15" hidden="1" customHeight="1" outlineLevel="1" x14ac:dyDescent="0.25">
      <c r="A418" s="483">
        <v>21</v>
      </c>
      <c r="B418" s="625"/>
      <c r="C418" s="659"/>
      <c r="D418" s="685"/>
      <c r="E418" s="469"/>
      <c r="F418" s="468">
        <v>1</v>
      </c>
      <c r="G418" s="201" t="s">
        <v>380</v>
      </c>
      <c r="H418" s="573">
        <v>53</v>
      </c>
      <c r="I418" s="304"/>
      <c r="J418" s="304"/>
      <c r="K418" s="304">
        <v>15</v>
      </c>
      <c r="L418" s="304"/>
      <c r="M418" s="304"/>
      <c r="N418" s="279">
        <v>91.54316</v>
      </c>
      <c r="O418" s="279"/>
      <c r="P418" s="281"/>
    </row>
    <row r="419" spans="1:16" ht="15" hidden="1" customHeight="1" outlineLevel="1" x14ac:dyDescent="0.25">
      <c r="A419" s="483">
        <v>22</v>
      </c>
      <c r="B419" s="625"/>
      <c r="C419" s="659"/>
      <c r="D419" s="685"/>
      <c r="E419" s="469"/>
      <c r="F419" s="468">
        <v>1</v>
      </c>
      <c r="G419" s="201" t="s">
        <v>381</v>
      </c>
      <c r="H419" s="573">
        <v>58</v>
      </c>
      <c r="I419" s="304"/>
      <c r="J419" s="304"/>
      <c r="K419" s="304">
        <v>15</v>
      </c>
      <c r="L419" s="304"/>
      <c r="M419" s="304"/>
      <c r="N419" s="279">
        <v>106.58069</v>
      </c>
      <c r="O419" s="279"/>
      <c r="P419" s="281"/>
    </row>
    <row r="420" spans="1:16" ht="15" hidden="1" customHeight="1" outlineLevel="1" x14ac:dyDescent="0.25">
      <c r="A420" s="483">
        <v>23</v>
      </c>
      <c r="B420" s="625"/>
      <c r="C420" s="659"/>
      <c r="D420" s="685"/>
      <c r="E420" s="469"/>
      <c r="F420" s="468">
        <v>1</v>
      </c>
      <c r="G420" s="201" t="s">
        <v>382</v>
      </c>
      <c r="H420" s="573">
        <v>156</v>
      </c>
      <c r="I420" s="304"/>
      <c r="J420" s="304"/>
      <c r="K420" s="304">
        <v>15</v>
      </c>
      <c r="L420" s="304"/>
      <c r="M420" s="304"/>
      <c r="N420" s="279">
        <v>260.41495999999995</v>
      </c>
      <c r="O420" s="279"/>
      <c r="P420" s="281"/>
    </row>
    <row r="421" spans="1:16" ht="15" hidden="1" customHeight="1" outlineLevel="1" x14ac:dyDescent="0.25">
      <c r="A421" s="483">
        <v>24</v>
      </c>
      <c r="B421" s="625"/>
      <c r="C421" s="659"/>
      <c r="D421" s="685"/>
      <c r="E421" s="469"/>
      <c r="F421" s="468">
        <v>1</v>
      </c>
      <c r="G421" s="201" t="s">
        <v>383</v>
      </c>
      <c r="H421" s="573">
        <v>57</v>
      </c>
      <c r="I421" s="304"/>
      <c r="J421" s="304"/>
      <c r="K421" s="304">
        <v>10</v>
      </c>
      <c r="L421" s="304"/>
      <c r="M421" s="304"/>
      <c r="N421" s="279">
        <v>140.00257999999999</v>
      </c>
      <c r="O421" s="279"/>
      <c r="P421" s="281"/>
    </row>
    <row r="422" spans="1:16" ht="15" hidden="1" customHeight="1" outlineLevel="1" x14ac:dyDescent="0.25">
      <c r="A422" s="483">
        <v>25</v>
      </c>
      <c r="B422" s="625"/>
      <c r="C422" s="659"/>
      <c r="D422" s="685"/>
      <c r="E422" s="469"/>
      <c r="F422" s="468">
        <v>1</v>
      </c>
      <c r="G422" s="201" t="s">
        <v>384</v>
      </c>
      <c r="H422" s="573">
        <v>35</v>
      </c>
      <c r="I422" s="304"/>
      <c r="J422" s="304"/>
      <c r="K422" s="304">
        <v>8</v>
      </c>
      <c r="L422" s="304"/>
      <c r="M422" s="304"/>
      <c r="N422" s="279">
        <v>145.37573</v>
      </c>
      <c r="O422" s="279"/>
      <c r="P422" s="281"/>
    </row>
    <row r="423" spans="1:16" ht="15" hidden="1" customHeight="1" outlineLevel="1" x14ac:dyDescent="0.25">
      <c r="A423" s="483">
        <v>26</v>
      </c>
      <c r="B423" s="625"/>
      <c r="C423" s="659"/>
      <c r="D423" s="685"/>
      <c r="E423" s="469"/>
      <c r="F423" s="468">
        <v>1</v>
      </c>
      <c r="G423" s="201" t="s">
        <v>385</v>
      </c>
      <c r="H423" s="573">
        <v>86</v>
      </c>
      <c r="I423" s="304"/>
      <c r="J423" s="304"/>
      <c r="K423" s="304">
        <v>15</v>
      </c>
      <c r="L423" s="304"/>
      <c r="M423" s="304"/>
      <c r="N423" s="279">
        <v>142.62754000000001</v>
      </c>
      <c r="O423" s="279"/>
      <c r="P423" s="281"/>
    </row>
    <row r="424" spans="1:16" ht="15" hidden="1" customHeight="1" outlineLevel="1" x14ac:dyDescent="0.25">
      <c r="A424" s="483">
        <v>27</v>
      </c>
      <c r="B424" s="625"/>
      <c r="C424" s="659"/>
      <c r="D424" s="685"/>
      <c r="E424" s="469"/>
      <c r="F424" s="468">
        <v>1</v>
      </c>
      <c r="G424" s="201" t="s">
        <v>386</v>
      </c>
      <c r="H424" s="573">
        <v>125</v>
      </c>
      <c r="I424" s="304"/>
      <c r="J424" s="304"/>
      <c r="K424" s="304">
        <v>6</v>
      </c>
      <c r="L424" s="304"/>
      <c r="M424" s="304"/>
      <c r="N424" s="279">
        <v>196.39383999999998</v>
      </c>
      <c r="O424" s="279"/>
      <c r="P424" s="281"/>
    </row>
    <row r="425" spans="1:16" ht="15" hidden="1" customHeight="1" outlineLevel="1" x14ac:dyDescent="0.25">
      <c r="A425" s="483">
        <v>28</v>
      </c>
      <c r="B425" s="625"/>
      <c r="C425" s="659"/>
      <c r="D425" s="685"/>
      <c r="E425" s="469"/>
      <c r="F425" s="468">
        <v>1</v>
      </c>
      <c r="G425" s="201" t="s">
        <v>387</v>
      </c>
      <c r="H425" s="573">
        <v>92</v>
      </c>
      <c r="I425" s="304"/>
      <c r="J425" s="304"/>
      <c r="K425" s="304">
        <v>6</v>
      </c>
      <c r="L425" s="304"/>
      <c r="M425" s="304"/>
      <c r="N425" s="279">
        <v>205.5564</v>
      </c>
      <c r="O425" s="279"/>
      <c r="P425" s="281"/>
    </row>
    <row r="426" spans="1:16" ht="15" hidden="1" customHeight="1" outlineLevel="1" x14ac:dyDescent="0.25">
      <c r="A426" s="483">
        <v>29</v>
      </c>
      <c r="B426" s="625"/>
      <c r="C426" s="659"/>
      <c r="D426" s="685"/>
      <c r="E426" s="469"/>
      <c r="F426" s="468">
        <v>1</v>
      </c>
      <c r="G426" s="201" t="s">
        <v>388</v>
      </c>
      <c r="H426" s="573">
        <v>121</v>
      </c>
      <c r="I426" s="304"/>
      <c r="J426" s="304"/>
      <c r="K426" s="304">
        <v>15</v>
      </c>
      <c r="L426" s="304"/>
      <c r="M426" s="304"/>
      <c r="N426" s="279">
        <v>112.26675</v>
      </c>
      <c r="O426" s="279"/>
      <c r="P426" s="281"/>
    </row>
    <row r="427" spans="1:16" ht="15" hidden="1" customHeight="1" outlineLevel="1" x14ac:dyDescent="0.25">
      <c r="A427" s="483">
        <v>30</v>
      </c>
      <c r="B427" s="625"/>
      <c r="C427" s="659"/>
      <c r="D427" s="685"/>
      <c r="E427" s="469"/>
      <c r="F427" s="468">
        <v>1</v>
      </c>
      <c r="G427" s="201" t="s">
        <v>389</v>
      </c>
      <c r="H427" s="573">
        <v>192</v>
      </c>
      <c r="I427" s="304"/>
      <c r="J427" s="304"/>
      <c r="K427" s="304">
        <v>10</v>
      </c>
      <c r="L427" s="304"/>
      <c r="M427" s="304"/>
      <c r="N427" s="279">
        <v>259.93937</v>
      </c>
      <c r="O427" s="279"/>
      <c r="P427" s="281"/>
    </row>
    <row r="428" spans="1:16" ht="15" hidden="1" customHeight="1" outlineLevel="1" x14ac:dyDescent="0.25">
      <c r="A428" s="483">
        <v>31</v>
      </c>
      <c r="B428" s="625"/>
      <c r="C428" s="659"/>
      <c r="D428" s="685"/>
      <c r="E428" s="469"/>
      <c r="F428" s="468">
        <v>1</v>
      </c>
      <c r="G428" s="201" t="s">
        <v>390</v>
      </c>
      <c r="H428" s="573">
        <v>296</v>
      </c>
      <c r="I428" s="304"/>
      <c r="J428" s="304"/>
      <c r="K428" s="304">
        <v>14</v>
      </c>
      <c r="L428" s="304"/>
      <c r="M428" s="304"/>
      <c r="N428" s="279">
        <v>447.33458999999999</v>
      </c>
      <c r="O428" s="279"/>
      <c r="P428" s="281"/>
    </row>
    <row r="429" spans="1:16" ht="15" hidden="1" customHeight="1" outlineLevel="1" x14ac:dyDescent="0.25">
      <c r="A429" s="483">
        <v>32</v>
      </c>
      <c r="B429" s="625"/>
      <c r="C429" s="659"/>
      <c r="D429" s="685"/>
      <c r="E429" s="469"/>
      <c r="F429" s="468">
        <v>1</v>
      </c>
      <c r="G429" s="201" t="s">
        <v>391</v>
      </c>
      <c r="H429" s="573">
        <v>255</v>
      </c>
      <c r="I429" s="304"/>
      <c r="J429" s="304"/>
      <c r="K429" s="304">
        <v>45</v>
      </c>
      <c r="L429" s="304"/>
      <c r="M429" s="304"/>
      <c r="N429" s="279">
        <v>299.29514</v>
      </c>
      <c r="O429" s="279"/>
      <c r="P429" s="281"/>
    </row>
    <row r="430" spans="1:16" ht="15" hidden="1" customHeight="1" outlineLevel="1" x14ac:dyDescent="0.25">
      <c r="A430" s="483">
        <v>33</v>
      </c>
      <c r="B430" s="625"/>
      <c r="C430" s="659"/>
      <c r="D430" s="685"/>
      <c r="E430" s="469"/>
      <c r="F430" s="468">
        <v>1</v>
      </c>
      <c r="G430" s="201" t="s">
        <v>392</v>
      </c>
      <c r="H430" s="573">
        <v>50</v>
      </c>
      <c r="I430" s="304"/>
      <c r="J430" s="304"/>
      <c r="K430" s="304">
        <v>15</v>
      </c>
      <c r="L430" s="304"/>
      <c r="M430" s="304"/>
      <c r="N430" s="279">
        <v>114.58224</v>
      </c>
      <c r="O430" s="279"/>
      <c r="P430" s="281"/>
    </row>
    <row r="431" spans="1:16" ht="15" hidden="1" customHeight="1" outlineLevel="1" x14ac:dyDescent="0.25">
      <c r="A431" s="483">
        <v>34</v>
      </c>
      <c r="B431" s="625"/>
      <c r="C431" s="659"/>
      <c r="D431" s="685"/>
      <c r="E431" s="469"/>
      <c r="F431" s="468">
        <v>1</v>
      </c>
      <c r="G431" s="201" t="s">
        <v>393</v>
      </c>
      <c r="H431" s="573">
        <v>84</v>
      </c>
      <c r="I431" s="304"/>
      <c r="J431" s="304"/>
      <c r="K431" s="304">
        <v>5</v>
      </c>
      <c r="L431" s="304"/>
      <c r="M431" s="304"/>
      <c r="N431" s="279">
        <v>133.12088</v>
      </c>
      <c r="O431" s="279"/>
      <c r="P431" s="281"/>
    </row>
    <row r="432" spans="1:16" ht="15" hidden="1" customHeight="1" outlineLevel="1" x14ac:dyDescent="0.25">
      <c r="A432" s="483">
        <v>35</v>
      </c>
      <c r="B432" s="625"/>
      <c r="C432" s="659"/>
      <c r="D432" s="685"/>
      <c r="E432" s="469"/>
      <c r="F432" s="468">
        <v>1</v>
      </c>
      <c r="G432" s="201" t="s">
        <v>394</v>
      </c>
      <c r="H432" s="573">
        <v>68</v>
      </c>
      <c r="I432" s="304"/>
      <c r="J432" s="304"/>
      <c r="K432" s="304">
        <v>15</v>
      </c>
      <c r="L432" s="304"/>
      <c r="M432" s="304"/>
      <c r="N432" s="279">
        <v>110.79369</v>
      </c>
      <c r="O432" s="279"/>
      <c r="P432" s="281"/>
    </row>
    <row r="433" spans="1:16" ht="15" hidden="1" customHeight="1" outlineLevel="1" x14ac:dyDescent="0.25">
      <c r="A433" s="483">
        <v>36</v>
      </c>
      <c r="B433" s="625"/>
      <c r="C433" s="659"/>
      <c r="D433" s="685"/>
      <c r="E433" s="469"/>
      <c r="F433" s="468">
        <v>1</v>
      </c>
      <c r="G433" s="201" t="s">
        <v>395</v>
      </c>
      <c r="H433" s="573">
        <v>126</v>
      </c>
      <c r="I433" s="304"/>
      <c r="J433" s="304"/>
      <c r="K433" s="304">
        <v>15</v>
      </c>
      <c r="L433" s="304"/>
      <c r="M433" s="304"/>
      <c r="N433" s="279">
        <v>189.40505999999999</v>
      </c>
      <c r="O433" s="279"/>
      <c r="P433" s="281"/>
    </row>
    <row r="434" spans="1:16" ht="15" hidden="1" customHeight="1" outlineLevel="1" x14ac:dyDescent="0.25">
      <c r="A434" s="483">
        <v>37</v>
      </c>
      <c r="B434" s="625"/>
      <c r="C434" s="659"/>
      <c r="D434" s="685"/>
      <c r="E434" s="469"/>
      <c r="F434" s="468">
        <v>1</v>
      </c>
      <c r="G434" s="201" t="s">
        <v>396</v>
      </c>
      <c r="H434" s="573">
        <v>25</v>
      </c>
      <c r="I434" s="304"/>
      <c r="J434" s="304"/>
      <c r="K434" s="304">
        <v>15</v>
      </c>
      <c r="L434" s="304"/>
      <c r="M434" s="304"/>
      <c r="N434" s="279">
        <v>87.770829999999989</v>
      </c>
      <c r="O434" s="279"/>
      <c r="P434" s="281"/>
    </row>
    <row r="435" spans="1:16" ht="15" hidden="1" customHeight="1" outlineLevel="1" x14ac:dyDescent="0.25">
      <c r="A435" s="483">
        <v>38</v>
      </c>
      <c r="B435" s="625"/>
      <c r="C435" s="659"/>
      <c r="D435" s="685"/>
      <c r="E435" s="469"/>
      <c r="F435" s="468">
        <v>1</v>
      </c>
      <c r="G435" s="201" t="s">
        <v>397</v>
      </c>
      <c r="H435" s="573">
        <v>88</v>
      </c>
      <c r="I435" s="304"/>
      <c r="J435" s="304"/>
      <c r="K435" s="304">
        <v>5</v>
      </c>
      <c r="L435" s="304"/>
      <c r="M435" s="304"/>
      <c r="N435" s="279">
        <v>128.73070999999999</v>
      </c>
      <c r="O435" s="279"/>
      <c r="P435" s="281"/>
    </row>
    <row r="436" spans="1:16" ht="15" hidden="1" customHeight="1" outlineLevel="1" x14ac:dyDescent="0.25">
      <c r="A436" s="483">
        <v>39</v>
      </c>
      <c r="B436" s="625"/>
      <c r="C436" s="659"/>
      <c r="D436" s="685"/>
      <c r="E436" s="469"/>
      <c r="F436" s="468">
        <v>1</v>
      </c>
      <c r="G436" s="201" t="s">
        <v>398</v>
      </c>
      <c r="H436" s="573">
        <v>186</v>
      </c>
      <c r="I436" s="304"/>
      <c r="J436" s="304"/>
      <c r="K436" s="304">
        <v>6</v>
      </c>
      <c r="L436" s="304"/>
      <c r="M436" s="304"/>
      <c r="N436" s="279">
        <v>99.25688000000001</v>
      </c>
      <c r="O436" s="279"/>
      <c r="P436" s="281"/>
    </row>
    <row r="437" spans="1:16" ht="15" hidden="1" customHeight="1" outlineLevel="1" x14ac:dyDescent="0.25">
      <c r="A437" s="483">
        <v>40</v>
      </c>
      <c r="B437" s="625"/>
      <c r="C437" s="659"/>
      <c r="D437" s="685"/>
      <c r="E437" s="469"/>
      <c r="F437" s="468">
        <v>1</v>
      </c>
      <c r="G437" s="201" t="s">
        <v>399</v>
      </c>
      <c r="H437" s="573">
        <v>160</v>
      </c>
      <c r="I437" s="304"/>
      <c r="J437" s="304"/>
      <c r="K437" s="304">
        <v>58</v>
      </c>
      <c r="L437" s="304"/>
      <c r="M437" s="304"/>
      <c r="N437" s="279">
        <v>193.69185999999999</v>
      </c>
      <c r="O437" s="279"/>
      <c r="P437" s="281"/>
    </row>
    <row r="438" spans="1:16" ht="15" hidden="1" customHeight="1" outlineLevel="1" x14ac:dyDescent="0.25">
      <c r="A438" s="483">
        <v>41</v>
      </c>
      <c r="B438" s="625"/>
      <c r="C438" s="659"/>
      <c r="D438" s="685"/>
      <c r="E438" s="469"/>
      <c r="F438" s="468">
        <v>1</v>
      </c>
      <c r="G438" s="201" t="s">
        <v>400</v>
      </c>
      <c r="H438" s="573">
        <v>125</v>
      </c>
      <c r="I438" s="304"/>
      <c r="J438" s="304"/>
      <c r="K438" s="304">
        <v>14.5</v>
      </c>
      <c r="L438" s="304"/>
      <c r="M438" s="304"/>
      <c r="N438" s="279">
        <v>151.05842000000001</v>
      </c>
      <c r="O438" s="279"/>
      <c r="P438" s="281"/>
    </row>
    <row r="439" spans="1:16" ht="15" hidden="1" customHeight="1" outlineLevel="1" x14ac:dyDescent="0.25">
      <c r="A439" s="483">
        <v>42</v>
      </c>
      <c r="B439" s="625"/>
      <c r="C439" s="659"/>
      <c r="D439" s="685"/>
      <c r="E439" s="469"/>
      <c r="F439" s="468">
        <v>1</v>
      </c>
      <c r="G439" s="201" t="s">
        <v>401</v>
      </c>
      <c r="H439" s="573">
        <v>43</v>
      </c>
      <c r="I439" s="304"/>
      <c r="J439" s="304"/>
      <c r="K439" s="304">
        <v>15</v>
      </c>
      <c r="L439" s="304"/>
      <c r="M439" s="304"/>
      <c r="N439" s="279">
        <v>125.30646000000002</v>
      </c>
      <c r="O439" s="279"/>
      <c r="P439" s="281"/>
    </row>
    <row r="440" spans="1:16" ht="15" hidden="1" customHeight="1" outlineLevel="1" x14ac:dyDescent="0.25">
      <c r="A440" s="483">
        <v>43</v>
      </c>
      <c r="B440" s="625"/>
      <c r="C440" s="659"/>
      <c r="D440" s="685"/>
      <c r="E440" s="469"/>
      <c r="F440" s="468">
        <v>1</v>
      </c>
      <c r="G440" s="201" t="s">
        <v>402</v>
      </c>
      <c r="H440" s="573">
        <v>57</v>
      </c>
      <c r="I440" s="304"/>
      <c r="J440" s="304"/>
      <c r="K440" s="304">
        <v>15</v>
      </c>
      <c r="L440" s="304"/>
      <c r="M440" s="304"/>
      <c r="N440" s="279">
        <v>59.611900000000006</v>
      </c>
      <c r="O440" s="279"/>
      <c r="P440" s="281"/>
    </row>
    <row r="441" spans="1:16" ht="15" hidden="1" customHeight="1" outlineLevel="1" x14ac:dyDescent="0.25">
      <c r="A441" s="483">
        <v>44</v>
      </c>
      <c r="B441" s="625"/>
      <c r="C441" s="659"/>
      <c r="D441" s="685"/>
      <c r="E441" s="469"/>
      <c r="F441" s="468">
        <v>1</v>
      </c>
      <c r="G441" s="201" t="s">
        <v>403</v>
      </c>
      <c r="H441" s="573">
        <v>462</v>
      </c>
      <c r="I441" s="304"/>
      <c r="J441" s="304"/>
      <c r="K441" s="304">
        <v>21</v>
      </c>
      <c r="L441" s="304"/>
      <c r="M441" s="304"/>
      <c r="N441" s="279">
        <v>629.04326000000003</v>
      </c>
      <c r="O441" s="279"/>
      <c r="P441" s="281"/>
    </row>
    <row r="442" spans="1:16" ht="15" hidden="1" customHeight="1" outlineLevel="1" x14ac:dyDescent="0.25">
      <c r="A442" s="483">
        <v>45</v>
      </c>
      <c r="B442" s="625"/>
      <c r="C442" s="659"/>
      <c r="D442" s="685"/>
      <c r="E442" s="469"/>
      <c r="F442" s="468">
        <v>1</v>
      </c>
      <c r="G442" s="201" t="s">
        <v>404</v>
      </c>
      <c r="H442" s="573">
        <v>65</v>
      </c>
      <c r="I442" s="304"/>
      <c r="J442" s="304"/>
      <c r="K442" s="304">
        <v>10</v>
      </c>
      <c r="L442" s="304"/>
      <c r="M442" s="304"/>
      <c r="N442" s="279">
        <v>409.65309000000002</v>
      </c>
      <c r="O442" s="279"/>
      <c r="P442" s="281"/>
    </row>
    <row r="443" spans="1:16" ht="15" hidden="1" customHeight="1" outlineLevel="1" x14ac:dyDescent="0.25">
      <c r="A443" s="483">
        <v>46</v>
      </c>
      <c r="B443" s="625"/>
      <c r="C443" s="659"/>
      <c r="D443" s="685"/>
      <c r="E443" s="469"/>
      <c r="F443" s="468">
        <v>1</v>
      </c>
      <c r="G443" s="201" t="s">
        <v>405</v>
      </c>
      <c r="H443" s="573">
        <v>42</v>
      </c>
      <c r="I443" s="304"/>
      <c r="J443" s="304"/>
      <c r="K443" s="304">
        <v>15</v>
      </c>
      <c r="L443" s="304"/>
      <c r="M443" s="304"/>
      <c r="N443" s="279">
        <v>53.283280000000005</v>
      </c>
      <c r="O443" s="279"/>
      <c r="P443" s="281"/>
    </row>
    <row r="444" spans="1:16" ht="15" hidden="1" customHeight="1" outlineLevel="1" x14ac:dyDescent="0.25">
      <c r="A444" s="483">
        <v>47</v>
      </c>
      <c r="B444" s="625"/>
      <c r="C444" s="659"/>
      <c r="D444" s="685"/>
      <c r="E444" s="469"/>
      <c r="F444" s="468">
        <v>1</v>
      </c>
      <c r="G444" s="201" t="s">
        <v>406</v>
      </c>
      <c r="H444" s="573">
        <v>123</v>
      </c>
      <c r="I444" s="304"/>
      <c r="J444" s="304"/>
      <c r="K444" s="304">
        <v>23</v>
      </c>
      <c r="L444" s="304"/>
      <c r="M444" s="304"/>
      <c r="N444" s="279">
        <v>102.93037</v>
      </c>
      <c r="O444" s="279"/>
      <c r="P444" s="281"/>
    </row>
    <row r="445" spans="1:16" ht="15" hidden="1" customHeight="1" outlineLevel="1" x14ac:dyDescent="0.25">
      <c r="A445" s="483">
        <v>48</v>
      </c>
      <c r="B445" s="625"/>
      <c r="C445" s="659"/>
      <c r="D445" s="685"/>
      <c r="E445" s="469"/>
      <c r="F445" s="468">
        <v>1</v>
      </c>
      <c r="G445" s="201" t="s">
        <v>407</v>
      </c>
      <c r="H445" s="573">
        <v>102</v>
      </c>
      <c r="I445" s="304"/>
      <c r="J445" s="304"/>
      <c r="K445" s="304">
        <v>10</v>
      </c>
      <c r="L445" s="304"/>
      <c r="M445" s="304"/>
      <c r="N445" s="279">
        <v>56.056350000000002</v>
      </c>
      <c r="O445" s="279"/>
      <c r="P445" s="281"/>
    </row>
    <row r="446" spans="1:16" ht="15" hidden="1" customHeight="1" outlineLevel="1" x14ac:dyDescent="0.25">
      <c r="A446" s="483">
        <v>49</v>
      </c>
      <c r="B446" s="625"/>
      <c r="C446" s="659"/>
      <c r="D446" s="685"/>
      <c r="E446" s="469"/>
      <c r="F446" s="468">
        <v>1</v>
      </c>
      <c r="G446" s="201" t="s">
        <v>408</v>
      </c>
      <c r="H446" s="573">
        <v>758</v>
      </c>
      <c r="I446" s="304"/>
      <c r="J446" s="304"/>
      <c r="K446" s="304">
        <v>15</v>
      </c>
      <c r="L446" s="304"/>
      <c r="M446" s="304"/>
      <c r="N446" s="279">
        <v>775.11554000000001</v>
      </c>
      <c r="O446" s="279"/>
      <c r="P446" s="281"/>
    </row>
    <row r="447" spans="1:16" ht="15" hidden="1" customHeight="1" outlineLevel="1" x14ac:dyDescent="0.25">
      <c r="A447" s="483">
        <v>50</v>
      </c>
      <c r="B447" s="625"/>
      <c r="C447" s="659"/>
      <c r="D447" s="685"/>
      <c r="E447" s="469"/>
      <c r="F447" s="468">
        <v>1</v>
      </c>
      <c r="G447" s="201" t="s">
        <v>409</v>
      </c>
      <c r="H447" s="573">
        <v>86</v>
      </c>
      <c r="I447" s="304"/>
      <c r="J447" s="304"/>
      <c r="K447" s="304">
        <v>15</v>
      </c>
      <c r="L447" s="304"/>
      <c r="M447" s="304"/>
      <c r="N447" s="279">
        <v>100.20653</v>
      </c>
      <c r="O447" s="279"/>
      <c r="P447" s="281"/>
    </row>
    <row r="448" spans="1:16" ht="15" hidden="1" customHeight="1" outlineLevel="1" x14ac:dyDescent="0.25">
      <c r="A448" s="483">
        <v>51</v>
      </c>
      <c r="B448" s="625"/>
      <c r="C448" s="659"/>
      <c r="D448" s="685"/>
      <c r="E448" s="469"/>
      <c r="F448" s="468">
        <v>1</v>
      </c>
      <c r="G448" s="200" t="s">
        <v>410</v>
      </c>
      <c r="H448" s="573">
        <v>53</v>
      </c>
      <c r="I448" s="304"/>
      <c r="J448" s="304"/>
      <c r="K448" s="304">
        <v>49</v>
      </c>
      <c r="L448" s="304"/>
      <c r="M448" s="304"/>
      <c r="N448" s="279">
        <v>58.927990000000001</v>
      </c>
      <c r="O448" s="279"/>
      <c r="P448" s="281"/>
    </row>
    <row r="449" spans="1:16" ht="15" hidden="1" customHeight="1" outlineLevel="1" x14ac:dyDescent="0.25">
      <c r="A449" s="483">
        <v>52</v>
      </c>
      <c r="B449" s="625"/>
      <c r="C449" s="659"/>
      <c r="D449" s="685"/>
      <c r="E449" s="469"/>
      <c r="F449" s="468">
        <v>1</v>
      </c>
      <c r="G449" s="200" t="s">
        <v>411</v>
      </c>
      <c r="H449" s="573">
        <v>307</v>
      </c>
      <c r="I449" s="304"/>
      <c r="J449" s="304"/>
      <c r="K449" s="304">
        <v>150</v>
      </c>
      <c r="L449" s="304"/>
      <c r="M449" s="304"/>
      <c r="N449" s="279">
        <v>239.03927999999999</v>
      </c>
      <c r="O449" s="279"/>
      <c r="P449" s="281"/>
    </row>
    <row r="450" spans="1:16" ht="15" hidden="1" customHeight="1" outlineLevel="1" x14ac:dyDescent="0.25">
      <c r="A450" s="483">
        <v>53</v>
      </c>
      <c r="B450" s="625"/>
      <c r="C450" s="659"/>
      <c r="D450" s="685"/>
      <c r="E450" s="469"/>
      <c r="F450" s="468">
        <v>1</v>
      </c>
      <c r="G450" s="200" t="s">
        <v>412</v>
      </c>
      <c r="H450" s="573">
        <v>52</v>
      </c>
      <c r="I450" s="304"/>
      <c r="J450" s="304"/>
      <c r="K450" s="304">
        <v>15</v>
      </c>
      <c r="L450" s="304"/>
      <c r="M450" s="304"/>
      <c r="N450" s="279">
        <v>63.261319999999998</v>
      </c>
      <c r="O450" s="279"/>
      <c r="P450" s="281"/>
    </row>
    <row r="451" spans="1:16" ht="15" hidden="1" customHeight="1" outlineLevel="1" x14ac:dyDescent="0.25">
      <c r="A451" s="483">
        <v>54</v>
      </c>
      <c r="B451" s="625"/>
      <c r="C451" s="659"/>
      <c r="D451" s="685"/>
      <c r="E451" s="469"/>
      <c r="F451" s="468">
        <v>1</v>
      </c>
      <c r="G451" s="200" t="s">
        <v>413</v>
      </c>
      <c r="H451" s="573">
        <v>284</v>
      </c>
      <c r="I451" s="304"/>
      <c r="J451" s="304"/>
      <c r="K451" s="304">
        <v>45</v>
      </c>
      <c r="L451" s="304"/>
      <c r="M451" s="304"/>
      <c r="N451" s="279">
        <v>215.27483999999998</v>
      </c>
      <c r="O451" s="279"/>
      <c r="P451" s="281"/>
    </row>
    <row r="452" spans="1:16" ht="15" hidden="1" customHeight="1" outlineLevel="1" x14ac:dyDescent="0.25">
      <c r="A452" s="483">
        <v>55</v>
      </c>
      <c r="B452" s="625"/>
      <c r="C452" s="659"/>
      <c r="D452" s="685"/>
      <c r="E452" s="469"/>
      <c r="F452" s="468">
        <v>1</v>
      </c>
      <c r="G452" s="200" t="s">
        <v>414</v>
      </c>
      <c r="H452" s="573">
        <v>164</v>
      </c>
      <c r="I452" s="304"/>
      <c r="J452" s="304"/>
      <c r="K452" s="304">
        <v>15</v>
      </c>
      <c r="L452" s="304"/>
      <c r="M452" s="304"/>
      <c r="N452" s="279">
        <v>239.65651</v>
      </c>
      <c r="O452" s="279"/>
      <c r="P452" s="281"/>
    </row>
    <row r="453" spans="1:16" ht="15" hidden="1" customHeight="1" outlineLevel="1" x14ac:dyDescent="0.25">
      <c r="A453" s="483">
        <v>56</v>
      </c>
      <c r="B453" s="625"/>
      <c r="C453" s="659"/>
      <c r="D453" s="685"/>
      <c r="E453" s="469"/>
      <c r="F453" s="468">
        <v>1</v>
      </c>
      <c r="G453" s="200" t="s">
        <v>415</v>
      </c>
      <c r="H453" s="573">
        <v>86</v>
      </c>
      <c r="I453" s="304"/>
      <c r="J453" s="304"/>
      <c r="K453" s="304">
        <v>15</v>
      </c>
      <c r="L453" s="304"/>
      <c r="M453" s="304"/>
      <c r="N453" s="279">
        <v>90.009140000000002</v>
      </c>
      <c r="O453" s="279"/>
      <c r="P453" s="281"/>
    </row>
    <row r="454" spans="1:16" ht="15" hidden="1" customHeight="1" outlineLevel="1" x14ac:dyDescent="0.25">
      <c r="A454" s="483">
        <v>57</v>
      </c>
      <c r="B454" s="625"/>
      <c r="C454" s="659"/>
      <c r="D454" s="685"/>
      <c r="E454" s="469"/>
      <c r="F454" s="468">
        <v>1</v>
      </c>
      <c r="G454" s="200" t="s">
        <v>416</v>
      </c>
      <c r="H454" s="573">
        <v>127</v>
      </c>
      <c r="I454" s="304"/>
      <c r="J454" s="304"/>
      <c r="K454" s="304">
        <v>15</v>
      </c>
      <c r="L454" s="304"/>
      <c r="M454" s="304"/>
      <c r="N454" s="279">
        <v>253.24331999999998</v>
      </c>
      <c r="O454" s="279"/>
      <c r="P454" s="281"/>
    </row>
    <row r="455" spans="1:16" ht="15" hidden="1" customHeight="1" outlineLevel="1" x14ac:dyDescent="0.25">
      <c r="A455" s="483">
        <v>58</v>
      </c>
      <c r="B455" s="625"/>
      <c r="C455" s="659"/>
      <c r="D455" s="685"/>
      <c r="E455" s="469"/>
      <c r="F455" s="468">
        <v>1</v>
      </c>
      <c r="G455" s="200" t="s">
        <v>417</v>
      </c>
      <c r="H455" s="573">
        <v>308</v>
      </c>
      <c r="I455" s="304"/>
      <c r="J455" s="304"/>
      <c r="K455" s="304">
        <v>20</v>
      </c>
      <c r="L455" s="304"/>
      <c r="M455" s="304"/>
      <c r="N455" s="279">
        <v>401.47314</v>
      </c>
      <c r="O455" s="279"/>
      <c r="P455" s="281"/>
    </row>
    <row r="456" spans="1:16" ht="15" hidden="1" customHeight="1" outlineLevel="1" x14ac:dyDescent="0.25">
      <c r="A456" s="483">
        <v>59</v>
      </c>
      <c r="B456" s="625"/>
      <c r="C456" s="659"/>
      <c r="D456" s="685"/>
      <c r="E456" s="469"/>
      <c r="F456" s="468">
        <v>1</v>
      </c>
      <c r="G456" s="200" t="s">
        <v>418</v>
      </c>
      <c r="H456" s="573">
        <v>160</v>
      </c>
      <c r="I456" s="304"/>
      <c r="J456" s="304"/>
      <c r="K456" s="304">
        <v>50</v>
      </c>
      <c r="L456" s="304"/>
      <c r="M456" s="304"/>
      <c r="N456" s="279">
        <v>95.455120000000008</v>
      </c>
      <c r="O456" s="279"/>
      <c r="P456" s="281"/>
    </row>
    <row r="457" spans="1:16" ht="15" hidden="1" customHeight="1" outlineLevel="1" x14ac:dyDescent="0.25">
      <c r="A457" s="483">
        <v>60</v>
      </c>
      <c r="B457" s="625"/>
      <c r="C457" s="659"/>
      <c r="D457" s="685"/>
      <c r="E457" s="469"/>
      <c r="F457" s="468">
        <v>1</v>
      </c>
      <c r="G457" s="200" t="s">
        <v>419</v>
      </c>
      <c r="H457" s="573">
        <v>772</v>
      </c>
      <c r="I457" s="304"/>
      <c r="J457" s="304"/>
      <c r="K457" s="304">
        <v>85</v>
      </c>
      <c r="L457" s="304"/>
      <c r="M457" s="304"/>
      <c r="N457" s="279">
        <v>827.26130000000001</v>
      </c>
      <c r="O457" s="279"/>
      <c r="P457" s="281"/>
    </row>
    <row r="458" spans="1:16" ht="15" hidden="1" customHeight="1" outlineLevel="1" x14ac:dyDescent="0.25">
      <c r="A458" s="483">
        <v>61</v>
      </c>
      <c r="B458" s="625"/>
      <c r="C458" s="659"/>
      <c r="D458" s="685"/>
      <c r="E458" s="469"/>
      <c r="F458" s="468">
        <v>1</v>
      </c>
      <c r="G458" s="200" t="s">
        <v>420</v>
      </c>
      <c r="H458" s="573">
        <v>46</v>
      </c>
      <c r="I458" s="304"/>
      <c r="J458" s="304"/>
      <c r="K458" s="304">
        <v>37</v>
      </c>
      <c r="L458" s="304"/>
      <c r="M458" s="304"/>
      <c r="N458" s="279">
        <v>129.86114000000001</v>
      </c>
      <c r="O458" s="279"/>
      <c r="P458" s="281"/>
    </row>
    <row r="459" spans="1:16" ht="15" hidden="1" customHeight="1" outlineLevel="1" x14ac:dyDescent="0.25">
      <c r="A459" s="483">
        <v>62</v>
      </c>
      <c r="B459" s="625"/>
      <c r="C459" s="659"/>
      <c r="D459" s="685"/>
      <c r="E459" s="469"/>
      <c r="F459" s="468">
        <v>1</v>
      </c>
      <c r="G459" s="200" t="s">
        <v>421</v>
      </c>
      <c r="H459" s="573">
        <v>611</v>
      </c>
      <c r="I459" s="304"/>
      <c r="J459" s="304"/>
      <c r="K459" s="304">
        <v>50</v>
      </c>
      <c r="L459" s="304"/>
      <c r="M459" s="304"/>
      <c r="N459" s="279">
        <v>693.67717000000005</v>
      </c>
      <c r="O459" s="279"/>
      <c r="P459" s="281"/>
    </row>
    <row r="460" spans="1:16" ht="15" hidden="1" customHeight="1" outlineLevel="1" x14ac:dyDescent="0.25">
      <c r="A460" s="483">
        <v>63</v>
      </c>
      <c r="B460" s="625"/>
      <c r="C460" s="659"/>
      <c r="D460" s="685"/>
      <c r="E460" s="469"/>
      <c r="F460" s="468">
        <v>1</v>
      </c>
      <c r="G460" s="200" t="s">
        <v>422</v>
      </c>
      <c r="H460" s="573">
        <v>128</v>
      </c>
      <c r="I460" s="304"/>
      <c r="J460" s="304"/>
      <c r="K460" s="304">
        <v>15.5</v>
      </c>
      <c r="L460" s="304"/>
      <c r="M460" s="304"/>
      <c r="N460" s="279">
        <v>211.62594000000001</v>
      </c>
      <c r="O460" s="279"/>
      <c r="P460" s="281"/>
    </row>
    <row r="461" spans="1:16" ht="15" hidden="1" customHeight="1" outlineLevel="1" x14ac:dyDescent="0.25">
      <c r="A461" s="483">
        <v>64</v>
      </c>
      <c r="B461" s="625"/>
      <c r="C461" s="659"/>
      <c r="D461" s="685"/>
      <c r="E461" s="469"/>
      <c r="F461" s="468">
        <v>1</v>
      </c>
      <c r="G461" s="200" t="s">
        <v>423</v>
      </c>
      <c r="H461" s="573">
        <v>276</v>
      </c>
      <c r="I461" s="304"/>
      <c r="J461" s="304"/>
      <c r="K461" s="304">
        <v>15.5</v>
      </c>
      <c r="L461" s="304"/>
      <c r="M461" s="304"/>
      <c r="N461" s="279">
        <v>266.16269</v>
      </c>
      <c r="O461" s="279"/>
      <c r="P461" s="281"/>
    </row>
    <row r="462" spans="1:16" ht="15" hidden="1" customHeight="1" outlineLevel="1" x14ac:dyDescent="0.25">
      <c r="A462" s="483">
        <v>65</v>
      </c>
      <c r="B462" s="625"/>
      <c r="C462" s="659"/>
      <c r="D462" s="685"/>
      <c r="E462" s="469"/>
      <c r="F462" s="468">
        <v>1</v>
      </c>
      <c r="G462" s="200" t="s">
        <v>424</v>
      </c>
      <c r="H462" s="573">
        <v>181</v>
      </c>
      <c r="I462" s="304"/>
      <c r="J462" s="304"/>
      <c r="K462" s="304">
        <v>100</v>
      </c>
      <c r="L462" s="304"/>
      <c r="M462" s="304"/>
      <c r="N462" s="279">
        <v>279.29164000000003</v>
      </c>
      <c r="O462" s="279"/>
      <c r="P462" s="281"/>
    </row>
    <row r="463" spans="1:16" ht="15" hidden="1" customHeight="1" outlineLevel="1" x14ac:dyDescent="0.25">
      <c r="A463" s="483">
        <v>66</v>
      </c>
      <c r="B463" s="625"/>
      <c r="C463" s="659"/>
      <c r="D463" s="685"/>
      <c r="E463" s="469"/>
      <c r="F463" s="468">
        <v>1</v>
      </c>
      <c r="G463" s="200" t="s">
        <v>425</v>
      </c>
      <c r="H463" s="573">
        <v>50</v>
      </c>
      <c r="I463" s="304"/>
      <c r="J463" s="304"/>
      <c r="K463" s="304">
        <v>50</v>
      </c>
      <c r="L463" s="304"/>
      <c r="M463" s="304"/>
      <c r="N463" s="279">
        <v>126.06961</v>
      </c>
      <c r="O463" s="279"/>
      <c r="P463" s="281"/>
    </row>
    <row r="464" spans="1:16" ht="15" hidden="1" customHeight="1" outlineLevel="1" x14ac:dyDescent="0.25">
      <c r="A464" s="483">
        <v>67</v>
      </c>
      <c r="B464" s="625"/>
      <c r="C464" s="659"/>
      <c r="D464" s="685"/>
      <c r="E464" s="469"/>
      <c r="F464" s="468">
        <v>1</v>
      </c>
      <c r="G464" s="200" t="s">
        <v>426</v>
      </c>
      <c r="H464" s="573">
        <v>100</v>
      </c>
      <c r="I464" s="304"/>
      <c r="J464" s="304"/>
      <c r="K464" s="304">
        <v>5</v>
      </c>
      <c r="L464" s="304"/>
      <c r="M464" s="304"/>
      <c r="N464" s="279">
        <v>76.346260000000001</v>
      </c>
      <c r="O464" s="279"/>
      <c r="P464" s="281"/>
    </row>
    <row r="465" spans="1:16" ht="15" hidden="1" customHeight="1" outlineLevel="1" x14ac:dyDescent="0.25">
      <c r="A465" s="483">
        <v>68</v>
      </c>
      <c r="B465" s="625"/>
      <c r="C465" s="659"/>
      <c r="D465" s="685"/>
      <c r="E465" s="469"/>
      <c r="F465" s="468">
        <v>1</v>
      </c>
      <c r="G465" s="200" t="s">
        <v>427</v>
      </c>
      <c r="H465" s="573">
        <v>258</v>
      </c>
      <c r="I465" s="304"/>
      <c r="J465" s="304"/>
      <c r="K465" s="304">
        <v>20</v>
      </c>
      <c r="L465" s="304"/>
      <c r="M465" s="304"/>
      <c r="N465" s="279">
        <v>361.34460999999999</v>
      </c>
      <c r="O465" s="279"/>
      <c r="P465" s="281"/>
    </row>
    <row r="466" spans="1:16" ht="15" hidden="1" customHeight="1" outlineLevel="1" x14ac:dyDescent="0.25">
      <c r="A466" s="483">
        <v>69</v>
      </c>
      <c r="B466" s="625"/>
      <c r="C466" s="659"/>
      <c r="D466" s="685"/>
      <c r="E466" s="469"/>
      <c r="F466" s="468">
        <v>1</v>
      </c>
      <c r="G466" s="200" t="s">
        <v>428</v>
      </c>
      <c r="H466" s="573">
        <v>99</v>
      </c>
      <c r="I466" s="304"/>
      <c r="J466" s="304"/>
      <c r="K466" s="304">
        <v>149</v>
      </c>
      <c r="L466" s="304"/>
      <c r="M466" s="304"/>
      <c r="N466" s="279">
        <v>160.58768000000001</v>
      </c>
      <c r="O466" s="279"/>
      <c r="P466" s="281"/>
    </row>
    <row r="467" spans="1:16" ht="15" hidden="1" customHeight="1" outlineLevel="1" x14ac:dyDescent="0.25">
      <c r="A467" s="483">
        <v>70</v>
      </c>
      <c r="B467" s="625"/>
      <c r="C467" s="659"/>
      <c r="D467" s="685"/>
      <c r="E467" s="469"/>
      <c r="F467" s="468">
        <v>1</v>
      </c>
      <c r="G467" s="200" t="s">
        <v>429</v>
      </c>
      <c r="H467" s="573">
        <v>130</v>
      </c>
      <c r="I467" s="304"/>
      <c r="J467" s="304"/>
      <c r="K467" s="304">
        <v>6</v>
      </c>
      <c r="L467" s="304"/>
      <c r="M467" s="304"/>
      <c r="N467" s="279">
        <v>241.22922</v>
      </c>
      <c r="O467" s="279"/>
      <c r="P467" s="281"/>
    </row>
    <row r="468" spans="1:16" ht="15" hidden="1" customHeight="1" outlineLevel="1" x14ac:dyDescent="0.25">
      <c r="A468" s="483">
        <v>71</v>
      </c>
      <c r="B468" s="625"/>
      <c r="C468" s="659"/>
      <c r="D468" s="685"/>
      <c r="E468" s="469"/>
      <c r="F468" s="468">
        <v>1</v>
      </c>
      <c r="G468" s="200" t="s">
        <v>430</v>
      </c>
      <c r="H468" s="573">
        <v>152</v>
      </c>
      <c r="I468" s="304"/>
      <c r="J468" s="304"/>
      <c r="K468" s="304">
        <v>120</v>
      </c>
      <c r="L468" s="304"/>
      <c r="M468" s="304"/>
      <c r="N468" s="279">
        <v>172.05719999999999</v>
      </c>
      <c r="O468" s="279"/>
      <c r="P468" s="281"/>
    </row>
    <row r="469" spans="1:16" ht="15" hidden="1" customHeight="1" outlineLevel="1" x14ac:dyDescent="0.25">
      <c r="A469" s="483">
        <v>72</v>
      </c>
      <c r="B469" s="625"/>
      <c r="C469" s="659"/>
      <c r="D469" s="685"/>
      <c r="E469" s="469"/>
      <c r="F469" s="468">
        <v>1</v>
      </c>
      <c r="G469" s="200" t="s">
        <v>431</v>
      </c>
      <c r="H469" s="573">
        <v>258</v>
      </c>
      <c r="I469" s="304"/>
      <c r="J469" s="304"/>
      <c r="K469" s="304">
        <v>65</v>
      </c>
      <c r="L469" s="304"/>
      <c r="M469" s="304"/>
      <c r="N469" s="279">
        <v>417.14377999999999</v>
      </c>
      <c r="O469" s="279"/>
      <c r="P469" s="281"/>
    </row>
    <row r="470" spans="1:16" ht="15" hidden="1" customHeight="1" outlineLevel="1" x14ac:dyDescent="0.25">
      <c r="A470" s="483">
        <v>73</v>
      </c>
      <c r="B470" s="625"/>
      <c r="C470" s="659"/>
      <c r="D470" s="685"/>
      <c r="E470" s="469"/>
      <c r="F470" s="468">
        <v>1</v>
      </c>
      <c r="G470" s="200" t="s">
        <v>432</v>
      </c>
      <c r="H470" s="573">
        <v>310</v>
      </c>
      <c r="I470" s="304"/>
      <c r="J470" s="304"/>
      <c r="K470" s="304">
        <v>85</v>
      </c>
      <c r="L470" s="304"/>
      <c r="M470" s="304"/>
      <c r="N470" s="279">
        <v>259.68257</v>
      </c>
      <c r="O470" s="279"/>
      <c r="P470" s="281"/>
    </row>
    <row r="471" spans="1:16" ht="15" hidden="1" customHeight="1" outlineLevel="1" x14ac:dyDescent="0.25">
      <c r="A471" s="483">
        <v>74</v>
      </c>
      <c r="B471" s="625"/>
      <c r="C471" s="659"/>
      <c r="D471" s="685"/>
      <c r="E471" s="469"/>
      <c r="F471" s="468">
        <v>1</v>
      </c>
      <c r="G471" s="200" t="s">
        <v>433</v>
      </c>
      <c r="H471" s="573">
        <v>96</v>
      </c>
      <c r="I471" s="304"/>
      <c r="J471" s="304"/>
      <c r="K471" s="304">
        <v>50</v>
      </c>
      <c r="L471" s="304"/>
      <c r="M471" s="304"/>
      <c r="N471" s="279">
        <v>243.81362999999999</v>
      </c>
      <c r="O471" s="279"/>
      <c r="P471" s="281"/>
    </row>
    <row r="472" spans="1:16" ht="15" hidden="1" customHeight="1" outlineLevel="1" x14ac:dyDescent="0.25">
      <c r="A472" s="483">
        <v>75</v>
      </c>
      <c r="B472" s="625"/>
      <c r="C472" s="659"/>
      <c r="D472" s="685"/>
      <c r="E472" s="469"/>
      <c r="F472" s="468">
        <v>1</v>
      </c>
      <c r="G472" s="200" t="s">
        <v>434</v>
      </c>
      <c r="H472" s="573">
        <v>140</v>
      </c>
      <c r="I472" s="304"/>
      <c r="J472" s="304"/>
      <c r="K472" s="304">
        <v>35</v>
      </c>
      <c r="L472" s="304"/>
      <c r="M472" s="304"/>
      <c r="N472" s="279">
        <v>187.92858000000001</v>
      </c>
      <c r="O472" s="279"/>
      <c r="P472" s="281"/>
    </row>
    <row r="473" spans="1:16" ht="15" hidden="1" customHeight="1" outlineLevel="1" x14ac:dyDescent="0.25">
      <c r="A473" s="483">
        <v>76</v>
      </c>
      <c r="B473" s="625"/>
      <c r="C473" s="659"/>
      <c r="D473" s="685"/>
      <c r="E473" s="469"/>
      <c r="F473" s="468">
        <v>1</v>
      </c>
      <c r="G473" s="200" t="s">
        <v>435</v>
      </c>
      <c r="H473" s="573">
        <v>40</v>
      </c>
      <c r="I473" s="304"/>
      <c r="J473" s="304"/>
      <c r="K473" s="304">
        <v>40</v>
      </c>
      <c r="L473" s="304"/>
      <c r="M473" s="304"/>
      <c r="N473" s="279">
        <v>4.4426899999999998</v>
      </c>
      <c r="O473" s="279"/>
      <c r="P473" s="281"/>
    </row>
    <row r="474" spans="1:16" ht="15" hidden="1" customHeight="1" outlineLevel="1" x14ac:dyDescent="0.25">
      <c r="A474" s="483">
        <v>77</v>
      </c>
      <c r="B474" s="625"/>
      <c r="C474" s="659"/>
      <c r="D474" s="685"/>
      <c r="E474" s="469"/>
      <c r="F474" s="468">
        <v>1</v>
      </c>
      <c r="G474" s="200" t="s">
        <v>436</v>
      </c>
      <c r="H474" s="573">
        <v>118</v>
      </c>
      <c r="I474" s="304"/>
      <c r="J474" s="304"/>
      <c r="K474" s="304">
        <v>113</v>
      </c>
      <c r="L474" s="304"/>
      <c r="M474" s="304"/>
      <c r="N474" s="279">
        <v>245.57021</v>
      </c>
      <c r="O474" s="279"/>
      <c r="P474" s="281"/>
    </row>
    <row r="475" spans="1:16" ht="15" hidden="1" customHeight="1" outlineLevel="1" x14ac:dyDescent="0.25">
      <c r="A475" s="483">
        <v>78</v>
      </c>
      <c r="B475" s="625"/>
      <c r="C475" s="659"/>
      <c r="D475" s="685"/>
      <c r="E475" s="469"/>
      <c r="F475" s="468">
        <v>1</v>
      </c>
      <c r="G475" s="200" t="s">
        <v>437</v>
      </c>
      <c r="H475" s="573">
        <v>203</v>
      </c>
      <c r="I475" s="304"/>
      <c r="J475" s="304"/>
      <c r="K475" s="304">
        <v>75</v>
      </c>
      <c r="L475" s="304"/>
      <c r="M475" s="304"/>
      <c r="N475" s="279">
        <v>250.10074</v>
      </c>
      <c r="O475" s="279"/>
      <c r="P475" s="281"/>
    </row>
    <row r="476" spans="1:16" ht="15" hidden="1" customHeight="1" outlineLevel="1" x14ac:dyDescent="0.25">
      <c r="A476" s="483">
        <v>79</v>
      </c>
      <c r="B476" s="625"/>
      <c r="C476" s="659"/>
      <c r="D476" s="685"/>
      <c r="E476" s="469"/>
      <c r="F476" s="468">
        <v>1</v>
      </c>
      <c r="G476" s="200" t="s">
        <v>438</v>
      </c>
      <c r="H476" s="573">
        <v>36</v>
      </c>
      <c r="I476" s="304"/>
      <c r="J476" s="304"/>
      <c r="K476" s="304">
        <v>15</v>
      </c>
      <c r="L476" s="304"/>
      <c r="M476" s="304"/>
      <c r="N476" s="279">
        <v>61.484770000000005</v>
      </c>
      <c r="O476" s="279"/>
      <c r="P476" s="281"/>
    </row>
    <row r="477" spans="1:16" ht="15" hidden="1" customHeight="1" outlineLevel="1" x14ac:dyDescent="0.25">
      <c r="A477" s="483">
        <v>80</v>
      </c>
      <c r="B477" s="625"/>
      <c r="C477" s="659"/>
      <c r="D477" s="685"/>
      <c r="E477" s="469"/>
      <c r="F477" s="468">
        <v>1</v>
      </c>
      <c r="G477" s="200" t="s">
        <v>439</v>
      </c>
      <c r="H477" s="573">
        <v>326</v>
      </c>
      <c r="I477" s="304"/>
      <c r="J477" s="304"/>
      <c r="K477" s="304">
        <v>20</v>
      </c>
      <c r="L477" s="304"/>
      <c r="M477" s="304"/>
      <c r="N477" s="279">
        <v>254.89213999999998</v>
      </c>
      <c r="O477" s="279"/>
      <c r="P477" s="281"/>
    </row>
    <row r="478" spans="1:16" ht="15" hidden="1" customHeight="1" outlineLevel="1" x14ac:dyDescent="0.25">
      <c r="A478" s="483">
        <v>81</v>
      </c>
      <c r="B478" s="625"/>
      <c r="C478" s="659"/>
      <c r="D478" s="685"/>
      <c r="E478" s="469"/>
      <c r="F478" s="468">
        <v>1</v>
      </c>
      <c r="G478" s="200" t="s">
        <v>440</v>
      </c>
      <c r="H478" s="573">
        <v>22</v>
      </c>
      <c r="I478" s="304"/>
      <c r="J478" s="304"/>
      <c r="K478" s="304">
        <v>80</v>
      </c>
      <c r="L478" s="304"/>
      <c r="M478" s="304"/>
      <c r="N478" s="279">
        <v>124.389</v>
      </c>
      <c r="O478" s="279"/>
      <c r="P478" s="281"/>
    </row>
    <row r="479" spans="1:16" ht="15" hidden="1" customHeight="1" outlineLevel="1" x14ac:dyDescent="0.25">
      <c r="A479" s="483">
        <v>82</v>
      </c>
      <c r="B479" s="625"/>
      <c r="C479" s="659"/>
      <c r="D479" s="685"/>
      <c r="E479" s="469"/>
      <c r="F479" s="468">
        <v>1</v>
      </c>
      <c r="G479" s="200" t="s">
        <v>441</v>
      </c>
      <c r="H479" s="573">
        <v>138</v>
      </c>
      <c r="I479" s="304"/>
      <c r="J479" s="304"/>
      <c r="K479" s="304">
        <v>35</v>
      </c>
      <c r="L479" s="304"/>
      <c r="M479" s="304"/>
      <c r="N479" s="279">
        <v>59.618829999999996</v>
      </c>
      <c r="O479" s="279"/>
      <c r="P479" s="281"/>
    </row>
    <row r="480" spans="1:16" ht="15" hidden="1" customHeight="1" outlineLevel="1" x14ac:dyDescent="0.25">
      <c r="A480" s="483">
        <v>83</v>
      </c>
      <c r="B480" s="625"/>
      <c r="C480" s="659"/>
      <c r="D480" s="685"/>
      <c r="E480" s="469"/>
      <c r="F480" s="468">
        <v>1</v>
      </c>
      <c r="G480" s="200" t="s">
        <v>442</v>
      </c>
      <c r="H480" s="573">
        <v>70</v>
      </c>
      <c r="I480" s="304"/>
      <c r="J480" s="304"/>
      <c r="K480" s="304">
        <v>15</v>
      </c>
      <c r="L480" s="304"/>
      <c r="M480" s="304"/>
      <c r="N480" s="279">
        <v>47.694749999999999</v>
      </c>
      <c r="O480" s="279"/>
      <c r="P480" s="281"/>
    </row>
    <row r="481" spans="1:16" ht="15" hidden="1" customHeight="1" outlineLevel="1" x14ac:dyDescent="0.25">
      <c r="A481" s="483">
        <v>84</v>
      </c>
      <c r="B481" s="625"/>
      <c r="C481" s="659"/>
      <c r="D481" s="685"/>
      <c r="E481" s="469"/>
      <c r="F481" s="468">
        <v>1</v>
      </c>
      <c r="G481" s="200" t="s">
        <v>443</v>
      </c>
      <c r="H481" s="573">
        <v>42</v>
      </c>
      <c r="I481" s="304"/>
      <c r="J481" s="304"/>
      <c r="K481" s="304">
        <v>150</v>
      </c>
      <c r="L481" s="304"/>
      <c r="M481" s="304"/>
      <c r="N481" s="279">
        <v>209.33194</v>
      </c>
      <c r="O481" s="279"/>
      <c r="P481" s="281"/>
    </row>
    <row r="482" spans="1:16" ht="15" hidden="1" customHeight="1" outlineLevel="1" x14ac:dyDescent="0.25">
      <c r="A482" s="483">
        <v>85</v>
      </c>
      <c r="B482" s="625"/>
      <c r="C482" s="659"/>
      <c r="D482" s="685"/>
      <c r="E482" s="469"/>
      <c r="F482" s="468">
        <v>1</v>
      </c>
      <c r="G482" s="200" t="s">
        <v>444</v>
      </c>
      <c r="H482" s="573">
        <v>590</v>
      </c>
      <c r="I482" s="304"/>
      <c r="J482" s="304"/>
      <c r="K482" s="304">
        <v>15</v>
      </c>
      <c r="L482" s="304"/>
      <c r="M482" s="304"/>
      <c r="N482" s="279">
        <v>615.28147000000001</v>
      </c>
      <c r="O482" s="279"/>
      <c r="P482" s="281"/>
    </row>
    <row r="483" spans="1:16" ht="15" hidden="1" customHeight="1" outlineLevel="1" x14ac:dyDescent="0.25">
      <c r="A483" s="483">
        <v>86</v>
      </c>
      <c r="B483" s="625"/>
      <c r="C483" s="659"/>
      <c r="D483" s="685"/>
      <c r="E483" s="469"/>
      <c r="F483" s="468">
        <v>1</v>
      </c>
      <c r="G483" s="200" t="s">
        <v>445</v>
      </c>
      <c r="H483" s="573">
        <v>96</v>
      </c>
      <c r="I483" s="304"/>
      <c r="J483" s="304"/>
      <c r="K483" s="304">
        <v>150</v>
      </c>
      <c r="L483" s="304"/>
      <c r="M483" s="304"/>
      <c r="N483" s="279">
        <v>200.89649</v>
      </c>
      <c r="O483" s="279"/>
      <c r="P483" s="281"/>
    </row>
    <row r="484" spans="1:16" ht="15" hidden="1" customHeight="1" outlineLevel="1" x14ac:dyDescent="0.25">
      <c r="A484" s="483">
        <v>87</v>
      </c>
      <c r="B484" s="625"/>
      <c r="C484" s="659"/>
      <c r="D484" s="685"/>
      <c r="E484" s="469"/>
      <c r="F484" s="468">
        <v>1</v>
      </c>
      <c r="G484" s="200" t="s">
        <v>446</v>
      </c>
      <c r="H484" s="574">
        <v>79</v>
      </c>
      <c r="I484" s="305"/>
      <c r="J484" s="305"/>
      <c r="K484" s="305">
        <v>38</v>
      </c>
      <c r="L484" s="305"/>
      <c r="M484" s="305"/>
      <c r="N484" s="279">
        <v>142.27654000000001</v>
      </c>
      <c r="O484" s="279"/>
      <c r="P484" s="281"/>
    </row>
    <row r="485" spans="1:16" ht="15" hidden="1" customHeight="1" outlineLevel="1" x14ac:dyDescent="0.25">
      <c r="A485" s="483">
        <v>88</v>
      </c>
      <c r="B485" s="625"/>
      <c r="C485" s="659"/>
      <c r="D485" s="685"/>
      <c r="E485" s="469"/>
      <c r="F485" s="468">
        <v>1</v>
      </c>
      <c r="G485" s="200" t="s">
        <v>447</v>
      </c>
      <c r="H485" s="574">
        <v>57</v>
      </c>
      <c r="I485" s="305"/>
      <c r="J485" s="305"/>
      <c r="K485" s="305">
        <v>1</v>
      </c>
      <c r="L485" s="305"/>
      <c r="M485" s="305"/>
      <c r="N485" s="279">
        <v>132.73436000000001</v>
      </c>
      <c r="O485" s="279"/>
      <c r="P485" s="281"/>
    </row>
    <row r="486" spans="1:16" ht="15" hidden="1" customHeight="1" outlineLevel="1" x14ac:dyDescent="0.25">
      <c r="A486" s="483">
        <v>89</v>
      </c>
      <c r="B486" s="625"/>
      <c r="C486" s="659"/>
      <c r="D486" s="685"/>
      <c r="E486" s="469"/>
      <c r="F486" s="468">
        <v>1</v>
      </c>
      <c r="G486" s="200" t="s">
        <v>448</v>
      </c>
      <c r="H486" s="574">
        <v>114</v>
      </c>
      <c r="I486" s="305"/>
      <c r="J486" s="305"/>
      <c r="K486" s="305">
        <v>15</v>
      </c>
      <c r="L486" s="305"/>
      <c r="M486" s="305"/>
      <c r="N486" s="279">
        <v>71.384900000000002</v>
      </c>
      <c r="O486" s="279"/>
      <c r="P486" s="281"/>
    </row>
    <row r="487" spans="1:16" ht="15" hidden="1" customHeight="1" outlineLevel="1" x14ac:dyDescent="0.25">
      <c r="A487" s="483">
        <v>90</v>
      </c>
      <c r="B487" s="625"/>
      <c r="C487" s="659"/>
      <c r="D487" s="685"/>
      <c r="E487" s="469"/>
      <c r="F487" s="468">
        <v>1</v>
      </c>
      <c r="G487" s="200" t="s">
        <v>449</v>
      </c>
      <c r="H487" s="574">
        <v>30</v>
      </c>
      <c r="I487" s="305"/>
      <c r="J487" s="305"/>
      <c r="K487" s="305">
        <v>6</v>
      </c>
      <c r="L487" s="305"/>
      <c r="M487" s="305"/>
      <c r="N487" s="279">
        <v>69.060069999999996</v>
      </c>
      <c r="O487" s="279"/>
      <c r="P487" s="281"/>
    </row>
    <row r="488" spans="1:16" ht="15" hidden="1" customHeight="1" outlineLevel="1" x14ac:dyDescent="0.25">
      <c r="A488" s="483">
        <v>91</v>
      </c>
      <c r="B488" s="625"/>
      <c r="C488" s="659"/>
      <c r="D488" s="685"/>
      <c r="E488" s="469"/>
      <c r="F488" s="468">
        <v>1</v>
      </c>
      <c r="G488" s="200" t="s">
        <v>450</v>
      </c>
      <c r="H488" s="574">
        <v>101</v>
      </c>
      <c r="I488" s="305"/>
      <c r="J488" s="305"/>
      <c r="K488" s="305">
        <v>15</v>
      </c>
      <c r="L488" s="305"/>
      <c r="M488" s="305"/>
      <c r="N488" s="279">
        <v>147.30056999999999</v>
      </c>
      <c r="O488" s="279"/>
      <c r="P488" s="281"/>
    </row>
    <row r="489" spans="1:16" ht="15" hidden="1" customHeight="1" outlineLevel="1" x14ac:dyDescent="0.25">
      <c r="A489" s="483">
        <v>92</v>
      </c>
      <c r="B489" s="625"/>
      <c r="C489" s="659"/>
      <c r="D489" s="685"/>
      <c r="E489" s="469"/>
      <c r="F489" s="468">
        <v>1</v>
      </c>
      <c r="G489" s="200" t="s">
        <v>451</v>
      </c>
      <c r="H489" s="574">
        <v>249</v>
      </c>
      <c r="I489" s="305"/>
      <c r="J489" s="305"/>
      <c r="K489" s="305">
        <v>15</v>
      </c>
      <c r="L489" s="305"/>
      <c r="M489" s="305"/>
      <c r="N489" s="279">
        <v>222.14713</v>
      </c>
      <c r="O489" s="279"/>
      <c r="P489" s="281"/>
    </row>
    <row r="490" spans="1:16" ht="15" hidden="1" customHeight="1" outlineLevel="1" x14ac:dyDescent="0.25">
      <c r="A490" s="483">
        <v>93</v>
      </c>
      <c r="B490" s="625"/>
      <c r="C490" s="659"/>
      <c r="D490" s="685"/>
      <c r="E490" s="469"/>
      <c r="F490" s="468">
        <v>1</v>
      </c>
      <c r="G490" s="200" t="s">
        <v>452</v>
      </c>
      <c r="H490" s="574">
        <v>171</v>
      </c>
      <c r="I490" s="305"/>
      <c r="J490" s="305"/>
      <c r="K490" s="305">
        <v>5</v>
      </c>
      <c r="L490" s="305"/>
      <c r="M490" s="305"/>
      <c r="N490" s="279">
        <v>206.21521000000001</v>
      </c>
      <c r="O490" s="279"/>
      <c r="P490" s="281"/>
    </row>
    <row r="491" spans="1:16" ht="15" hidden="1" customHeight="1" outlineLevel="1" x14ac:dyDescent="0.25">
      <c r="A491" s="483">
        <v>94</v>
      </c>
      <c r="B491" s="625"/>
      <c r="C491" s="659"/>
      <c r="D491" s="685"/>
      <c r="E491" s="469"/>
      <c r="F491" s="468">
        <v>1</v>
      </c>
      <c r="G491" s="200" t="s">
        <v>453</v>
      </c>
      <c r="H491" s="574">
        <v>62</v>
      </c>
      <c r="I491" s="305"/>
      <c r="J491" s="305"/>
      <c r="K491" s="305">
        <v>15</v>
      </c>
      <c r="L491" s="305"/>
      <c r="M491" s="305"/>
      <c r="N491" s="279">
        <v>110.95872</v>
      </c>
      <c r="O491" s="279"/>
      <c r="P491" s="281"/>
    </row>
    <row r="492" spans="1:16" ht="15" hidden="1" customHeight="1" outlineLevel="1" x14ac:dyDescent="0.25">
      <c r="A492" s="483">
        <v>95</v>
      </c>
      <c r="B492" s="625"/>
      <c r="C492" s="659"/>
      <c r="D492" s="685"/>
      <c r="E492" s="469"/>
      <c r="F492" s="468">
        <v>1</v>
      </c>
      <c r="G492" s="200" t="s">
        <v>454</v>
      </c>
      <c r="H492" s="574">
        <v>255</v>
      </c>
      <c r="I492" s="305"/>
      <c r="J492" s="305"/>
      <c r="K492" s="305">
        <v>30</v>
      </c>
      <c r="L492" s="305"/>
      <c r="M492" s="305"/>
      <c r="N492" s="279">
        <v>360.18723</v>
      </c>
      <c r="O492" s="279"/>
      <c r="P492" s="281"/>
    </row>
    <row r="493" spans="1:16" ht="15" hidden="1" customHeight="1" outlineLevel="1" x14ac:dyDescent="0.25">
      <c r="A493" s="483">
        <v>96</v>
      </c>
      <c r="B493" s="625"/>
      <c r="C493" s="659"/>
      <c r="D493" s="685"/>
      <c r="E493" s="469"/>
      <c r="F493" s="468">
        <v>1</v>
      </c>
      <c r="G493" s="200" t="s">
        <v>455</v>
      </c>
      <c r="H493" s="574">
        <v>60</v>
      </c>
      <c r="I493" s="305"/>
      <c r="J493" s="305"/>
      <c r="K493" s="305">
        <v>15</v>
      </c>
      <c r="L493" s="305"/>
      <c r="M493" s="305"/>
      <c r="N493" s="279">
        <v>128.03104000000002</v>
      </c>
      <c r="O493" s="279"/>
      <c r="P493" s="281"/>
    </row>
    <row r="494" spans="1:16" ht="15" hidden="1" customHeight="1" outlineLevel="1" x14ac:dyDescent="0.25">
      <c r="A494" s="483">
        <v>97</v>
      </c>
      <c r="B494" s="625"/>
      <c r="C494" s="659"/>
      <c r="D494" s="685"/>
      <c r="E494" s="469"/>
      <c r="F494" s="468">
        <v>1</v>
      </c>
      <c r="G494" s="200" t="s">
        <v>456</v>
      </c>
      <c r="H494" s="574">
        <v>241</v>
      </c>
      <c r="I494" s="305"/>
      <c r="J494" s="305"/>
      <c r="K494" s="305">
        <v>20</v>
      </c>
      <c r="L494" s="305"/>
      <c r="M494" s="305"/>
      <c r="N494" s="279">
        <v>174.45274999999998</v>
      </c>
      <c r="O494" s="279"/>
      <c r="P494" s="281"/>
    </row>
    <row r="495" spans="1:16" ht="15" hidden="1" customHeight="1" outlineLevel="1" x14ac:dyDescent="0.25">
      <c r="A495" s="483">
        <v>98</v>
      </c>
      <c r="B495" s="625"/>
      <c r="C495" s="659"/>
      <c r="D495" s="685"/>
      <c r="E495" s="469"/>
      <c r="F495" s="468">
        <v>1</v>
      </c>
      <c r="G495" s="200" t="s">
        <v>457</v>
      </c>
      <c r="H495" s="574">
        <v>155</v>
      </c>
      <c r="I495" s="305"/>
      <c r="J495" s="305"/>
      <c r="K495" s="305">
        <v>15</v>
      </c>
      <c r="L495" s="305"/>
      <c r="M495" s="305"/>
      <c r="N495" s="279">
        <v>250.69893999999999</v>
      </c>
      <c r="O495" s="279"/>
      <c r="P495" s="281"/>
    </row>
    <row r="496" spans="1:16" ht="15" hidden="1" customHeight="1" outlineLevel="1" x14ac:dyDescent="0.25">
      <c r="A496" s="483">
        <v>99</v>
      </c>
      <c r="B496" s="625"/>
      <c r="C496" s="659"/>
      <c r="D496" s="685"/>
      <c r="E496" s="469"/>
      <c r="F496" s="468">
        <v>1</v>
      </c>
      <c r="G496" s="200" t="s">
        <v>458</v>
      </c>
      <c r="H496" s="574">
        <v>185</v>
      </c>
      <c r="I496" s="305"/>
      <c r="J496" s="305"/>
      <c r="K496" s="305">
        <v>15</v>
      </c>
      <c r="L496" s="305"/>
      <c r="M496" s="305"/>
      <c r="N496" s="279">
        <v>301.87977999999998</v>
      </c>
      <c r="O496" s="279"/>
      <c r="P496" s="281"/>
    </row>
    <row r="497" spans="1:16" ht="15" hidden="1" customHeight="1" outlineLevel="1" x14ac:dyDescent="0.25">
      <c r="A497" s="483">
        <v>100</v>
      </c>
      <c r="B497" s="625"/>
      <c r="C497" s="659"/>
      <c r="D497" s="685"/>
      <c r="E497" s="469"/>
      <c r="F497" s="468">
        <v>1</v>
      </c>
      <c r="G497" s="200" t="s">
        <v>459</v>
      </c>
      <c r="H497" s="574">
        <v>105</v>
      </c>
      <c r="I497" s="305"/>
      <c r="J497" s="305"/>
      <c r="K497" s="305">
        <v>15</v>
      </c>
      <c r="L497" s="305"/>
      <c r="M497" s="305"/>
      <c r="N497" s="279">
        <v>126.03112</v>
      </c>
      <c r="O497" s="279"/>
      <c r="P497" s="281"/>
    </row>
    <row r="498" spans="1:16" ht="15" hidden="1" customHeight="1" outlineLevel="1" x14ac:dyDescent="0.25">
      <c r="A498" s="483">
        <v>101</v>
      </c>
      <c r="B498" s="625"/>
      <c r="C498" s="659"/>
      <c r="D498" s="685"/>
      <c r="E498" s="469"/>
      <c r="F498" s="468">
        <v>1</v>
      </c>
      <c r="G498" s="200" t="s">
        <v>460</v>
      </c>
      <c r="H498" s="574">
        <v>182</v>
      </c>
      <c r="I498" s="305"/>
      <c r="J498" s="305"/>
      <c r="K498" s="305">
        <v>12</v>
      </c>
      <c r="L498" s="305"/>
      <c r="M498" s="305"/>
      <c r="N498" s="279">
        <v>351.41658999999999</v>
      </c>
      <c r="O498" s="279"/>
      <c r="P498" s="281"/>
    </row>
    <row r="499" spans="1:16" ht="15" hidden="1" customHeight="1" outlineLevel="1" x14ac:dyDescent="0.25">
      <c r="A499" s="483">
        <v>102</v>
      </c>
      <c r="B499" s="625"/>
      <c r="C499" s="659"/>
      <c r="D499" s="685"/>
      <c r="E499" s="469"/>
      <c r="F499" s="468">
        <v>1</v>
      </c>
      <c r="G499" s="200" t="s">
        <v>461</v>
      </c>
      <c r="H499" s="574">
        <v>484</v>
      </c>
      <c r="I499" s="305"/>
      <c r="J499" s="305"/>
      <c r="K499" s="305">
        <v>1</v>
      </c>
      <c r="L499" s="305"/>
      <c r="M499" s="305"/>
      <c r="N499" s="279">
        <v>439.60168999999996</v>
      </c>
      <c r="O499" s="279"/>
      <c r="P499" s="281"/>
    </row>
    <row r="500" spans="1:16" ht="15" hidden="1" customHeight="1" outlineLevel="1" x14ac:dyDescent="0.25">
      <c r="A500" s="483">
        <v>103</v>
      </c>
      <c r="B500" s="625"/>
      <c r="C500" s="659"/>
      <c r="D500" s="685"/>
      <c r="E500" s="469"/>
      <c r="F500" s="468">
        <v>1</v>
      </c>
      <c r="G500" s="200" t="s">
        <v>462</v>
      </c>
      <c r="H500" s="574">
        <v>138</v>
      </c>
      <c r="I500" s="305"/>
      <c r="J500" s="305"/>
      <c r="K500" s="305">
        <v>15</v>
      </c>
      <c r="L500" s="305"/>
      <c r="M500" s="305"/>
      <c r="N500" s="279">
        <v>166.31153</v>
      </c>
      <c r="O500" s="279"/>
      <c r="P500" s="281"/>
    </row>
    <row r="501" spans="1:16" ht="15" hidden="1" customHeight="1" outlineLevel="1" x14ac:dyDescent="0.25">
      <c r="A501" s="483">
        <v>104</v>
      </c>
      <c r="B501" s="625"/>
      <c r="C501" s="659"/>
      <c r="D501" s="685"/>
      <c r="E501" s="469"/>
      <c r="F501" s="468">
        <v>1</v>
      </c>
      <c r="G501" s="200" t="s">
        <v>463</v>
      </c>
      <c r="H501" s="574">
        <v>163</v>
      </c>
      <c r="I501" s="305"/>
      <c r="J501" s="305"/>
      <c r="K501" s="305">
        <v>30</v>
      </c>
      <c r="L501" s="305"/>
      <c r="M501" s="305"/>
      <c r="N501" s="279">
        <v>316.5369</v>
      </c>
      <c r="O501" s="279"/>
      <c r="P501" s="281"/>
    </row>
    <row r="502" spans="1:16" ht="15" hidden="1" customHeight="1" outlineLevel="1" x14ac:dyDescent="0.25">
      <c r="A502" s="483">
        <v>105</v>
      </c>
      <c r="B502" s="625"/>
      <c r="C502" s="659"/>
      <c r="D502" s="685"/>
      <c r="E502" s="469"/>
      <c r="F502" s="468">
        <v>1</v>
      </c>
      <c r="G502" s="200" t="s">
        <v>464</v>
      </c>
      <c r="H502" s="574">
        <v>158</v>
      </c>
      <c r="I502" s="305"/>
      <c r="J502" s="305"/>
      <c r="K502" s="305">
        <v>15</v>
      </c>
      <c r="L502" s="305"/>
      <c r="M502" s="305"/>
      <c r="N502" s="279">
        <v>269.81177000000002</v>
      </c>
      <c r="O502" s="279"/>
      <c r="P502" s="281"/>
    </row>
    <row r="503" spans="1:16" ht="15" hidden="1" customHeight="1" outlineLevel="1" x14ac:dyDescent="0.25">
      <c r="A503" s="483">
        <v>106</v>
      </c>
      <c r="B503" s="625"/>
      <c r="C503" s="659"/>
      <c r="D503" s="685"/>
      <c r="E503" s="469"/>
      <c r="F503" s="468">
        <v>1</v>
      </c>
      <c r="G503" s="200" t="s">
        <v>465</v>
      </c>
      <c r="H503" s="574">
        <v>450</v>
      </c>
      <c r="I503" s="305"/>
      <c r="J503" s="305"/>
      <c r="K503" s="305">
        <v>15</v>
      </c>
      <c r="L503" s="305"/>
      <c r="M503" s="305"/>
      <c r="N503" s="279">
        <v>206.91522000000001</v>
      </c>
      <c r="O503" s="279"/>
      <c r="P503" s="281"/>
    </row>
    <row r="504" spans="1:16" ht="15" hidden="1" customHeight="1" outlineLevel="1" x14ac:dyDescent="0.25">
      <c r="A504" s="483">
        <v>107</v>
      </c>
      <c r="B504" s="625"/>
      <c r="C504" s="659"/>
      <c r="D504" s="685"/>
      <c r="E504" s="469"/>
      <c r="F504" s="468">
        <v>1</v>
      </c>
      <c r="G504" s="200" t="s">
        <v>466</v>
      </c>
      <c r="H504" s="574">
        <v>74</v>
      </c>
      <c r="I504" s="305"/>
      <c r="J504" s="305"/>
      <c r="K504" s="305">
        <v>5</v>
      </c>
      <c r="L504" s="305"/>
      <c r="M504" s="305"/>
      <c r="N504" s="279">
        <v>99.099640000000008</v>
      </c>
      <c r="O504" s="279"/>
      <c r="P504" s="281"/>
    </row>
    <row r="505" spans="1:16" ht="15" hidden="1" customHeight="1" outlineLevel="1" x14ac:dyDescent="0.25">
      <c r="A505" s="483">
        <v>108</v>
      </c>
      <c r="B505" s="625"/>
      <c r="C505" s="659"/>
      <c r="D505" s="685"/>
      <c r="E505" s="469"/>
      <c r="F505" s="468">
        <v>1</v>
      </c>
      <c r="G505" s="200" t="s">
        <v>467</v>
      </c>
      <c r="H505" s="574">
        <v>136</v>
      </c>
      <c r="I505" s="305"/>
      <c r="J505" s="305"/>
      <c r="K505" s="305">
        <v>15</v>
      </c>
      <c r="L505" s="305"/>
      <c r="M505" s="305"/>
      <c r="N505" s="279">
        <v>118.05946</v>
      </c>
      <c r="O505" s="279"/>
      <c r="P505" s="281"/>
    </row>
    <row r="506" spans="1:16" ht="15" hidden="1" customHeight="1" outlineLevel="1" x14ac:dyDescent="0.25">
      <c r="A506" s="483">
        <v>109</v>
      </c>
      <c r="B506" s="625"/>
      <c r="C506" s="659"/>
      <c r="D506" s="685"/>
      <c r="E506" s="469"/>
      <c r="F506" s="468">
        <v>1</v>
      </c>
      <c r="G506" s="200" t="s">
        <v>468</v>
      </c>
      <c r="H506" s="574">
        <v>40</v>
      </c>
      <c r="I506" s="305"/>
      <c r="J506" s="305"/>
      <c r="K506" s="305">
        <v>15</v>
      </c>
      <c r="L506" s="305"/>
      <c r="M506" s="305"/>
      <c r="N506" s="279">
        <v>31.525549999999999</v>
      </c>
      <c r="O506" s="279"/>
      <c r="P506" s="281"/>
    </row>
    <row r="507" spans="1:16" ht="15" hidden="1" customHeight="1" outlineLevel="1" x14ac:dyDescent="0.25">
      <c r="A507" s="483">
        <v>110</v>
      </c>
      <c r="B507" s="625"/>
      <c r="C507" s="659"/>
      <c r="D507" s="685"/>
      <c r="E507" s="469"/>
      <c r="F507" s="468">
        <v>1</v>
      </c>
      <c r="G507" s="200" t="s">
        <v>469</v>
      </c>
      <c r="H507" s="574">
        <v>135</v>
      </c>
      <c r="I507" s="305"/>
      <c r="J507" s="305"/>
      <c r="K507" s="305">
        <v>30</v>
      </c>
      <c r="L507" s="305"/>
      <c r="M507" s="305"/>
      <c r="N507" s="279">
        <v>121.45126</v>
      </c>
      <c r="O507" s="279"/>
      <c r="P507" s="281"/>
    </row>
    <row r="508" spans="1:16" ht="15" hidden="1" customHeight="1" outlineLevel="1" x14ac:dyDescent="0.25">
      <c r="A508" s="483">
        <v>111</v>
      </c>
      <c r="B508" s="625"/>
      <c r="C508" s="659"/>
      <c r="D508" s="685"/>
      <c r="E508" s="469"/>
      <c r="F508" s="468">
        <v>1</v>
      </c>
      <c r="G508" s="200" t="s">
        <v>470</v>
      </c>
      <c r="H508" s="574">
        <v>30</v>
      </c>
      <c r="I508" s="305"/>
      <c r="J508" s="305"/>
      <c r="K508" s="305">
        <v>15</v>
      </c>
      <c r="L508" s="305"/>
      <c r="M508" s="305"/>
      <c r="N508" s="279">
        <v>204.76754</v>
      </c>
      <c r="O508" s="279"/>
      <c r="P508" s="281"/>
    </row>
    <row r="509" spans="1:16" ht="15" hidden="1" customHeight="1" outlineLevel="1" x14ac:dyDescent="0.25">
      <c r="A509" s="483">
        <v>112</v>
      </c>
      <c r="B509" s="625"/>
      <c r="C509" s="659"/>
      <c r="D509" s="685"/>
      <c r="E509" s="469"/>
      <c r="F509" s="468">
        <v>1</v>
      </c>
      <c r="G509" s="200" t="s">
        <v>471</v>
      </c>
      <c r="H509" s="574">
        <v>179</v>
      </c>
      <c r="I509" s="305"/>
      <c r="J509" s="305"/>
      <c r="K509" s="305">
        <v>14</v>
      </c>
      <c r="L509" s="305"/>
      <c r="M509" s="305"/>
      <c r="N509" s="279">
        <v>298.37739000000005</v>
      </c>
      <c r="O509" s="279"/>
      <c r="P509" s="281"/>
    </row>
    <row r="510" spans="1:16" ht="15" hidden="1" customHeight="1" outlineLevel="1" x14ac:dyDescent="0.25">
      <c r="A510" s="483">
        <v>113</v>
      </c>
      <c r="B510" s="625"/>
      <c r="C510" s="659"/>
      <c r="D510" s="685"/>
      <c r="E510" s="469"/>
      <c r="F510" s="468">
        <v>1</v>
      </c>
      <c r="G510" s="200" t="s">
        <v>472</v>
      </c>
      <c r="H510" s="574">
        <v>42</v>
      </c>
      <c r="I510" s="305"/>
      <c r="J510" s="305"/>
      <c r="K510" s="305">
        <v>15</v>
      </c>
      <c r="L510" s="305"/>
      <c r="M510" s="305"/>
      <c r="N510" s="279">
        <v>55.289580000000001</v>
      </c>
      <c r="O510" s="279"/>
      <c r="P510" s="281"/>
    </row>
    <row r="511" spans="1:16" ht="15" hidden="1" customHeight="1" outlineLevel="1" x14ac:dyDescent="0.25">
      <c r="A511" s="483">
        <v>114</v>
      </c>
      <c r="B511" s="625"/>
      <c r="C511" s="659"/>
      <c r="D511" s="685"/>
      <c r="E511" s="469"/>
      <c r="F511" s="468">
        <v>1</v>
      </c>
      <c r="G511" s="200" t="s">
        <v>473</v>
      </c>
      <c r="H511" s="574">
        <v>77</v>
      </c>
      <c r="I511" s="305"/>
      <c r="J511" s="305"/>
      <c r="K511" s="305">
        <v>15</v>
      </c>
      <c r="L511" s="305"/>
      <c r="M511" s="305"/>
      <c r="N511" s="279">
        <v>143.83828000000003</v>
      </c>
      <c r="O511" s="279"/>
      <c r="P511" s="281"/>
    </row>
    <row r="512" spans="1:16" ht="15" hidden="1" customHeight="1" outlineLevel="1" x14ac:dyDescent="0.25">
      <c r="A512" s="483">
        <v>115</v>
      </c>
      <c r="B512" s="625"/>
      <c r="C512" s="659"/>
      <c r="D512" s="685"/>
      <c r="E512" s="469"/>
      <c r="F512" s="468">
        <v>1</v>
      </c>
      <c r="G512" s="200" t="s">
        <v>474</v>
      </c>
      <c r="H512" s="574">
        <v>40</v>
      </c>
      <c r="I512" s="305"/>
      <c r="J512" s="305"/>
      <c r="K512" s="305">
        <v>29</v>
      </c>
      <c r="L512" s="305"/>
      <c r="M512" s="305"/>
      <c r="N512" s="279">
        <v>57.191879999999998</v>
      </c>
      <c r="O512" s="279"/>
      <c r="P512" s="281"/>
    </row>
    <row r="513" spans="1:16" ht="15" hidden="1" customHeight="1" outlineLevel="1" x14ac:dyDescent="0.25">
      <c r="A513" s="483">
        <v>116</v>
      </c>
      <c r="B513" s="625"/>
      <c r="C513" s="659"/>
      <c r="D513" s="685"/>
      <c r="E513" s="469"/>
      <c r="F513" s="468">
        <v>1</v>
      </c>
      <c r="G513" s="200" t="s">
        <v>475</v>
      </c>
      <c r="H513" s="574">
        <v>110</v>
      </c>
      <c r="I513" s="305"/>
      <c r="J513" s="305"/>
      <c r="K513" s="305">
        <v>15</v>
      </c>
      <c r="L513" s="305"/>
      <c r="M513" s="305"/>
      <c r="N513" s="279">
        <v>189.22716</v>
      </c>
      <c r="O513" s="279"/>
      <c r="P513" s="281"/>
    </row>
    <row r="514" spans="1:16" ht="15" hidden="1" customHeight="1" outlineLevel="1" x14ac:dyDescent="0.25">
      <c r="A514" s="483">
        <v>117</v>
      </c>
      <c r="B514" s="625"/>
      <c r="C514" s="659"/>
      <c r="D514" s="685"/>
      <c r="E514" s="469"/>
      <c r="F514" s="468">
        <v>1</v>
      </c>
      <c r="G514" s="200" t="s">
        <v>476</v>
      </c>
      <c r="H514" s="574">
        <v>108</v>
      </c>
      <c r="I514" s="305"/>
      <c r="J514" s="305"/>
      <c r="K514" s="305">
        <v>15</v>
      </c>
      <c r="L514" s="305"/>
      <c r="M514" s="305"/>
      <c r="N514" s="279">
        <v>131.08874</v>
      </c>
      <c r="O514" s="279"/>
      <c r="P514" s="281"/>
    </row>
    <row r="515" spans="1:16" ht="15" hidden="1" customHeight="1" outlineLevel="1" x14ac:dyDescent="0.25">
      <c r="A515" s="483">
        <v>118</v>
      </c>
      <c r="B515" s="625"/>
      <c r="C515" s="659"/>
      <c r="D515" s="685"/>
      <c r="E515" s="469"/>
      <c r="F515" s="468">
        <v>1</v>
      </c>
      <c r="G515" s="200" t="s">
        <v>477</v>
      </c>
      <c r="H515" s="574">
        <v>188</v>
      </c>
      <c r="I515" s="305"/>
      <c r="J515" s="305"/>
      <c r="K515" s="305">
        <v>15</v>
      </c>
      <c r="L515" s="305"/>
      <c r="M515" s="305"/>
      <c r="N515" s="279">
        <v>256.20346000000001</v>
      </c>
      <c r="O515" s="279"/>
      <c r="P515" s="281"/>
    </row>
    <row r="516" spans="1:16" ht="15" hidden="1" customHeight="1" outlineLevel="1" x14ac:dyDescent="0.25">
      <c r="A516" s="483">
        <v>119</v>
      </c>
      <c r="B516" s="625"/>
      <c r="C516" s="659"/>
      <c r="D516" s="685"/>
      <c r="E516" s="469"/>
      <c r="F516" s="468">
        <v>1</v>
      </c>
      <c r="G516" s="200" t="s">
        <v>478</v>
      </c>
      <c r="H516" s="574">
        <v>92</v>
      </c>
      <c r="I516" s="305"/>
      <c r="J516" s="305"/>
      <c r="K516" s="305">
        <v>15</v>
      </c>
      <c r="L516" s="305"/>
      <c r="M516" s="305"/>
      <c r="N516" s="279">
        <v>113.97097000000001</v>
      </c>
      <c r="O516" s="279"/>
      <c r="P516" s="281"/>
    </row>
    <row r="517" spans="1:16" ht="15" hidden="1" customHeight="1" outlineLevel="1" x14ac:dyDescent="0.25">
      <c r="A517" s="483">
        <v>120</v>
      </c>
      <c r="B517" s="625"/>
      <c r="C517" s="659"/>
      <c r="D517" s="685"/>
      <c r="E517" s="469"/>
      <c r="F517" s="468">
        <v>1</v>
      </c>
      <c r="G517" s="200" t="s">
        <v>479</v>
      </c>
      <c r="H517" s="574">
        <v>73</v>
      </c>
      <c r="I517" s="305"/>
      <c r="J517" s="305"/>
      <c r="K517" s="305">
        <v>15</v>
      </c>
      <c r="L517" s="305"/>
      <c r="M517" s="305"/>
      <c r="N517" s="279">
        <v>77.198239999999998</v>
      </c>
      <c r="O517" s="279"/>
      <c r="P517" s="281"/>
    </row>
    <row r="518" spans="1:16" ht="15" hidden="1" customHeight="1" outlineLevel="1" x14ac:dyDescent="0.25">
      <c r="A518" s="483">
        <v>121</v>
      </c>
      <c r="B518" s="625"/>
      <c r="C518" s="659"/>
      <c r="D518" s="685"/>
      <c r="E518" s="469"/>
      <c r="F518" s="468">
        <v>1</v>
      </c>
      <c r="G518" s="200" t="s">
        <v>480</v>
      </c>
      <c r="H518" s="574">
        <v>111</v>
      </c>
      <c r="I518" s="305"/>
      <c r="J518" s="305"/>
      <c r="K518" s="305">
        <v>15</v>
      </c>
      <c r="L518" s="305"/>
      <c r="M518" s="305"/>
      <c r="N518" s="279">
        <v>213.98991000000001</v>
      </c>
      <c r="O518" s="279"/>
      <c r="P518" s="281"/>
    </row>
    <row r="519" spans="1:16" ht="15" hidden="1" customHeight="1" outlineLevel="1" x14ac:dyDescent="0.25">
      <c r="A519" s="483">
        <v>122</v>
      </c>
      <c r="B519" s="625"/>
      <c r="C519" s="659"/>
      <c r="D519" s="685"/>
      <c r="E519" s="469"/>
      <c r="F519" s="468">
        <v>1</v>
      </c>
      <c r="G519" s="200" t="s">
        <v>481</v>
      </c>
      <c r="H519" s="574">
        <v>129</v>
      </c>
      <c r="I519" s="305"/>
      <c r="J519" s="305"/>
      <c r="K519" s="305">
        <v>15</v>
      </c>
      <c r="L519" s="305"/>
      <c r="M519" s="305"/>
      <c r="N519" s="279">
        <v>235.50751</v>
      </c>
      <c r="O519" s="279"/>
      <c r="P519" s="281"/>
    </row>
    <row r="520" spans="1:16" ht="15" hidden="1" customHeight="1" outlineLevel="1" x14ac:dyDescent="0.25">
      <c r="A520" s="483">
        <v>123</v>
      </c>
      <c r="B520" s="625"/>
      <c r="C520" s="659"/>
      <c r="D520" s="685"/>
      <c r="E520" s="469"/>
      <c r="F520" s="468">
        <v>1</v>
      </c>
      <c r="G520" s="200" t="s">
        <v>482</v>
      </c>
      <c r="H520" s="574">
        <v>51</v>
      </c>
      <c r="I520" s="305"/>
      <c r="J520" s="305"/>
      <c r="K520" s="305">
        <v>15</v>
      </c>
      <c r="L520" s="305"/>
      <c r="M520" s="305"/>
      <c r="N520" s="279">
        <v>125.10041</v>
      </c>
      <c r="O520" s="279"/>
      <c r="P520" s="281"/>
    </row>
    <row r="521" spans="1:16" ht="15" hidden="1" customHeight="1" outlineLevel="1" x14ac:dyDescent="0.25">
      <c r="A521" s="483">
        <v>124</v>
      </c>
      <c r="B521" s="625"/>
      <c r="C521" s="659"/>
      <c r="D521" s="685"/>
      <c r="E521" s="469"/>
      <c r="F521" s="468">
        <v>1</v>
      </c>
      <c r="G521" s="200" t="s">
        <v>483</v>
      </c>
      <c r="H521" s="574">
        <v>44</v>
      </c>
      <c r="I521" s="305"/>
      <c r="J521" s="305"/>
      <c r="K521" s="305">
        <v>15</v>
      </c>
      <c r="L521" s="305"/>
      <c r="M521" s="305"/>
      <c r="N521" s="279">
        <v>117.39075</v>
      </c>
      <c r="O521" s="279"/>
      <c r="P521" s="281"/>
    </row>
    <row r="522" spans="1:16" ht="15" hidden="1" customHeight="1" outlineLevel="1" x14ac:dyDescent="0.25">
      <c r="A522" s="483">
        <v>125</v>
      </c>
      <c r="B522" s="625"/>
      <c r="C522" s="659"/>
      <c r="D522" s="685"/>
      <c r="E522" s="469"/>
      <c r="F522" s="468">
        <v>1</v>
      </c>
      <c r="G522" s="200" t="s">
        <v>484</v>
      </c>
      <c r="H522" s="574">
        <v>182</v>
      </c>
      <c r="I522" s="305"/>
      <c r="J522" s="305"/>
      <c r="K522" s="305">
        <v>15</v>
      </c>
      <c r="L522" s="305"/>
      <c r="M522" s="305"/>
      <c r="N522" s="279">
        <v>161.58700000000002</v>
      </c>
      <c r="O522" s="279"/>
      <c r="P522" s="281"/>
    </row>
    <row r="523" spans="1:16" ht="15" hidden="1" customHeight="1" outlineLevel="1" x14ac:dyDescent="0.25">
      <c r="A523" s="483">
        <v>126</v>
      </c>
      <c r="B523" s="625"/>
      <c r="C523" s="659"/>
      <c r="D523" s="685"/>
      <c r="E523" s="469"/>
      <c r="F523" s="468">
        <v>1</v>
      </c>
      <c r="G523" s="200" t="s">
        <v>485</v>
      </c>
      <c r="H523" s="574">
        <v>40</v>
      </c>
      <c r="I523" s="305"/>
      <c r="J523" s="305"/>
      <c r="K523" s="305">
        <v>5</v>
      </c>
      <c r="L523" s="305"/>
      <c r="M523" s="305"/>
      <c r="N523" s="279">
        <v>29.589310000000001</v>
      </c>
      <c r="O523" s="279"/>
      <c r="P523" s="281"/>
    </row>
    <row r="524" spans="1:16" ht="15" hidden="1" customHeight="1" outlineLevel="1" x14ac:dyDescent="0.25">
      <c r="A524" s="483">
        <v>127</v>
      </c>
      <c r="B524" s="625"/>
      <c r="C524" s="659"/>
      <c r="D524" s="685"/>
      <c r="E524" s="469"/>
      <c r="F524" s="468">
        <v>1</v>
      </c>
      <c r="G524" s="200" t="s">
        <v>486</v>
      </c>
      <c r="H524" s="574">
        <v>45</v>
      </c>
      <c r="I524" s="305"/>
      <c r="J524" s="305"/>
      <c r="K524" s="305">
        <v>10</v>
      </c>
      <c r="L524" s="305"/>
      <c r="M524" s="305"/>
      <c r="N524" s="279">
        <v>132.58323999999999</v>
      </c>
      <c r="O524" s="279"/>
      <c r="P524" s="281"/>
    </row>
    <row r="525" spans="1:16" ht="15" hidden="1" customHeight="1" outlineLevel="1" x14ac:dyDescent="0.25">
      <c r="A525" s="483">
        <v>128</v>
      </c>
      <c r="B525" s="625"/>
      <c r="C525" s="659"/>
      <c r="D525" s="685"/>
      <c r="E525" s="469"/>
      <c r="F525" s="468">
        <v>1</v>
      </c>
      <c r="G525" s="200" t="s">
        <v>487</v>
      </c>
      <c r="H525" s="574">
        <v>166</v>
      </c>
      <c r="I525" s="305"/>
      <c r="J525" s="305"/>
      <c r="K525" s="305">
        <v>15</v>
      </c>
      <c r="L525" s="305"/>
      <c r="M525" s="305"/>
      <c r="N525" s="279">
        <v>209.12977999999998</v>
      </c>
      <c r="O525" s="279"/>
      <c r="P525" s="281"/>
    </row>
    <row r="526" spans="1:16" ht="15" hidden="1" customHeight="1" outlineLevel="1" x14ac:dyDescent="0.25">
      <c r="A526" s="483">
        <v>129</v>
      </c>
      <c r="B526" s="625"/>
      <c r="C526" s="659"/>
      <c r="D526" s="685"/>
      <c r="E526" s="469"/>
      <c r="F526" s="468">
        <v>1</v>
      </c>
      <c r="G526" s="200" t="s">
        <v>488</v>
      </c>
      <c r="H526" s="574">
        <v>193</v>
      </c>
      <c r="I526" s="305"/>
      <c r="J526" s="305"/>
      <c r="K526" s="305">
        <v>15</v>
      </c>
      <c r="L526" s="305"/>
      <c r="M526" s="305"/>
      <c r="N526" s="279">
        <v>297.57498999999996</v>
      </c>
      <c r="O526" s="279"/>
      <c r="P526" s="281"/>
    </row>
    <row r="527" spans="1:16" ht="15" hidden="1" customHeight="1" outlineLevel="1" x14ac:dyDescent="0.25">
      <c r="A527" s="483">
        <v>130</v>
      </c>
      <c r="B527" s="625"/>
      <c r="C527" s="659"/>
      <c r="D527" s="685"/>
      <c r="E527" s="469"/>
      <c r="F527" s="468">
        <v>1</v>
      </c>
      <c r="G527" s="200" t="s">
        <v>489</v>
      </c>
      <c r="H527" s="574">
        <v>230</v>
      </c>
      <c r="I527" s="305"/>
      <c r="J527" s="305"/>
      <c r="K527" s="305">
        <v>15</v>
      </c>
      <c r="L527" s="305"/>
      <c r="M527" s="305"/>
      <c r="N527" s="279">
        <v>170.56611999999998</v>
      </c>
      <c r="O527" s="279"/>
      <c r="P527" s="281"/>
    </row>
    <row r="528" spans="1:16" ht="15" hidden="1" customHeight="1" outlineLevel="1" x14ac:dyDescent="0.25">
      <c r="A528" s="483">
        <v>131</v>
      </c>
      <c r="B528" s="625"/>
      <c r="C528" s="659"/>
      <c r="D528" s="685"/>
      <c r="E528" s="469"/>
      <c r="F528" s="468">
        <v>1</v>
      </c>
      <c r="G528" s="200" t="s">
        <v>490</v>
      </c>
      <c r="H528" s="574">
        <v>135</v>
      </c>
      <c r="I528" s="305"/>
      <c r="J528" s="305"/>
      <c r="K528" s="305">
        <v>30</v>
      </c>
      <c r="L528" s="305"/>
      <c r="M528" s="305"/>
      <c r="N528" s="279">
        <v>198.67840000000001</v>
      </c>
      <c r="O528" s="279"/>
      <c r="P528" s="281"/>
    </row>
    <row r="529" spans="1:16" ht="15" hidden="1" customHeight="1" outlineLevel="1" x14ac:dyDescent="0.25">
      <c r="A529" s="483">
        <v>132</v>
      </c>
      <c r="B529" s="625"/>
      <c r="C529" s="659"/>
      <c r="D529" s="685"/>
      <c r="E529" s="469"/>
      <c r="F529" s="468">
        <v>1</v>
      </c>
      <c r="G529" s="200" t="s">
        <v>491</v>
      </c>
      <c r="H529" s="574">
        <v>146</v>
      </c>
      <c r="I529" s="305"/>
      <c r="J529" s="305"/>
      <c r="K529" s="305">
        <v>15</v>
      </c>
      <c r="L529" s="305"/>
      <c r="M529" s="305"/>
      <c r="N529" s="279">
        <v>98.677930000000003</v>
      </c>
      <c r="O529" s="279"/>
      <c r="P529" s="281"/>
    </row>
    <row r="530" spans="1:16" ht="15" hidden="1" customHeight="1" outlineLevel="1" x14ac:dyDescent="0.25">
      <c r="A530" s="483">
        <v>133</v>
      </c>
      <c r="B530" s="625"/>
      <c r="C530" s="659"/>
      <c r="D530" s="685"/>
      <c r="E530" s="469"/>
      <c r="F530" s="468">
        <v>1</v>
      </c>
      <c r="G530" s="200" t="s">
        <v>492</v>
      </c>
      <c r="H530" s="574">
        <v>65</v>
      </c>
      <c r="I530" s="305"/>
      <c r="J530" s="305"/>
      <c r="K530" s="305">
        <v>10</v>
      </c>
      <c r="L530" s="305"/>
      <c r="M530" s="305"/>
      <c r="N530" s="279">
        <v>41.794320000000006</v>
      </c>
      <c r="O530" s="279"/>
      <c r="P530" s="281"/>
    </row>
    <row r="531" spans="1:16" ht="15" hidden="1" customHeight="1" outlineLevel="1" x14ac:dyDescent="0.25">
      <c r="A531" s="483">
        <v>134</v>
      </c>
      <c r="B531" s="625"/>
      <c r="C531" s="659"/>
      <c r="D531" s="685"/>
      <c r="E531" s="469"/>
      <c r="F531" s="468">
        <v>1</v>
      </c>
      <c r="G531" s="200" t="s">
        <v>493</v>
      </c>
      <c r="H531" s="574">
        <v>147</v>
      </c>
      <c r="I531" s="305"/>
      <c r="J531" s="305"/>
      <c r="K531" s="305">
        <v>21</v>
      </c>
      <c r="L531" s="305"/>
      <c r="M531" s="305"/>
      <c r="N531" s="279">
        <v>225.35024999999999</v>
      </c>
      <c r="O531" s="279"/>
      <c r="P531" s="281"/>
    </row>
    <row r="532" spans="1:16" ht="15" hidden="1" customHeight="1" outlineLevel="1" x14ac:dyDescent="0.25">
      <c r="A532" s="483">
        <v>135</v>
      </c>
      <c r="B532" s="625"/>
      <c r="C532" s="659"/>
      <c r="D532" s="685"/>
      <c r="E532" s="469"/>
      <c r="F532" s="468">
        <v>1</v>
      </c>
      <c r="G532" s="200" t="s">
        <v>494</v>
      </c>
      <c r="H532" s="574">
        <v>40</v>
      </c>
      <c r="I532" s="305"/>
      <c r="J532" s="305"/>
      <c r="K532" s="305">
        <v>0.2</v>
      </c>
      <c r="L532" s="305"/>
      <c r="M532" s="305"/>
      <c r="N532" s="279">
        <v>93.811250000000001</v>
      </c>
      <c r="O532" s="279"/>
      <c r="P532" s="281"/>
    </row>
    <row r="533" spans="1:16" ht="15" hidden="1" customHeight="1" outlineLevel="1" x14ac:dyDescent="0.25">
      <c r="A533" s="483">
        <v>136</v>
      </c>
      <c r="B533" s="625"/>
      <c r="C533" s="659"/>
      <c r="D533" s="685"/>
      <c r="E533" s="469"/>
      <c r="F533" s="468">
        <v>1</v>
      </c>
      <c r="G533" s="200" t="s">
        <v>495</v>
      </c>
      <c r="H533" s="574">
        <v>194</v>
      </c>
      <c r="I533" s="305"/>
      <c r="J533" s="305"/>
      <c r="K533" s="305">
        <v>5</v>
      </c>
      <c r="L533" s="305"/>
      <c r="M533" s="305"/>
      <c r="N533" s="279">
        <v>302.45898999999997</v>
      </c>
      <c r="O533" s="279"/>
      <c r="P533" s="281"/>
    </row>
    <row r="534" spans="1:16" ht="15" hidden="1" customHeight="1" outlineLevel="1" x14ac:dyDescent="0.25">
      <c r="A534" s="483">
        <v>137</v>
      </c>
      <c r="B534" s="625"/>
      <c r="C534" s="659"/>
      <c r="D534" s="685"/>
      <c r="E534" s="469"/>
      <c r="F534" s="468">
        <v>1</v>
      </c>
      <c r="G534" s="200" t="s">
        <v>496</v>
      </c>
      <c r="H534" s="574">
        <v>50</v>
      </c>
      <c r="I534" s="305"/>
      <c r="J534" s="305"/>
      <c r="K534" s="305">
        <v>15</v>
      </c>
      <c r="L534" s="305"/>
      <c r="M534" s="305"/>
      <c r="N534" s="279">
        <v>133.36492999999999</v>
      </c>
      <c r="O534" s="279"/>
      <c r="P534" s="281"/>
    </row>
    <row r="535" spans="1:16" ht="15" hidden="1" customHeight="1" outlineLevel="1" x14ac:dyDescent="0.25">
      <c r="A535" s="483">
        <v>138</v>
      </c>
      <c r="B535" s="625"/>
      <c r="C535" s="659"/>
      <c r="D535" s="685"/>
      <c r="E535" s="469"/>
      <c r="F535" s="468">
        <v>1</v>
      </c>
      <c r="G535" s="200" t="s">
        <v>497</v>
      </c>
      <c r="H535" s="574">
        <v>82</v>
      </c>
      <c r="I535" s="305"/>
      <c r="J535" s="305"/>
      <c r="K535" s="305">
        <v>7</v>
      </c>
      <c r="L535" s="305"/>
      <c r="M535" s="305"/>
      <c r="N535" s="279">
        <v>169.37235999999999</v>
      </c>
      <c r="O535" s="279"/>
      <c r="P535" s="281"/>
    </row>
    <row r="536" spans="1:16" ht="15" hidden="1" customHeight="1" outlineLevel="1" x14ac:dyDescent="0.25">
      <c r="A536" s="483">
        <v>139</v>
      </c>
      <c r="B536" s="625"/>
      <c r="C536" s="659"/>
      <c r="D536" s="685"/>
      <c r="E536" s="469"/>
      <c r="F536" s="468">
        <v>1</v>
      </c>
      <c r="G536" s="200" t="s">
        <v>498</v>
      </c>
      <c r="H536" s="574">
        <v>25</v>
      </c>
      <c r="I536" s="305"/>
      <c r="J536" s="305"/>
      <c r="K536" s="305">
        <v>6</v>
      </c>
      <c r="L536" s="305"/>
      <c r="M536" s="305"/>
      <c r="N536" s="279">
        <v>107.9713</v>
      </c>
      <c r="O536" s="279"/>
      <c r="P536" s="281"/>
    </row>
    <row r="537" spans="1:16" ht="15" hidden="1" customHeight="1" outlineLevel="1" x14ac:dyDescent="0.25">
      <c r="A537" s="483">
        <v>140</v>
      </c>
      <c r="B537" s="625"/>
      <c r="C537" s="659"/>
      <c r="D537" s="685"/>
      <c r="E537" s="469"/>
      <c r="F537" s="468">
        <v>1</v>
      </c>
      <c r="G537" s="200" t="s">
        <v>499</v>
      </c>
      <c r="H537" s="574">
        <v>45</v>
      </c>
      <c r="I537" s="305"/>
      <c r="J537" s="305"/>
      <c r="K537" s="305">
        <v>15</v>
      </c>
      <c r="L537" s="305"/>
      <c r="M537" s="305"/>
      <c r="N537" s="279">
        <v>133.02089000000001</v>
      </c>
      <c r="O537" s="279"/>
      <c r="P537" s="281"/>
    </row>
    <row r="538" spans="1:16" ht="15" hidden="1" customHeight="1" outlineLevel="1" x14ac:dyDescent="0.25">
      <c r="A538" s="483">
        <v>141</v>
      </c>
      <c r="B538" s="625"/>
      <c r="C538" s="659"/>
      <c r="D538" s="685"/>
      <c r="E538" s="469"/>
      <c r="F538" s="468">
        <v>1</v>
      </c>
      <c r="G538" s="200" t="s">
        <v>500</v>
      </c>
      <c r="H538" s="574">
        <v>59</v>
      </c>
      <c r="I538" s="305"/>
      <c r="J538" s="305"/>
      <c r="K538" s="305">
        <v>13</v>
      </c>
      <c r="L538" s="305"/>
      <c r="M538" s="305"/>
      <c r="N538" s="279">
        <v>118.50882999999999</v>
      </c>
      <c r="O538" s="279"/>
      <c r="P538" s="281"/>
    </row>
    <row r="539" spans="1:16" ht="15" hidden="1" customHeight="1" outlineLevel="1" x14ac:dyDescent="0.25">
      <c r="A539" s="483">
        <v>142</v>
      </c>
      <c r="B539" s="625"/>
      <c r="C539" s="659"/>
      <c r="D539" s="685"/>
      <c r="E539" s="469"/>
      <c r="F539" s="468">
        <v>1</v>
      </c>
      <c r="G539" s="200" t="s">
        <v>501</v>
      </c>
      <c r="H539" s="574">
        <v>25</v>
      </c>
      <c r="I539" s="305"/>
      <c r="J539" s="305"/>
      <c r="K539" s="305">
        <v>5</v>
      </c>
      <c r="L539" s="305"/>
      <c r="M539" s="305"/>
      <c r="N539" s="279">
        <v>113.53069000000001</v>
      </c>
      <c r="O539" s="279"/>
      <c r="P539" s="281"/>
    </row>
    <row r="540" spans="1:16" ht="15" hidden="1" customHeight="1" outlineLevel="1" x14ac:dyDescent="0.25">
      <c r="A540" s="483">
        <v>143</v>
      </c>
      <c r="B540" s="625"/>
      <c r="C540" s="659"/>
      <c r="D540" s="685"/>
      <c r="E540" s="469"/>
      <c r="F540" s="468">
        <v>1</v>
      </c>
      <c r="G540" s="200" t="s">
        <v>502</v>
      </c>
      <c r="H540" s="574">
        <v>20</v>
      </c>
      <c r="I540" s="305"/>
      <c r="J540" s="305"/>
      <c r="K540" s="305">
        <v>15</v>
      </c>
      <c r="L540" s="305"/>
      <c r="M540" s="305"/>
      <c r="N540" s="279">
        <v>91.623249999999999</v>
      </c>
      <c r="O540" s="279"/>
      <c r="P540" s="281"/>
    </row>
    <row r="541" spans="1:16" ht="15" hidden="1" customHeight="1" outlineLevel="1" x14ac:dyDescent="0.25">
      <c r="A541" s="483">
        <v>144</v>
      </c>
      <c r="B541" s="625"/>
      <c r="C541" s="659"/>
      <c r="D541" s="685"/>
      <c r="E541" s="469"/>
      <c r="F541" s="468">
        <v>1</v>
      </c>
      <c r="G541" s="200" t="s">
        <v>503</v>
      </c>
      <c r="H541" s="574">
        <v>46</v>
      </c>
      <c r="I541" s="305"/>
      <c r="J541" s="305"/>
      <c r="K541" s="305">
        <v>15</v>
      </c>
      <c r="L541" s="305"/>
      <c r="M541" s="305"/>
      <c r="N541" s="279">
        <v>125.4218</v>
      </c>
      <c r="O541" s="279"/>
      <c r="P541" s="281"/>
    </row>
    <row r="542" spans="1:16" ht="15" hidden="1" customHeight="1" outlineLevel="1" x14ac:dyDescent="0.25">
      <c r="A542" s="483">
        <v>145</v>
      </c>
      <c r="B542" s="625"/>
      <c r="C542" s="659"/>
      <c r="D542" s="685"/>
      <c r="E542" s="469"/>
      <c r="F542" s="468">
        <v>1</v>
      </c>
      <c r="G542" s="200" t="s">
        <v>504</v>
      </c>
      <c r="H542" s="574">
        <v>67</v>
      </c>
      <c r="I542" s="305"/>
      <c r="J542" s="305"/>
      <c r="K542" s="305">
        <v>15</v>
      </c>
      <c r="L542" s="305"/>
      <c r="M542" s="305"/>
      <c r="N542" s="279">
        <v>156.67842000000002</v>
      </c>
      <c r="O542" s="279"/>
      <c r="P542" s="281"/>
    </row>
    <row r="543" spans="1:16" ht="15" hidden="1" customHeight="1" outlineLevel="1" x14ac:dyDescent="0.25">
      <c r="A543" s="483">
        <v>146</v>
      </c>
      <c r="B543" s="625"/>
      <c r="C543" s="659"/>
      <c r="D543" s="685"/>
      <c r="E543" s="469"/>
      <c r="F543" s="468">
        <v>1</v>
      </c>
      <c r="G543" s="200" t="s">
        <v>505</v>
      </c>
      <c r="H543" s="574">
        <v>40</v>
      </c>
      <c r="I543" s="305"/>
      <c r="J543" s="305"/>
      <c r="K543" s="305">
        <v>15</v>
      </c>
      <c r="L543" s="305"/>
      <c r="M543" s="305"/>
      <c r="N543" s="279">
        <v>107.68597000000001</v>
      </c>
      <c r="O543" s="279"/>
      <c r="P543" s="281"/>
    </row>
    <row r="544" spans="1:16" ht="15" hidden="1" customHeight="1" outlineLevel="1" x14ac:dyDescent="0.25">
      <c r="A544" s="483">
        <v>147</v>
      </c>
      <c r="B544" s="625"/>
      <c r="C544" s="659"/>
      <c r="D544" s="685"/>
      <c r="E544" s="469"/>
      <c r="F544" s="468">
        <v>1</v>
      </c>
      <c r="G544" s="200" t="s">
        <v>506</v>
      </c>
      <c r="H544" s="574">
        <v>50</v>
      </c>
      <c r="I544" s="305"/>
      <c r="J544" s="305"/>
      <c r="K544" s="305">
        <v>15</v>
      </c>
      <c r="L544" s="305"/>
      <c r="M544" s="305"/>
      <c r="N544" s="279">
        <v>130.43778</v>
      </c>
      <c r="O544" s="279"/>
      <c r="P544" s="281"/>
    </row>
    <row r="545" spans="1:16" ht="15" hidden="1" customHeight="1" outlineLevel="1" x14ac:dyDescent="0.25">
      <c r="A545" s="483">
        <v>148</v>
      </c>
      <c r="B545" s="625"/>
      <c r="C545" s="659"/>
      <c r="D545" s="685"/>
      <c r="E545" s="469"/>
      <c r="F545" s="468">
        <v>1</v>
      </c>
      <c r="G545" s="200" t="s">
        <v>507</v>
      </c>
      <c r="H545" s="574">
        <v>74</v>
      </c>
      <c r="I545" s="305"/>
      <c r="J545" s="305"/>
      <c r="K545" s="305">
        <v>15</v>
      </c>
      <c r="L545" s="305"/>
      <c r="M545" s="305"/>
      <c r="N545" s="279">
        <v>123.03071</v>
      </c>
      <c r="O545" s="279"/>
      <c r="P545" s="281"/>
    </row>
    <row r="546" spans="1:16" ht="15" hidden="1" customHeight="1" outlineLevel="1" x14ac:dyDescent="0.25">
      <c r="A546" s="483">
        <v>149</v>
      </c>
      <c r="B546" s="625"/>
      <c r="C546" s="659"/>
      <c r="D546" s="685"/>
      <c r="E546" s="469"/>
      <c r="F546" s="468">
        <v>1</v>
      </c>
      <c r="G546" s="200" t="s">
        <v>508</v>
      </c>
      <c r="H546" s="574">
        <v>74</v>
      </c>
      <c r="I546" s="305"/>
      <c r="J546" s="305"/>
      <c r="K546" s="305">
        <v>15</v>
      </c>
      <c r="L546" s="305"/>
      <c r="M546" s="305"/>
      <c r="N546" s="279">
        <v>116.71002</v>
      </c>
      <c r="O546" s="279"/>
      <c r="P546" s="281"/>
    </row>
    <row r="547" spans="1:16" ht="15" hidden="1" customHeight="1" outlineLevel="1" x14ac:dyDescent="0.25">
      <c r="A547" s="483">
        <v>150</v>
      </c>
      <c r="B547" s="625"/>
      <c r="C547" s="659"/>
      <c r="D547" s="685"/>
      <c r="E547" s="469"/>
      <c r="F547" s="468">
        <v>1</v>
      </c>
      <c r="G547" s="200" t="s">
        <v>509</v>
      </c>
      <c r="H547" s="574">
        <v>73</v>
      </c>
      <c r="I547" s="305"/>
      <c r="J547" s="305"/>
      <c r="K547" s="305">
        <v>5</v>
      </c>
      <c r="L547" s="305"/>
      <c r="M547" s="305"/>
      <c r="N547" s="279">
        <v>108.34854</v>
      </c>
      <c r="O547" s="279"/>
      <c r="P547" s="281"/>
    </row>
    <row r="548" spans="1:16" ht="15" hidden="1" customHeight="1" outlineLevel="1" x14ac:dyDescent="0.25">
      <c r="A548" s="483">
        <v>151</v>
      </c>
      <c r="B548" s="625"/>
      <c r="C548" s="659"/>
      <c r="D548" s="685"/>
      <c r="E548" s="469"/>
      <c r="F548" s="468">
        <v>1</v>
      </c>
      <c r="G548" s="200" t="s">
        <v>510</v>
      </c>
      <c r="H548" s="574">
        <v>70</v>
      </c>
      <c r="I548" s="305"/>
      <c r="J548" s="305"/>
      <c r="K548" s="305">
        <v>15</v>
      </c>
      <c r="L548" s="305"/>
      <c r="M548" s="305"/>
      <c r="N548" s="279">
        <v>73.498360000000005</v>
      </c>
      <c r="O548" s="279"/>
      <c r="P548" s="281"/>
    </row>
    <row r="549" spans="1:16" ht="15" hidden="1" customHeight="1" outlineLevel="1" x14ac:dyDescent="0.25">
      <c r="A549" s="483">
        <v>152</v>
      </c>
      <c r="B549" s="625"/>
      <c r="C549" s="659"/>
      <c r="D549" s="685"/>
      <c r="E549" s="469"/>
      <c r="F549" s="468">
        <v>1</v>
      </c>
      <c r="G549" s="200" t="s">
        <v>511</v>
      </c>
      <c r="H549" s="574">
        <v>133</v>
      </c>
      <c r="I549" s="305"/>
      <c r="J549" s="305"/>
      <c r="K549" s="305">
        <v>15</v>
      </c>
      <c r="L549" s="305"/>
      <c r="M549" s="305"/>
      <c r="N549" s="279">
        <v>154.05261999999999</v>
      </c>
      <c r="O549" s="279"/>
      <c r="P549" s="281"/>
    </row>
    <row r="550" spans="1:16" ht="15" hidden="1" customHeight="1" outlineLevel="1" x14ac:dyDescent="0.25">
      <c r="A550" s="483">
        <v>153</v>
      </c>
      <c r="B550" s="625"/>
      <c r="C550" s="659"/>
      <c r="D550" s="685"/>
      <c r="E550" s="469"/>
      <c r="F550" s="468">
        <v>1</v>
      </c>
      <c r="G550" s="200" t="s">
        <v>512</v>
      </c>
      <c r="H550" s="574">
        <v>96</v>
      </c>
      <c r="I550" s="305"/>
      <c r="J550" s="305"/>
      <c r="K550" s="305">
        <v>15</v>
      </c>
      <c r="L550" s="305"/>
      <c r="M550" s="305"/>
      <c r="N550" s="279">
        <v>197.38029</v>
      </c>
      <c r="O550" s="279"/>
      <c r="P550" s="281"/>
    </row>
    <row r="551" spans="1:16" ht="15" hidden="1" customHeight="1" outlineLevel="1" x14ac:dyDescent="0.25">
      <c r="A551" s="483">
        <v>154</v>
      </c>
      <c r="B551" s="625"/>
      <c r="C551" s="659"/>
      <c r="D551" s="685"/>
      <c r="E551" s="469"/>
      <c r="F551" s="468">
        <v>1</v>
      </c>
      <c r="G551" s="200" t="s">
        <v>513</v>
      </c>
      <c r="H551" s="574">
        <v>30</v>
      </c>
      <c r="I551" s="305"/>
      <c r="J551" s="305"/>
      <c r="K551" s="305">
        <v>15</v>
      </c>
      <c r="L551" s="305"/>
      <c r="M551" s="305"/>
      <c r="N551" s="279">
        <v>72.74239</v>
      </c>
      <c r="O551" s="279"/>
      <c r="P551" s="281"/>
    </row>
    <row r="552" spans="1:16" ht="15" hidden="1" customHeight="1" outlineLevel="1" x14ac:dyDescent="0.25">
      <c r="A552" s="483">
        <v>155</v>
      </c>
      <c r="B552" s="625"/>
      <c r="C552" s="659"/>
      <c r="D552" s="685"/>
      <c r="E552" s="469"/>
      <c r="F552" s="468">
        <v>1</v>
      </c>
      <c r="G552" s="200" t="s">
        <v>514</v>
      </c>
      <c r="H552" s="574">
        <v>84</v>
      </c>
      <c r="I552" s="305"/>
      <c r="J552" s="305"/>
      <c r="K552" s="305">
        <v>21</v>
      </c>
      <c r="L552" s="305"/>
      <c r="M552" s="305"/>
      <c r="N552" s="279">
        <v>158.85642999999999</v>
      </c>
      <c r="O552" s="279"/>
      <c r="P552" s="281"/>
    </row>
    <row r="553" spans="1:16" ht="15" hidden="1" customHeight="1" outlineLevel="1" x14ac:dyDescent="0.25">
      <c r="A553" s="483">
        <v>156</v>
      </c>
      <c r="B553" s="625"/>
      <c r="C553" s="659"/>
      <c r="D553" s="685"/>
      <c r="E553" s="469"/>
      <c r="F553" s="468">
        <v>1</v>
      </c>
      <c r="G553" s="200" t="s">
        <v>515</v>
      </c>
      <c r="H553" s="574">
        <v>163</v>
      </c>
      <c r="I553" s="305"/>
      <c r="J553" s="305"/>
      <c r="K553" s="305">
        <v>5</v>
      </c>
      <c r="L553" s="305"/>
      <c r="M553" s="305"/>
      <c r="N553" s="279">
        <v>186.46360999999999</v>
      </c>
      <c r="O553" s="279"/>
      <c r="P553" s="281"/>
    </row>
    <row r="554" spans="1:16" ht="15" hidden="1" customHeight="1" outlineLevel="1" x14ac:dyDescent="0.25">
      <c r="A554" s="483">
        <v>157</v>
      </c>
      <c r="B554" s="625"/>
      <c r="C554" s="659"/>
      <c r="D554" s="685"/>
      <c r="E554" s="469"/>
      <c r="F554" s="468">
        <v>1</v>
      </c>
      <c r="G554" s="200" t="s">
        <v>516</v>
      </c>
      <c r="H554" s="574">
        <v>223</v>
      </c>
      <c r="I554" s="305"/>
      <c r="J554" s="305"/>
      <c r="K554" s="305">
        <v>15</v>
      </c>
      <c r="L554" s="305"/>
      <c r="M554" s="305"/>
      <c r="N554" s="279">
        <v>252.79212000000001</v>
      </c>
      <c r="O554" s="279"/>
      <c r="P554" s="281"/>
    </row>
    <row r="555" spans="1:16" ht="15" hidden="1" customHeight="1" outlineLevel="1" x14ac:dyDescent="0.25">
      <c r="A555" s="483">
        <v>158</v>
      </c>
      <c r="B555" s="625"/>
      <c r="C555" s="659"/>
      <c r="D555" s="685"/>
      <c r="E555" s="469"/>
      <c r="F555" s="468">
        <v>1</v>
      </c>
      <c r="G555" s="200" t="s">
        <v>517</v>
      </c>
      <c r="H555" s="574">
        <v>25</v>
      </c>
      <c r="I555" s="305"/>
      <c r="J555" s="305"/>
      <c r="K555" s="305">
        <v>6</v>
      </c>
      <c r="L555" s="305"/>
      <c r="M555" s="305"/>
      <c r="N555" s="279">
        <v>70.700609999999998</v>
      </c>
      <c r="O555" s="279"/>
      <c r="P555" s="281"/>
    </row>
    <row r="556" spans="1:16" ht="15" hidden="1" customHeight="1" outlineLevel="1" x14ac:dyDescent="0.25">
      <c r="A556" s="483">
        <v>159</v>
      </c>
      <c r="B556" s="625"/>
      <c r="C556" s="659"/>
      <c r="D556" s="685"/>
      <c r="E556" s="469"/>
      <c r="F556" s="468">
        <v>1</v>
      </c>
      <c r="G556" s="200" t="s">
        <v>518</v>
      </c>
      <c r="H556" s="574">
        <v>220.5</v>
      </c>
      <c r="I556" s="305"/>
      <c r="J556" s="305"/>
      <c r="K556" s="305">
        <v>30</v>
      </c>
      <c r="L556" s="305"/>
      <c r="M556" s="305"/>
      <c r="N556" s="279">
        <v>204.96489</v>
      </c>
      <c r="O556" s="279"/>
      <c r="P556" s="281"/>
    </row>
    <row r="557" spans="1:16" ht="15" hidden="1" customHeight="1" outlineLevel="1" x14ac:dyDescent="0.25">
      <c r="A557" s="483">
        <v>160</v>
      </c>
      <c r="B557" s="625"/>
      <c r="C557" s="659"/>
      <c r="D557" s="685"/>
      <c r="E557" s="469"/>
      <c r="F557" s="468">
        <v>1</v>
      </c>
      <c r="G557" s="200" t="s">
        <v>519</v>
      </c>
      <c r="H557" s="574">
        <v>47</v>
      </c>
      <c r="I557" s="305"/>
      <c r="J557" s="305"/>
      <c r="K557" s="305">
        <v>5</v>
      </c>
      <c r="L557" s="305"/>
      <c r="M557" s="305"/>
      <c r="N557" s="279">
        <v>99.94032</v>
      </c>
      <c r="O557" s="279"/>
      <c r="P557" s="281"/>
    </row>
    <row r="558" spans="1:16" ht="15" hidden="1" customHeight="1" outlineLevel="1" x14ac:dyDescent="0.25">
      <c r="A558" s="483">
        <v>161</v>
      </c>
      <c r="B558" s="625"/>
      <c r="C558" s="659"/>
      <c r="D558" s="685"/>
      <c r="E558" s="469"/>
      <c r="F558" s="468">
        <v>1</v>
      </c>
      <c r="G558" s="200" t="s">
        <v>520</v>
      </c>
      <c r="H558" s="574">
        <v>67</v>
      </c>
      <c r="I558" s="305"/>
      <c r="J558" s="305"/>
      <c r="K558" s="305">
        <v>6</v>
      </c>
      <c r="L558" s="305"/>
      <c r="M558" s="305"/>
      <c r="N558" s="279">
        <v>112.83439000000001</v>
      </c>
      <c r="O558" s="279"/>
      <c r="P558" s="281"/>
    </row>
    <row r="559" spans="1:16" ht="15" hidden="1" customHeight="1" outlineLevel="1" x14ac:dyDescent="0.25">
      <c r="A559" s="483">
        <v>162</v>
      </c>
      <c r="B559" s="625"/>
      <c r="C559" s="659"/>
      <c r="D559" s="685"/>
      <c r="E559" s="469"/>
      <c r="F559" s="468">
        <v>1</v>
      </c>
      <c r="G559" s="200" t="s">
        <v>521</v>
      </c>
      <c r="H559" s="574">
        <v>52</v>
      </c>
      <c r="I559" s="305"/>
      <c r="J559" s="305"/>
      <c r="K559" s="305">
        <v>13</v>
      </c>
      <c r="L559" s="305"/>
      <c r="M559" s="305"/>
      <c r="N559" s="279">
        <v>93.103220000000007</v>
      </c>
      <c r="O559" s="279"/>
      <c r="P559" s="281"/>
    </row>
    <row r="560" spans="1:16" ht="15" hidden="1" customHeight="1" outlineLevel="1" x14ac:dyDescent="0.25">
      <c r="A560" s="483">
        <v>163</v>
      </c>
      <c r="B560" s="625"/>
      <c r="C560" s="659"/>
      <c r="D560" s="685"/>
      <c r="E560" s="469"/>
      <c r="F560" s="468">
        <v>1</v>
      </c>
      <c r="G560" s="200" t="s">
        <v>522</v>
      </c>
      <c r="H560" s="574">
        <v>132</v>
      </c>
      <c r="I560" s="305"/>
      <c r="J560" s="305"/>
      <c r="K560" s="305">
        <v>6</v>
      </c>
      <c r="L560" s="305"/>
      <c r="M560" s="305"/>
      <c r="N560" s="279">
        <v>195.64452</v>
      </c>
      <c r="O560" s="279"/>
      <c r="P560" s="281"/>
    </row>
    <row r="561" spans="1:16" ht="15" hidden="1" customHeight="1" outlineLevel="1" x14ac:dyDescent="0.25">
      <c r="A561" s="483">
        <v>164</v>
      </c>
      <c r="B561" s="625"/>
      <c r="C561" s="659"/>
      <c r="D561" s="685"/>
      <c r="E561" s="469"/>
      <c r="F561" s="468">
        <v>1</v>
      </c>
      <c r="G561" s="200" t="s">
        <v>523</v>
      </c>
      <c r="H561" s="574">
        <v>90</v>
      </c>
      <c r="I561" s="305"/>
      <c r="J561" s="305"/>
      <c r="K561" s="305">
        <v>14</v>
      </c>
      <c r="L561" s="305"/>
      <c r="M561" s="305"/>
      <c r="N561" s="279">
        <v>101.55116</v>
      </c>
      <c r="O561" s="279"/>
      <c r="P561" s="281"/>
    </row>
    <row r="562" spans="1:16" ht="15" hidden="1" customHeight="1" outlineLevel="1" x14ac:dyDescent="0.25">
      <c r="A562" s="483">
        <v>165</v>
      </c>
      <c r="B562" s="625"/>
      <c r="C562" s="659"/>
      <c r="D562" s="685"/>
      <c r="E562" s="469"/>
      <c r="F562" s="468">
        <v>1</v>
      </c>
      <c r="G562" s="200" t="s">
        <v>524</v>
      </c>
      <c r="H562" s="574">
        <v>250</v>
      </c>
      <c r="I562" s="305"/>
      <c r="J562" s="305"/>
      <c r="K562" s="305">
        <v>20</v>
      </c>
      <c r="L562" s="305"/>
      <c r="M562" s="305"/>
      <c r="N562" s="279">
        <v>323.06752</v>
      </c>
      <c r="O562" s="279"/>
      <c r="P562" s="281"/>
    </row>
    <row r="563" spans="1:16" ht="15" hidden="1" customHeight="1" outlineLevel="1" x14ac:dyDescent="0.25">
      <c r="A563" s="483">
        <v>166</v>
      </c>
      <c r="B563" s="625"/>
      <c r="C563" s="659"/>
      <c r="D563" s="685"/>
      <c r="E563" s="469"/>
      <c r="F563" s="468">
        <v>1</v>
      </c>
      <c r="G563" s="200" t="s">
        <v>525</v>
      </c>
      <c r="H563" s="574">
        <v>100</v>
      </c>
      <c r="I563" s="305"/>
      <c r="J563" s="305"/>
      <c r="K563" s="305">
        <v>15</v>
      </c>
      <c r="L563" s="305"/>
      <c r="M563" s="305"/>
      <c r="N563" s="279">
        <v>200.92589000000001</v>
      </c>
      <c r="O563" s="279"/>
      <c r="P563" s="281"/>
    </row>
    <row r="564" spans="1:16" ht="15" hidden="1" customHeight="1" outlineLevel="1" x14ac:dyDescent="0.25">
      <c r="A564" s="483">
        <v>167</v>
      </c>
      <c r="B564" s="625"/>
      <c r="C564" s="659"/>
      <c r="D564" s="685"/>
      <c r="E564" s="469"/>
      <c r="F564" s="468">
        <v>1</v>
      </c>
      <c r="G564" s="200" t="s">
        <v>526</v>
      </c>
      <c r="H564" s="574">
        <v>37</v>
      </c>
      <c r="I564" s="305"/>
      <c r="J564" s="305"/>
      <c r="K564" s="305">
        <v>15</v>
      </c>
      <c r="L564" s="305"/>
      <c r="M564" s="305"/>
      <c r="N564" s="279">
        <v>72.377529999999993</v>
      </c>
      <c r="O564" s="279"/>
      <c r="P564" s="281"/>
    </row>
    <row r="565" spans="1:16" ht="15" hidden="1" customHeight="1" outlineLevel="1" x14ac:dyDescent="0.25">
      <c r="A565" s="483">
        <v>168</v>
      </c>
      <c r="B565" s="625"/>
      <c r="C565" s="659"/>
      <c r="D565" s="685"/>
      <c r="E565" s="469"/>
      <c r="F565" s="468">
        <v>1</v>
      </c>
      <c r="G565" s="200" t="s">
        <v>527</v>
      </c>
      <c r="H565" s="574">
        <v>92</v>
      </c>
      <c r="I565" s="305"/>
      <c r="J565" s="305"/>
      <c r="K565" s="305">
        <v>15</v>
      </c>
      <c r="L565" s="305"/>
      <c r="M565" s="305"/>
      <c r="N565" s="279">
        <v>141.70526000000001</v>
      </c>
      <c r="O565" s="279"/>
      <c r="P565" s="281"/>
    </row>
    <row r="566" spans="1:16" ht="15" hidden="1" customHeight="1" outlineLevel="1" x14ac:dyDescent="0.25">
      <c r="A566" s="483">
        <v>169</v>
      </c>
      <c r="B566" s="625"/>
      <c r="C566" s="659"/>
      <c r="D566" s="685"/>
      <c r="E566" s="469"/>
      <c r="F566" s="468">
        <v>1</v>
      </c>
      <c r="G566" s="200" t="s">
        <v>528</v>
      </c>
      <c r="H566" s="574">
        <v>80</v>
      </c>
      <c r="I566" s="305"/>
      <c r="J566" s="305"/>
      <c r="K566" s="305">
        <v>15</v>
      </c>
      <c r="L566" s="305"/>
      <c r="M566" s="305"/>
      <c r="N566" s="279">
        <v>124.80813999999999</v>
      </c>
      <c r="O566" s="279"/>
      <c r="P566" s="281"/>
    </row>
    <row r="567" spans="1:16" ht="15" hidden="1" customHeight="1" outlineLevel="1" x14ac:dyDescent="0.25">
      <c r="A567" s="483">
        <v>170</v>
      </c>
      <c r="B567" s="625"/>
      <c r="C567" s="659"/>
      <c r="D567" s="685"/>
      <c r="E567" s="469"/>
      <c r="F567" s="468">
        <v>1</v>
      </c>
      <c r="G567" s="200" t="s">
        <v>529</v>
      </c>
      <c r="H567" s="574">
        <v>477</v>
      </c>
      <c r="I567" s="305"/>
      <c r="J567" s="305"/>
      <c r="K567" s="305">
        <v>14</v>
      </c>
      <c r="L567" s="305"/>
      <c r="M567" s="305"/>
      <c r="N567" s="279">
        <v>410.89681000000002</v>
      </c>
      <c r="O567" s="279"/>
      <c r="P567" s="281"/>
    </row>
    <row r="568" spans="1:16" ht="15" hidden="1" customHeight="1" outlineLevel="1" x14ac:dyDescent="0.25">
      <c r="A568" s="483">
        <v>171</v>
      </c>
      <c r="B568" s="625"/>
      <c r="C568" s="659"/>
      <c r="D568" s="685"/>
      <c r="E568" s="469"/>
      <c r="F568" s="468">
        <v>1</v>
      </c>
      <c r="G568" s="200" t="s">
        <v>530</v>
      </c>
      <c r="H568" s="574">
        <v>208</v>
      </c>
      <c r="I568" s="305"/>
      <c r="J568" s="305"/>
      <c r="K568" s="305">
        <v>14</v>
      </c>
      <c r="L568" s="305"/>
      <c r="M568" s="305"/>
      <c r="N568" s="279">
        <v>234.15352000000001</v>
      </c>
      <c r="O568" s="279"/>
      <c r="P568" s="281"/>
    </row>
    <row r="569" spans="1:16" ht="15" hidden="1" customHeight="1" outlineLevel="1" x14ac:dyDescent="0.25">
      <c r="A569" s="483">
        <v>172</v>
      </c>
      <c r="B569" s="625"/>
      <c r="C569" s="659"/>
      <c r="D569" s="685"/>
      <c r="E569" s="469"/>
      <c r="F569" s="468">
        <v>1</v>
      </c>
      <c r="G569" s="200" t="s">
        <v>531</v>
      </c>
      <c r="H569" s="574">
        <v>234</v>
      </c>
      <c r="I569" s="305"/>
      <c r="J569" s="305"/>
      <c r="K569" s="305">
        <v>15</v>
      </c>
      <c r="L569" s="305"/>
      <c r="M569" s="305"/>
      <c r="N569" s="279">
        <v>269.19396999999998</v>
      </c>
      <c r="O569" s="279"/>
      <c r="P569" s="281"/>
    </row>
    <row r="570" spans="1:16" ht="15" hidden="1" customHeight="1" outlineLevel="1" x14ac:dyDescent="0.25">
      <c r="A570" s="483">
        <v>173</v>
      </c>
      <c r="B570" s="625"/>
      <c r="C570" s="659"/>
      <c r="D570" s="685"/>
      <c r="E570" s="469"/>
      <c r="F570" s="468">
        <v>1</v>
      </c>
      <c r="G570" s="200" t="s">
        <v>532</v>
      </c>
      <c r="H570" s="574">
        <v>86</v>
      </c>
      <c r="I570" s="305"/>
      <c r="J570" s="305"/>
      <c r="K570" s="305">
        <v>5</v>
      </c>
      <c r="L570" s="305"/>
      <c r="M570" s="305"/>
      <c r="N570" s="279">
        <v>39.37838</v>
      </c>
      <c r="O570" s="279"/>
      <c r="P570" s="281"/>
    </row>
    <row r="571" spans="1:16" ht="15" hidden="1" customHeight="1" outlineLevel="1" x14ac:dyDescent="0.25">
      <c r="A571" s="483">
        <v>174</v>
      </c>
      <c r="B571" s="625"/>
      <c r="C571" s="659"/>
      <c r="D571" s="685"/>
      <c r="E571" s="469"/>
      <c r="F571" s="468">
        <v>1</v>
      </c>
      <c r="G571" s="200" t="s">
        <v>533</v>
      </c>
      <c r="H571" s="574">
        <v>178</v>
      </c>
      <c r="I571" s="305"/>
      <c r="J571" s="305"/>
      <c r="K571" s="305">
        <v>15</v>
      </c>
      <c r="L571" s="305"/>
      <c r="M571" s="305"/>
      <c r="N571" s="279">
        <v>191.53368</v>
      </c>
      <c r="O571" s="279"/>
      <c r="P571" s="281"/>
    </row>
    <row r="572" spans="1:16" ht="15" hidden="1" customHeight="1" outlineLevel="1" x14ac:dyDescent="0.25">
      <c r="A572" s="483">
        <v>175</v>
      </c>
      <c r="B572" s="625"/>
      <c r="C572" s="659"/>
      <c r="D572" s="685"/>
      <c r="E572" s="469"/>
      <c r="F572" s="468">
        <v>1</v>
      </c>
      <c r="G572" s="200" t="s">
        <v>534</v>
      </c>
      <c r="H572" s="574">
        <v>164</v>
      </c>
      <c r="I572" s="305"/>
      <c r="J572" s="305"/>
      <c r="K572" s="305">
        <v>10</v>
      </c>
      <c r="L572" s="305"/>
      <c r="M572" s="305"/>
      <c r="N572" s="279">
        <v>177.76198000000002</v>
      </c>
      <c r="O572" s="279"/>
      <c r="P572" s="281"/>
    </row>
    <row r="573" spans="1:16" ht="15" hidden="1" customHeight="1" outlineLevel="1" x14ac:dyDescent="0.25">
      <c r="A573" s="483">
        <v>176</v>
      </c>
      <c r="B573" s="625"/>
      <c r="C573" s="659"/>
      <c r="D573" s="685"/>
      <c r="E573" s="469"/>
      <c r="F573" s="468">
        <v>1</v>
      </c>
      <c r="G573" s="200" t="s">
        <v>535</v>
      </c>
      <c r="H573" s="574">
        <v>49</v>
      </c>
      <c r="I573" s="305"/>
      <c r="J573" s="305"/>
      <c r="K573" s="305">
        <v>15</v>
      </c>
      <c r="L573" s="305"/>
      <c r="M573" s="305"/>
      <c r="N573" s="279">
        <v>101.62048999999999</v>
      </c>
      <c r="O573" s="279"/>
      <c r="P573" s="281"/>
    </row>
    <row r="574" spans="1:16" ht="15" hidden="1" customHeight="1" outlineLevel="1" x14ac:dyDescent="0.25">
      <c r="A574" s="483">
        <v>177</v>
      </c>
      <c r="B574" s="625"/>
      <c r="C574" s="659"/>
      <c r="D574" s="685"/>
      <c r="E574" s="469"/>
      <c r="F574" s="468">
        <v>1</v>
      </c>
      <c r="G574" s="200" t="s">
        <v>536</v>
      </c>
      <c r="H574" s="574">
        <v>66</v>
      </c>
      <c r="I574" s="305"/>
      <c r="J574" s="305"/>
      <c r="K574" s="305">
        <v>13</v>
      </c>
      <c r="L574" s="305"/>
      <c r="M574" s="305"/>
      <c r="N574" s="279">
        <v>110.91788</v>
      </c>
      <c r="O574" s="279"/>
      <c r="P574" s="281"/>
    </row>
    <row r="575" spans="1:16" ht="15" hidden="1" customHeight="1" outlineLevel="1" x14ac:dyDescent="0.25">
      <c r="A575" s="483">
        <v>178</v>
      </c>
      <c r="B575" s="625"/>
      <c r="C575" s="659"/>
      <c r="D575" s="685"/>
      <c r="E575" s="469"/>
      <c r="F575" s="468">
        <v>1</v>
      </c>
      <c r="G575" s="200" t="s">
        <v>537</v>
      </c>
      <c r="H575" s="574">
        <v>90</v>
      </c>
      <c r="I575" s="305"/>
      <c r="J575" s="305"/>
      <c r="K575" s="305">
        <v>15</v>
      </c>
      <c r="L575" s="305"/>
      <c r="M575" s="305"/>
      <c r="N575" s="279">
        <v>118.16361999999999</v>
      </c>
      <c r="O575" s="279"/>
      <c r="P575" s="281"/>
    </row>
    <row r="576" spans="1:16" ht="15" hidden="1" customHeight="1" outlineLevel="1" x14ac:dyDescent="0.25">
      <c r="A576" s="483">
        <v>179</v>
      </c>
      <c r="B576" s="625"/>
      <c r="C576" s="659"/>
      <c r="D576" s="685"/>
      <c r="E576" s="469"/>
      <c r="F576" s="468">
        <v>1</v>
      </c>
      <c r="G576" s="200" t="s">
        <v>538</v>
      </c>
      <c r="H576" s="574">
        <v>85</v>
      </c>
      <c r="I576" s="305"/>
      <c r="J576" s="305"/>
      <c r="K576" s="305">
        <v>6</v>
      </c>
      <c r="L576" s="305"/>
      <c r="M576" s="305"/>
      <c r="N576" s="279">
        <v>96.061970000000002</v>
      </c>
      <c r="O576" s="279"/>
      <c r="P576" s="281"/>
    </row>
    <row r="577" spans="1:16" ht="15" hidden="1" customHeight="1" outlineLevel="1" x14ac:dyDescent="0.25">
      <c r="A577" s="483">
        <v>180</v>
      </c>
      <c r="B577" s="625"/>
      <c r="C577" s="659"/>
      <c r="D577" s="685"/>
      <c r="E577" s="469"/>
      <c r="F577" s="468">
        <v>1</v>
      </c>
      <c r="G577" s="200" t="s">
        <v>539</v>
      </c>
      <c r="H577" s="574">
        <v>125</v>
      </c>
      <c r="I577" s="305"/>
      <c r="J577" s="305"/>
      <c r="K577" s="305">
        <v>15</v>
      </c>
      <c r="L577" s="305"/>
      <c r="M577" s="305"/>
      <c r="N577" s="279">
        <v>140.00871000000001</v>
      </c>
      <c r="O577" s="279"/>
      <c r="P577" s="281"/>
    </row>
    <row r="578" spans="1:16" ht="15" hidden="1" customHeight="1" outlineLevel="1" x14ac:dyDescent="0.25">
      <c r="A578" s="483">
        <v>181</v>
      </c>
      <c r="B578" s="625"/>
      <c r="C578" s="659"/>
      <c r="D578" s="685"/>
      <c r="E578" s="469"/>
      <c r="F578" s="468">
        <v>1</v>
      </c>
      <c r="G578" s="200" t="s">
        <v>540</v>
      </c>
      <c r="H578" s="574">
        <v>75</v>
      </c>
      <c r="I578" s="305"/>
      <c r="J578" s="305"/>
      <c r="K578" s="305">
        <v>5</v>
      </c>
      <c r="L578" s="305"/>
      <c r="M578" s="305"/>
      <c r="N578" s="279">
        <v>128.00943000000001</v>
      </c>
      <c r="O578" s="279"/>
      <c r="P578" s="281"/>
    </row>
    <row r="579" spans="1:16" ht="15" hidden="1" customHeight="1" outlineLevel="1" x14ac:dyDescent="0.25">
      <c r="A579" s="483">
        <v>182</v>
      </c>
      <c r="B579" s="625"/>
      <c r="C579" s="659"/>
      <c r="D579" s="685"/>
      <c r="E579" s="469"/>
      <c r="F579" s="468">
        <v>1</v>
      </c>
      <c r="G579" s="200" t="s">
        <v>541</v>
      </c>
      <c r="H579" s="574">
        <v>86</v>
      </c>
      <c r="I579" s="305"/>
      <c r="J579" s="305"/>
      <c r="K579" s="305">
        <v>15</v>
      </c>
      <c r="L579" s="305"/>
      <c r="M579" s="305"/>
      <c r="N579" s="279">
        <v>135.66101999999998</v>
      </c>
      <c r="O579" s="279"/>
      <c r="P579" s="281"/>
    </row>
    <row r="580" spans="1:16" ht="15" hidden="1" customHeight="1" outlineLevel="1" x14ac:dyDescent="0.25">
      <c r="A580" s="483">
        <v>183</v>
      </c>
      <c r="B580" s="625"/>
      <c r="C580" s="659"/>
      <c r="D580" s="685"/>
      <c r="E580" s="469"/>
      <c r="F580" s="468">
        <v>1</v>
      </c>
      <c r="G580" s="200" t="s">
        <v>542</v>
      </c>
      <c r="H580" s="574">
        <v>293</v>
      </c>
      <c r="I580" s="305"/>
      <c r="J580" s="305"/>
      <c r="K580" s="305">
        <v>5</v>
      </c>
      <c r="L580" s="305"/>
      <c r="M580" s="305"/>
      <c r="N580" s="279">
        <v>286.33816999999999</v>
      </c>
      <c r="O580" s="279"/>
      <c r="P580" s="281"/>
    </row>
    <row r="581" spans="1:16" ht="15" hidden="1" customHeight="1" outlineLevel="1" x14ac:dyDescent="0.25">
      <c r="A581" s="483">
        <v>184</v>
      </c>
      <c r="B581" s="625"/>
      <c r="C581" s="659"/>
      <c r="D581" s="685"/>
      <c r="E581" s="469"/>
      <c r="F581" s="468">
        <v>1</v>
      </c>
      <c r="G581" s="200" t="s">
        <v>543</v>
      </c>
      <c r="H581" s="574">
        <v>580</v>
      </c>
      <c r="I581" s="305"/>
      <c r="J581" s="305"/>
      <c r="K581" s="305">
        <v>15</v>
      </c>
      <c r="L581" s="305"/>
      <c r="M581" s="305"/>
      <c r="N581" s="279">
        <v>539.83402999999998</v>
      </c>
      <c r="O581" s="279"/>
      <c r="P581" s="281"/>
    </row>
    <row r="582" spans="1:16" ht="15" hidden="1" customHeight="1" outlineLevel="1" x14ac:dyDescent="0.25">
      <c r="A582" s="483">
        <v>185</v>
      </c>
      <c r="B582" s="625"/>
      <c r="C582" s="659"/>
      <c r="D582" s="685"/>
      <c r="E582" s="469"/>
      <c r="F582" s="468">
        <v>1</v>
      </c>
      <c r="G582" s="200" t="s">
        <v>544</v>
      </c>
      <c r="H582" s="574">
        <v>122</v>
      </c>
      <c r="I582" s="305"/>
      <c r="J582" s="305"/>
      <c r="K582" s="305">
        <v>12</v>
      </c>
      <c r="L582" s="305"/>
      <c r="M582" s="305"/>
      <c r="N582" s="279">
        <v>159.71513000000002</v>
      </c>
      <c r="O582" s="279"/>
      <c r="P582" s="281"/>
    </row>
    <row r="583" spans="1:16" ht="15" hidden="1" customHeight="1" outlineLevel="1" x14ac:dyDescent="0.25">
      <c r="A583" s="483">
        <v>186</v>
      </c>
      <c r="B583" s="625"/>
      <c r="C583" s="659"/>
      <c r="D583" s="685"/>
      <c r="E583" s="469"/>
      <c r="F583" s="468">
        <v>1</v>
      </c>
      <c r="G583" s="200" t="s">
        <v>545</v>
      </c>
      <c r="H583" s="574">
        <v>80</v>
      </c>
      <c r="I583" s="305"/>
      <c r="J583" s="305"/>
      <c r="K583" s="305">
        <v>15</v>
      </c>
      <c r="L583" s="305"/>
      <c r="M583" s="305"/>
      <c r="N583" s="279">
        <v>82.527340000000009</v>
      </c>
      <c r="O583" s="279"/>
      <c r="P583" s="281"/>
    </row>
    <row r="584" spans="1:16" ht="15" hidden="1" customHeight="1" outlineLevel="1" x14ac:dyDescent="0.25">
      <c r="A584" s="483">
        <v>187</v>
      </c>
      <c r="B584" s="625"/>
      <c r="C584" s="659"/>
      <c r="D584" s="685"/>
      <c r="E584" s="469"/>
      <c r="F584" s="468">
        <v>1</v>
      </c>
      <c r="G584" s="200" t="s">
        <v>546</v>
      </c>
      <c r="H584" s="574">
        <v>92</v>
      </c>
      <c r="I584" s="305"/>
      <c r="J584" s="305"/>
      <c r="K584" s="305">
        <v>10</v>
      </c>
      <c r="L584" s="305"/>
      <c r="M584" s="305"/>
      <c r="N584" s="279">
        <v>146.63096000000002</v>
      </c>
      <c r="O584" s="279"/>
      <c r="P584" s="281"/>
    </row>
    <row r="585" spans="1:16" ht="15" hidden="1" customHeight="1" outlineLevel="1" x14ac:dyDescent="0.25">
      <c r="A585" s="483">
        <v>188</v>
      </c>
      <c r="B585" s="625"/>
      <c r="C585" s="659"/>
      <c r="D585" s="685"/>
      <c r="E585" s="469"/>
      <c r="F585" s="468">
        <v>1</v>
      </c>
      <c r="G585" s="200" t="s">
        <v>547</v>
      </c>
      <c r="H585" s="574">
        <v>177</v>
      </c>
      <c r="I585" s="305"/>
      <c r="J585" s="305"/>
      <c r="K585" s="305">
        <v>15</v>
      </c>
      <c r="L585" s="305"/>
      <c r="M585" s="305"/>
      <c r="N585" s="279">
        <v>182.83931000000001</v>
      </c>
      <c r="O585" s="279"/>
      <c r="P585" s="281"/>
    </row>
    <row r="586" spans="1:16" ht="15" hidden="1" customHeight="1" outlineLevel="1" x14ac:dyDescent="0.25">
      <c r="A586" s="483">
        <v>189</v>
      </c>
      <c r="B586" s="625"/>
      <c r="C586" s="659"/>
      <c r="D586" s="685"/>
      <c r="E586" s="469"/>
      <c r="F586" s="468">
        <v>1</v>
      </c>
      <c r="G586" s="200" t="s">
        <v>548</v>
      </c>
      <c r="H586" s="574">
        <v>70</v>
      </c>
      <c r="I586" s="305"/>
      <c r="J586" s="305"/>
      <c r="K586" s="305">
        <v>15</v>
      </c>
      <c r="L586" s="305"/>
      <c r="M586" s="305"/>
      <c r="N586" s="279">
        <v>116.38399000000001</v>
      </c>
      <c r="O586" s="279"/>
      <c r="P586" s="281"/>
    </row>
    <row r="587" spans="1:16" ht="15" hidden="1" customHeight="1" outlineLevel="1" x14ac:dyDescent="0.25">
      <c r="A587" s="483">
        <v>190</v>
      </c>
      <c r="B587" s="625"/>
      <c r="C587" s="659"/>
      <c r="D587" s="685"/>
      <c r="E587" s="469"/>
      <c r="F587" s="468">
        <v>1</v>
      </c>
      <c r="G587" s="200" t="s">
        <v>549</v>
      </c>
      <c r="H587" s="574">
        <v>183</v>
      </c>
      <c r="I587" s="305"/>
      <c r="J587" s="305"/>
      <c r="K587" s="305">
        <v>10</v>
      </c>
      <c r="L587" s="305"/>
      <c r="M587" s="305"/>
      <c r="N587" s="279">
        <v>187.86559</v>
      </c>
      <c r="O587" s="279"/>
      <c r="P587" s="281"/>
    </row>
    <row r="588" spans="1:16" ht="15" hidden="1" customHeight="1" outlineLevel="1" x14ac:dyDescent="0.25">
      <c r="A588" s="483">
        <v>191</v>
      </c>
      <c r="B588" s="625"/>
      <c r="C588" s="659"/>
      <c r="D588" s="685"/>
      <c r="E588" s="469"/>
      <c r="F588" s="468">
        <v>1</v>
      </c>
      <c r="G588" s="200" t="s">
        <v>550</v>
      </c>
      <c r="H588" s="574">
        <v>98</v>
      </c>
      <c r="I588" s="305"/>
      <c r="J588" s="305"/>
      <c r="K588" s="305">
        <v>15</v>
      </c>
      <c r="L588" s="305"/>
      <c r="M588" s="305"/>
      <c r="N588" s="279">
        <v>191.04442999999998</v>
      </c>
      <c r="O588" s="279"/>
      <c r="P588" s="281"/>
    </row>
    <row r="589" spans="1:16" ht="15" hidden="1" customHeight="1" outlineLevel="1" x14ac:dyDescent="0.25">
      <c r="A589" s="483">
        <v>192</v>
      </c>
      <c r="B589" s="625"/>
      <c r="C589" s="659"/>
      <c r="D589" s="685"/>
      <c r="E589" s="469"/>
      <c r="F589" s="468">
        <v>1</v>
      </c>
      <c r="G589" s="200" t="s">
        <v>551</v>
      </c>
      <c r="H589" s="574">
        <v>60</v>
      </c>
      <c r="I589" s="305"/>
      <c r="J589" s="305"/>
      <c r="K589" s="305">
        <v>15</v>
      </c>
      <c r="L589" s="305"/>
      <c r="M589" s="305"/>
      <c r="N589" s="279">
        <v>129.58358000000001</v>
      </c>
      <c r="O589" s="279"/>
      <c r="P589" s="281"/>
    </row>
    <row r="590" spans="1:16" ht="15" hidden="1" customHeight="1" outlineLevel="1" x14ac:dyDescent="0.25">
      <c r="A590" s="483">
        <v>193</v>
      </c>
      <c r="B590" s="625"/>
      <c r="C590" s="659"/>
      <c r="D590" s="685"/>
      <c r="E590" s="469"/>
      <c r="F590" s="468">
        <v>1</v>
      </c>
      <c r="G590" s="200" t="s">
        <v>552</v>
      </c>
      <c r="H590" s="574">
        <v>36</v>
      </c>
      <c r="I590" s="305"/>
      <c r="J590" s="305"/>
      <c r="K590" s="305">
        <v>15</v>
      </c>
      <c r="L590" s="305"/>
      <c r="M590" s="305"/>
      <c r="N590" s="279">
        <v>72.541389999999993</v>
      </c>
      <c r="O590" s="279"/>
      <c r="P590" s="281"/>
    </row>
    <row r="591" spans="1:16" ht="15" hidden="1" customHeight="1" outlineLevel="1" x14ac:dyDescent="0.25">
      <c r="A591" s="483">
        <v>194</v>
      </c>
      <c r="B591" s="625"/>
      <c r="C591" s="659"/>
      <c r="D591" s="685"/>
      <c r="E591" s="469"/>
      <c r="F591" s="468">
        <v>1</v>
      </c>
      <c r="G591" s="200" t="s">
        <v>553</v>
      </c>
      <c r="H591" s="574">
        <v>199</v>
      </c>
      <c r="I591" s="305"/>
      <c r="J591" s="305"/>
      <c r="K591" s="305">
        <v>15</v>
      </c>
      <c r="L591" s="305"/>
      <c r="M591" s="305"/>
      <c r="N591" s="279">
        <v>216.66459</v>
      </c>
      <c r="O591" s="279"/>
      <c r="P591" s="281"/>
    </row>
    <row r="592" spans="1:16" ht="15" hidden="1" customHeight="1" outlineLevel="1" x14ac:dyDescent="0.25">
      <c r="A592" s="483">
        <v>195</v>
      </c>
      <c r="B592" s="625"/>
      <c r="C592" s="659"/>
      <c r="D592" s="685"/>
      <c r="E592" s="469"/>
      <c r="F592" s="468">
        <v>1</v>
      </c>
      <c r="G592" s="200" t="s">
        <v>554</v>
      </c>
      <c r="H592" s="574">
        <v>110</v>
      </c>
      <c r="I592" s="305"/>
      <c r="J592" s="305"/>
      <c r="K592" s="305">
        <v>7</v>
      </c>
      <c r="L592" s="305"/>
      <c r="M592" s="305"/>
      <c r="N592" s="279">
        <v>172.04674</v>
      </c>
      <c r="O592" s="279"/>
      <c r="P592" s="281"/>
    </row>
    <row r="593" spans="1:16" ht="15" hidden="1" customHeight="1" outlineLevel="1" x14ac:dyDescent="0.25">
      <c r="A593" s="483">
        <v>196</v>
      </c>
      <c r="B593" s="625"/>
      <c r="C593" s="659"/>
      <c r="D593" s="685"/>
      <c r="E593" s="469"/>
      <c r="F593" s="468">
        <v>1</v>
      </c>
      <c r="G593" s="200" t="s">
        <v>555</v>
      </c>
      <c r="H593" s="574">
        <v>37</v>
      </c>
      <c r="I593" s="305"/>
      <c r="J593" s="305"/>
      <c r="K593" s="305">
        <v>7</v>
      </c>
      <c r="L593" s="305"/>
      <c r="M593" s="305"/>
      <c r="N593" s="279">
        <v>68.604100000000003</v>
      </c>
      <c r="O593" s="279"/>
      <c r="P593" s="281"/>
    </row>
    <row r="594" spans="1:16" ht="15" hidden="1" customHeight="1" outlineLevel="1" x14ac:dyDescent="0.25">
      <c r="A594" s="483">
        <v>197</v>
      </c>
      <c r="B594" s="625"/>
      <c r="C594" s="659"/>
      <c r="D594" s="685"/>
      <c r="E594" s="469"/>
      <c r="F594" s="468">
        <v>1</v>
      </c>
      <c r="G594" s="200" t="s">
        <v>556</v>
      </c>
      <c r="H594" s="574">
        <v>302</v>
      </c>
      <c r="I594" s="305"/>
      <c r="J594" s="305"/>
      <c r="K594" s="305">
        <v>15</v>
      </c>
      <c r="L594" s="305"/>
      <c r="M594" s="305"/>
      <c r="N594" s="279">
        <v>315.98786000000001</v>
      </c>
      <c r="O594" s="279"/>
      <c r="P594" s="281"/>
    </row>
    <row r="595" spans="1:16" ht="15" hidden="1" customHeight="1" outlineLevel="1" x14ac:dyDescent="0.25">
      <c r="A595" s="483">
        <v>198</v>
      </c>
      <c r="B595" s="625"/>
      <c r="C595" s="659"/>
      <c r="D595" s="685"/>
      <c r="E595" s="469"/>
      <c r="F595" s="468">
        <v>1</v>
      </c>
      <c r="G595" s="200" t="s">
        <v>557</v>
      </c>
      <c r="H595" s="574">
        <v>88</v>
      </c>
      <c r="I595" s="305"/>
      <c r="J595" s="305"/>
      <c r="K595" s="305">
        <v>15</v>
      </c>
      <c r="L595" s="305"/>
      <c r="M595" s="305"/>
      <c r="N595" s="279">
        <v>69.072599999999994</v>
      </c>
      <c r="O595" s="279"/>
      <c r="P595" s="281"/>
    </row>
    <row r="596" spans="1:16" ht="15" hidden="1" customHeight="1" outlineLevel="1" x14ac:dyDescent="0.25">
      <c r="A596" s="483">
        <v>199</v>
      </c>
      <c r="B596" s="625"/>
      <c r="C596" s="659"/>
      <c r="D596" s="685"/>
      <c r="E596" s="469"/>
      <c r="F596" s="468">
        <v>1</v>
      </c>
      <c r="G596" s="200" t="s">
        <v>558</v>
      </c>
      <c r="H596" s="574">
        <v>36</v>
      </c>
      <c r="I596" s="305"/>
      <c r="J596" s="305"/>
      <c r="K596" s="305">
        <v>3</v>
      </c>
      <c r="L596" s="305"/>
      <c r="M596" s="305"/>
      <c r="N596" s="279">
        <v>98.345749999999995</v>
      </c>
      <c r="O596" s="279"/>
      <c r="P596" s="281"/>
    </row>
    <row r="597" spans="1:16" ht="15" hidden="1" customHeight="1" outlineLevel="1" x14ac:dyDescent="0.25">
      <c r="A597" s="483">
        <v>200</v>
      </c>
      <c r="B597" s="625"/>
      <c r="C597" s="659"/>
      <c r="D597" s="685"/>
      <c r="E597" s="469"/>
      <c r="F597" s="468">
        <v>1</v>
      </c>
      <c r="G597" s="200" t="s">
        <v>559</v>
      </c>
      <c r="H597" s="574">
        <v>174</v>
      </c>
      <c r="I597" s="305"/>
      <c r="J597" s="305"/>
      <c r="K597" s="305">
        <v>10</v>
      </c>
      <c r="L597" s="305"/>
      <c r="M597" s="305"/>
      <c r="N597" s="279">
        <v>227.98660000000001</v>
      </c>
      <c r="O597" s="279"/>
      <c r="P597" s="281"/>
    </row>
    <row r="598" spans="1:16" ht="15" hidden="1" customHeight="1" outlineLevel="1" x14ac:dyDescent="0.25">
      <c r="A598" s="483">
        <v>201</v>
      </c>
      <c r="B598" s="625"/>
      <c r="C598" s="659"/>
      <c r="D598" s="685"/>
      <c r="E598" s="469"/>
      <c r="F598" s="468">
        <v>1</v>
      </c>
      <c r="G598" s="200" t="s">
        <v>560</v>
      </c>
      <c r="H598" s="574">
        <v>35</v>
      </c>
      <c r="I598" s="305"/>
      <c r="J598" s="305"/>
      <c r="K598" s="305">
        <v>15</v>
      </c>
      <c r="L598" s="305"/>
      <c r="M598" s="305"/>
      <c r="N598" s="279">
        <v>94.108919999999998</v>
      </c>
      <c r="O598" s="279"/>
      <c r="P598" s="281"/>
    </row>
    <row r="599" spans="1:16" ht="15" hidden="1" customHeight="1" outlineLevel="1" x14ac:dyDescent="0.25">
      <c r="A599" s="483">
        <v>202</v>
      </c>
      <c r="B599" s="625"/>
      <c r="C599" s="659"/>
      <c r="D599" s="685"/>
      <c r="E599" s="469"/>
      <c r="F599" s="468">
        <v>1</v>
      </c>
      <c r="G599" s="200" t="s">
        <v>561</v>
      </c>
      <c r="H599" s="574">
        <v>214</v>
      </c>
      <c r="I599" s="305"/>
      <c r="J599" s="305"/>
      <c r="K599" s="305">
        <v>15</v>
      </c>
      <c r="L599" s="305"/>
      <c r="M599" s="305"/>
      <c r="N599" s="279">
        <v>286.79998999999998</v>
      </c>
      <c r="O599" s="279"/>
      <c r="P599" s="281"/>
    </row>
    <row r="600" spans="1:16" ht="15" hidden="1" customHeight="1" outlineLevel="1" x14ac:dyDescent="0.25">
      <c r="A600" s="483">
        <v>203</v>
      </c>
      <c r="B600" s="625"/>
      <c r="C600" s="659"/>
      <c r="D600" s="685"/>
      <c r="E600" s="469"/>
      <c r="F600" s="468">
        <v>1</v>
      </c>
      <c r="G600" s="200" t="s">
        <v>562</v>
      </c>
      <c r="H600" s="574">
        <v>104</v>
      </c>
      <c r="I600" s="305"/>
      <c r="J600" s="305"/>
      <c r="K600" s="305">
        <v>30</v>
      </c>
      <c r="L600" s="305"/>
      <c r="M600" s="305"/>
      <c r="N600" s="279">
        <v>120.00196000000001</v>
      </c>
      <c r="O600" s="279"/>
      <c r="P600" s="281"/>
    </row>
    <row r="601" spans="1:16" ht="15" hidden="1" customHeight="1" outlineLevel="1" x14ac:dyDescent="0.25">
      <c r="A601" s="483">
        <v>204</v>
      </c>
      <c r="B601" s="625"/>
      <c r="C601" s="659"/>
      <c r="D601" s="685"/>
      <c r="E601" s="469"/>
      <c r="F601" s="468">
        <v>1</v>
      </c>
      <c r="G601" s="200" t="s">
        <v>563</v>
      </c>
      <c r="H601" s="574">
        <v>84</v>
      </c>
      <c r="I601" s="305"/>
      <c r="J601" s="305"/>
      <c r="K601" s="305">
        <v>8</v>
      </c>
      <c r="L601" s="305"/>
      <c r="M601" s="305"/>
      <c r="N601" s="279">
        <v>108.07364999999999</v>
      </c>
      <c r="O601" s="279"/>
      <c r="P601" s="281"/>
    </row>
    <row r="602" spans="1:16" ht="15" hidden="1" customHeight="1" outlineLevel="1" x14ac:dyDescent="0.25">
      <c r="A602" s="483">
        <v>205</v>
      </c>
      <c r="B602" s="625"/>
      <c r="C602" s="659"/>
      <c r="D602" s="685"/>
      <c r="E602" s="469"/>
      <c r="F602" s="468">
        <v>1</v>
      </c>
      <c r="G602" s="200" t="s">
        <v>564</v>
      </c>
      <c r="H602" s="574">
        <v>150</v>
      </c>
      <c r="I602" s="305"/>
      <c r="J602" s="305"/>
      <c r="K602" s="305">
        <v>15</v>
      </c>
      <c r="L602" s="305"/>
      <c r="M602" s="305"/>
      <c r="N602" s="279">
        <v>297.73595</v>
      </c>
      <c r="O602" s="279"/>
      <c r="P602" s="281"/>
    </row>
    <row r="603" spans="1:16" ht="15" hidden="1" customHeight="1" outlineLevel="1" x14ac:dyDescent="0.25">
      <c r="A603" s="483">
        <v>206</v>
      </c>
      <c r="B603" s="625"/>
      <c r="C603" s="659"/>
      <c r="D603" s="685"/>
      <c r="E603" s="469"/>
      <c r="F603" s="468">
        <v>1</v>
      </c>
      <c r="G603" s="200" t="s">
        <v>565</v>
      </c>
      <c r="H603" s="574">
        <v>133</v>
      </c>
      <c r="I603" s="305"/>
      <c r="J603" s="305"/>
      <c r="K603" s="305">
        <v>6</v>
      </c>
      <c r="L603" s="305"/>
      <c r="M603" s="305"/>
      <c r="N603" s="279">
        <v>241.47432000000001</v>
      </c>
      <c r="O603" s="279"/>
      <c r="P603" s="281"/>
    </row>
    <row r="604" spans="1:16" ht="15" hidden="1" customHeight="1" outlineLevel="1" x14ac:dyDescent="0.25">
      <c r="A604" s="483">
        <v>207</v>
      </c>
      <c r="B604" s="625"/>
      <c r="C604" s="659"/>
      <c r="D604" s="685"/>
      <c r="E604" s="469"/>
      <c r="F604" s="468">
        <v>1</v>
      </c>
      <c r="G604" s="200" t="s">
        <v>566</v>
      </c>
      <c r="H604" s="574">
        <v>186</v>
      </c>
      <c r="I604" s="305"/>
      <c r="J604" s="305"/>
      <c r="K604" s="305">
        <v>15</v>
      </c>
      <c r="L604" s="305"/>
      <c r="M604" s="305"/>
      <c r="N604" s="279">
        <v>323.96323999999998</v>
      </c>
      <c r="O604" s="279"/>
      <c r="P604" s="281"/>
    </row>
    <row r="605" spans="1:16" ht="15" hidden="1" customHeight="1" outlineLevel="1" x14ac:dyDescent="0.25">
      <c r="A605" s="483">
        <v>208</v>
      </c>
      <c r="B605" s="625"/>
      <c r="C605" s="659"/>
      <c r="D605" s="685"/>
      <c r="E605" s="469"/>
      <c r="F605" s="468">
        <v>1</v>
      </c>
      <c r="G605" s="200" t="s">
        <v>567</v>
      </c>
      <c r="H605" s="574">
        <v>170</v>
      </c>
      <c r="I605" s="305"/>
      <c r="J605" s="305"/>
      <c r="K605" s="305">
        <v>15</v>
      </c>
      <c r="L605" s="305"/>
      <c r="M605" s="305"/>
      <c r="N605" s="279">
        <v>254.34974</v>
      </c>
      <c r="O605" s="279"/>
      <c r="P605" s="281"/>
    </row>
    <row r="606" spans="1:16" ht="15" hidden="1" customHeight="1" outlineLevel="1" x14ac:dyDescent="0.25">
      <c r="A606" s="483">
        <v>209</v>
      </c>
      <c r="B606" s="625"/>
      <c r="C606" s="659"/>
      <c r="D606" s="685"/>
      <c r="E606" s="469"/>
      <c r="F606" s="468">
        <v>1</v>
      </c>
      <c r="G606" s="200" t="s">
        <v>568</v>
      </c>
      <c r="H606" s="574">
        <v>537</v>
      </c>
      <c r="I606" s="305"/>
      <c r="J606" s="305"/>
      <c r="K606" s="305">
        <v>15</v>
      </c>
      <c r="L606" s="305"/>
      <c r="M606" s="305"/>
      <c r="N606" s="279">
        <v>608.66372999999999</v>
      </c>
      <c r="O606" s="279"/>
      <c r="P606" s="281"/>
    </row>
    <row r="607" spans="1:16" ht="15" hidden="1" customHeight="1" outlineLevel="1" x14ac:dyDescent="0.25">
      <c r="A607" s="483">
        <v>210</v>
      </c>
      <c r="B607" s="625"/>
      <c r="C607" s="659"/>
      <c r="D607" s="685"/>
      <c r="E607" s="469"/>
      <c r="F607" s="468">
        <v>1</v>
      </c>
      <c r="G607" s="200" t="s">
        <v>569</v>
      </c>
      <c r="H607" s="574">
        <v>93</v>
      </c>
      <c r="I607" s="305"/>
      <c r="J607" s="305"/>
      <c r="K607" s="305">
        <v>15</v>
      </c>
      <c r="L607" s="305"/>
      <c r="M607" s="305"/>
      <c r="N607" s="279">
        <v>180.35999000000001</v>
      </c>
      <c r="O607" s="279"/>
      <c r="P607" s="281"/>
    </row>
    <row r="608" spans="1:16" ht="15" hidden="1" customHeight="1" outlineLevel="1" x14ac:dyDescent="0.25">
      <c r="A608" s="483">
        <v>211</v>
      </c>
      <c r="B608" s="625"/>
      <c r="C608" s="659"/>
      <c r="D608" s="685"/>
      <c r="E608" s="469"/>
      <c r="F608" s="468">
        <v>1</v>
      </c>
      <c r="G608" s="200" t="s">
        <v>570</v>
      </c>
      <c r="H608" s="574">
        <v>204</v>
      </c>
      <c r="I608" s="305"/>
      <c r="J608" s="305"/>
      <c r="K608" s="305">
        <v>15</v>
      </c>
      <c r="L608" s="305"/>
      <c r="M608" s="305"/>
      <c r="N608" s="279">
        <v>223.99162000000001</v>
      </c>
      <c r="O608" s="279"/>
      <c r="P608" s="281"/>
    </row>
    <row r="609" spans="1:16" ht="15" hidden="1" customHeight="1" outlineLevel="1" x14ac:dyDescent="0.25">
      <c r="A609" s="483">
        <v>212</v>
      </c>
      <c r="B609" s="625"/>
      <c r="C609" s="659"/>
      <c r="D609" s="685"/>
      <c r="E609" s="469"/>
      <c r="F609" s="468">
        <v>1</v>
      </c>
      <c r="G609" s="200" t="s">
        <v>571</v>
      </c>
      <c r="H609" s="574">
        <v>207</v>
      </c>
      <c r="I609" s="305"/>
      <c r="J609" s="305"/>
      <c r="K609" s="305">
        <v>15</v>
      </c>
      <c r="L609" s="305"/>
      <c r="M609" s="305"/>
      <c r="N609" s="279">
        <v>216.99077</v>
      </c>
      <c r="O609" s="279"/>
      <c r="P609" s="281"/>
    </row>
    <row r="610" spans="1:16" ht="15" hidden="1" customHeight="1" outlineLevel="1" x14ac:dyDescent="0.25">
      <c r="A610" s="483">
        <v>213</v>
      </c>
      <c r="B610" s="625"/>
      <c r="C610" s="659"/>
      <c r="D610" s="685"/>
      <c r="E610" s="469"/>
      <c r="F610" s="468">
        <v>1</v>
      </c>
      <c r="G610" s="200" t="s">
        <v>572</v>
      </c>
      <c r="H610" s="574">
        <v>80</v>
      </c>
      <c r="I610" s="305"/>
      <c r="J610" s="305"/>
      <c r="K610" s="305">
        <v>15</v>
      </c>
      <c r="L610" s="305"/>
      <c r="M610" s="305"/>
      <c r="N610" s="279">
        <v>71.732460000000003</v>
      </c>
      <c r="O610" s="279"/>
      <c r="P610" s="281"/>
    </row>
    <row r="611" spans="1:16" ht="15" hidden="1" customHeight="1" outlineLevel="1" x14ac:dyDescent="0.25">
      <c r="A611" s="483">
        <v>214</v>
      </c>
      <c r="B611" s="625"/>
      <c r="C611" s="659"/>
      <c r="D611" s="685"/>
      <c r="E611" s="469"/>
      <c r="F611" s="468">
        <v>1</v>
      </c>
      <c r="G611" s="200" t="s">
        <v>573</v>
      </c>
      <c r="H611" s="574">
        <v>119</v>
      </c>
      <c r="I611" s="305"/>
      <c r="J611" s="305"/>
      <c r="K611" s="305">
        <v>7</v>
      </c>
      <c r="L611" s="305"/>
      <c r="M611" s="305"/>
      <c r="N611" s="279">
        <v>126.51723000000001</v>
      </c>
      <c r="O611" s="279"/>
      <c r="P611" s="281"/>
    </row>
    <row r="612" spans="1:16" ht="15" hidden="1" customHeight="1" outlineLevel="1" x14ac:dyDescent="0.25">
      <c r="A612" s="483">
        <v>215</v>
      </c>
      <c r="B612" s="625"/>
      <c r="C612" s="659"/>
      <c r="D612" s="685"/>
      <c r="E612" s="469"/>
      <c r="F612" s="468">
        <v>1</v>
      </c>
      <c r="G612" s="200" t="s">
        <v>574</v>
      </c>
      <c r="H612" s="574">
        <v>32</v>
      </c>
      <c r="I612" s="305"/>
      <c r="J612" s="305"/>
      <c r="K612" s="305">
        <v>15</v>
      </c>
      <c r="L612" s="305"/>
      <c r="M612" s="305"/>
      <c r="N612" s="279">
        <v>80.960809999999995</v>
      </c>
      <c r="O612" s="279"/>
      <c r="P612" s="281"/>
    </row>
    <row r="613" spans="1:16" ht="15" hidden="1" customHeight="1" outlineLevel="1" x14ac:dyDescent="0.25">
      <c r="A613" s="483">
        <v>216</v>
      </c>
      <c r="B613" s="625"/>
      <c r="C613" s="659"/>
      <c r="D613" s="685"/>
      <c r="E613" s="469"/>
      <c r="F613" s="468">
        <v>1</v>
      </c>
      <c r="G613" s="200" t="s">
        <v>575</v>
      </c>
      <c r="H613" s="574">
        <v>76</v>
      </c>
      <c r="I613" s="305"/>
      <c r="J613" s="305"/>
      <c r="K613" s="305">
        <v>15</v>
      </c>
      <c r="L613" s="305"/>
      <c r="M613" s="305"/>
      <c r="N613" s="279">
        <v>144.04945999999998</v>
      </c>
      <c r="O613" s="279"/>
      <c r="P613" s="281"/>
    </row>
    <row r="614" spans="1:16" ht="15" hidden="1" customHeight="1" outlineLevel="1" x14ac:dyDescent="0.25">
      <c r="A614" s="483">
        <v>217</v>
      </c>
      <c r="B614" s="625"/>
      <c r="C614" s="659"/>
      <c r="D614" s="685"/>
      <c r="E614" s="469"/>
      <c r="F614" s="468">
        <v>1</v>
      </c>
      <c r="G614" s="200" t="s">
        <v>576</v>
      </c>
      <c r="H614" s="574">
        <v>191</v>
      </c>
      <c r="I614" s="305"/>
      <c r="J614" s="305"/>
      <c r="K614" s="305">
        <v>15</v>
      </c>
      <c r="L614" s="305"/>
      <c r="M614" s="305"/>
      <c r="N614" s="279">
        <v>155.91289999999998</v>
      </c>
      <c r="O614" s="279"/>
      <c r="P614" s="281"/>
    </row>
    <row r="615" spans="1:16" ht="15" hidden="1" customHeight="1" outlineLevel="1" x14ac:dyDescent="0.25">
      <c r="A615" s="483">
        <v>218</v>
      </c>
      <c r="B615" s="625"/>
      <c r="C615" s="659"/>
      <c r="D615" s="685"/>
      <c r="E615" s="469"/>
      <c r="F615" s="468">
        <v>1</v>
      </c>
      <c r="G615" s="200" t="s">
        <v>577</v>
      </c>
      <c r="H615" s="574">
        <v>227</v>
      </c>
      <c r="I615" s="305"/>
      <c r="J615" s="305"/>
      <c r="K615" s="305">
        <v>15</v>
      </c>
      <c r="L615" s="305"/>
      <c r="M615" s="305"/>
      <c r="N615" s="279">
        <v>291.50862999999998</v>
      </c>
      <c r="O615" s="279"/>
      <c r="P615" s="281"/>
    </row>
    <row r="616" spans="1:16" ht="15" hidden="1" customHeight="1" outlineLevel="1" x14ac:dyDescent="0.25">
      <c r="A616" s="483">
        <v>219</v>
      </c>
      <c r="B616" s="625"/>
      <c r="C616" s="659"/>
      <c r="D616" s="685"/>
      <c r="E616" s="469"/>
      <c r="F616" s="468">
        <v>1</v>
      </c>
      <c r="G616" s="200" t="s">
        <v>578</v>
      </c>
      <c r="H616" s="574">
        <v>541</v>
      </c>
      <c r="I616" s="305"/>
      <c r="J616" s="305"/>
      <c r="K616" s="305">
        <v>29</v>
      </c>
      <c r="L616" s="305"/>
      <c r="M616" s="305"/>
      <c r="N616" s="279">
        <v>797.41683</v>
      </c>
      <c r="O616" s="279"/>
      <c r="P616" s="281"/>
    </row>
    <row r="617" spans="1:16" ht="15" hidden="1" customHeight="1" outlineLevel="1" x14ac:dyDescent="0.25">
      <c r="A617" s="483">
        <v>220</v>
      </c>
      <c r="B617" s="625"/>
      <c r="C617" s="659"/>
      <c r="D617" s="685"/>
      <c r="E617" s="469"/>
      <c r="F617" s="468">
        <v>1</v>
      </c>
      <c r="G617" s="200" t="s">
        <v>579</v>
      </c>
      <c r="H617" s="574">
        <v>195</v>
      </c>
      <c r="I617" s="305"/>
      <c r="J617" s="305"/>
      <c r="K617" s="305">
        <v>30</v>
      </c>
      <c r="L617" s="305"/>
      <c r="M617" s="305"/>
      <c r="N617" s="279">
        <v>357.37411000000003</v>
      </c>
      <c r="O617" s="279"/>
      <c r="P617" s="281"/>
    </row>
    <row r="618" spans="1:16" ht="15" hidden="1" customHeight="1" outlineLevel="1" x14ac:dyDescent="0.25">
      <c r="A618" s="483">
        <v>221</v>
      </c>
      <c r="B618" s="625"/>
      <c r="C618" s="659"/>
      <c r="D618" s="685"/>
      <c r="E618" s="469"/>
      <c r="F618" s="468">
        <v>1</v>
      </c>
      <c r="G618" s="200" t="s">
        <v>580</v>
      </c>
      <c r="H618" s="574">
        <v>115</v>
      </c>
      <c r="I618" s="305"/>
      <c r="J618" s="305"/>
      <c r="K618" s="305">
        <v>15</v>
      </c>
      <c r="L618" s="305"/>
      <c r="M618" s="305"/>
      <c r="N618" s="279">
        <v>250.18337000000002</v>
      </c>
      <c r="O618" s="279"/>
      <c r="P618" s="281"/>
    </row>
    <row r="619" spans="1:16" ht="15" hidden="1" customHeight="1" outlineLevel="1" x14ac:dyDescent="0.25">
      <c r="A619" s="483">
        <v>222</v>
      </c>
      <c r="B619" s="625"/>
      <c r="C619" s="659"/>
      <c r="D619" s="685"/>
      <c r="E619" s="469"/>
      <c r="F619" s="468">
        <v>1</v>
      </c>
      <c r="G619" s="200" t="s">
        <v>581</v>
      </c>
      <c r="H619" s="574">
        <v>239</v>
      </c>
      <c r="I619" s="305"/>
      <c r="J619" s="305"/>
      <c r="K619" s="305">
        <v>15</v>
      </c>
      <c r="L619" s="305"/>
      <c r="M619" s="305"/>
      <c r="N619" s="279">
        <v>375.60337999999996</v>
      </c>
      <c r="O619" s="279"/>
      <c r="P619" s="281"/>
    </row>
    <row r="620" spans="1:16" ht="15" hidden="1" customHeight="1" outlineLevel="1" x14ac:dyDescent="0.25">
      <c r="A620" s="483">
        <v>223</v>
      </c>
      <c r="B620" s="625"/>
      <c r="C620" s="659"/>
      <c r="D620" s="685"/>
      <c r="E620" s="469"/>
      <c r="F620" s="468">
        <v>1</v>
      </c>
      <c r="G620" s="200" t="s">
        <v>582</v>
      </c>
      <c r="H620" s="574">
        <v>216.1</v>
      </c>
      <c r="I620" s="305"/>
      <c r="J620" s="305"/>
      <c r="K620" s="305">
        <v>15</v>
      </c>
      <c r="L620" s="305"/>
      <c r="M620" s="305"/>
      <c r="N620" s="279">
        <v>283.55869000000001</v>
      </c>
      <c r="O620" s="279"/>
      <c r="P620" s="281"/>
    </row>
    <row r="621" spans="1:16" ht="15" hidden="1" customHeight="1" outlineLevel="1" x14ac:dyDescent="0.25">
      <c r="A621" s="483">
        <v>224</v>
      </c>
      <c r="B621" s="625"/>
      <c r="C621" s="659"/>
      <c r="D621" s="685"/>
      <c r="E621" s="469"/>
      <c r="F621" s="468">
        <v>1</v>
      </c>
      <c r="G621" s="200" t="s">
        <v>583</v>
      </c>
      <c r="H621" s="574">
        <v>37</v>
      </c>
      <c r="I621" s="305"/>
      <c r="J621" s="305"/>
      <c r="K621" s="305">
        <v>15</v>
      </c>
      <c r="L621" s="305"/>
      <c r="M621" s="305"/>
      <c r="N621" s="279">
        <v>76.79898</v>
      </c>
      <c r="O621" s="279"/>
      <c r="P621" s="281"/>
    </row>
    <row r="622" spans="1:16" ht="15" hidden="1" customHeight="1" outlineLevel="1" x14ac:dyDescent="0.25">
      <c r="A622" s="483">
        <v>225</v>
      </c>
      <c r="B622" s="625"/>
      <c r="C622" s="659"/>
      <c r="D622" s="685"/>
      <c r="E622" s="469"/>
      <c r="F622" s="468">
        <v>1</v>
      </c>
      <c r="G622" s="200" t="s">
        <v>584</v>
      </c>
      <c r="H622" s="574">
        <v>215</v>
      </c>
      <c r="I622" s="305"/>
      <c r="J622" s="305"/>
      <c r="K622" s="305">
        <v>15</v>
      </c>
      <c r="L622" s="305"/>
      <c r="M622" s="305"/>
      <c r="N622" s="279">
        <v>323.60156000000001</v>
      </c>
      <c r="O622" s="279"/>
      <c r="P622" s="281"/>
    </row>
    <row r="623" spans="1:16" ht="15" hidden="1" customHeight="1" outlineLevel="1" x14ac:dyDescent="0.25">
      <c r="A623" s="483">
        <v>226</v>
      </c>
      <c r="B623" s="625"/>
      <c r="C623" s="659"/>
      <c r="D623" s="685"/>
      <c r="E623" s="469"/>
      <c r="F623" s="468">
        <v>1</v>
      </c>
      <c r="G623" s="200" t="s">
        <v>585</v>
      </c>
      <c r="H623" s="574">
        <v>139</v>
      </c>
      <c r="I623" s="305"/>
      <c r="J623" s="305"/>
      <c r="K623" s="305">
        <v>15</v>
      </c>
      <c r="L623" s="305"/>
      <c r="M623" s="305"/>
      <c r="N623" s="279">
        <v>691.98967000000005</v>
      </c>
      <c r="O623" s="279"/>
      <c r="P623" s="281"/>
    </row>
    <row r="624" spans="1:16" ht="15" hidden="1" customHeight="1" outlineLevel="1" x14ac:dyDescent="0.25">
      <c r="A624" s="483">
        <v>227</v>
      </c>
      <c r="B624" s="625"/>
      <c r="C624" s="659"/>
      <c r="D624" s="685"/>
      <c r="E624" s="469"/>
      <c r="F624" s="468">
        <v>1</v>
      </c>
      <c r="G624" s="200" t="s">
        <v>586</v>
      </c>
      <c r="H624" s="574">
        <v>110</v>
      </c>
      <c r="I624" s="305"/>
      <c r="J624" s="305"/>
      <c r="K624" s="305">
        <v>15</v>
      </c>
      <c r="L624" s="305"/>
      <c r="M624" s="305"/>
      <c r="N624" s="279">
        <v>96.200540000000004</v>
      </c>
      <c r="O624" s="279"/>
      <c r="P624" s="281"/>
    </row>
    <row r="625" spans="1:16" ht="15" hidden="1" customHeight="1" outlineLevel="1" x14ac:dyDescent="0.25">
      <c r="A625" s="483">
        <v>228</v>
      </c>
      <c r="B625" s="625"/>
      <c r="C625" s="659"/>
      <c r="D625" s="685"/>
      <c r="E625" s="469"/>
      <c r="F625" s="468">
        <v>1</v>
      </c>
      <c r="G625" s="200" t="s">
        <v>587</v>
      </c>
      <c r="H625" s="574">
        <v>756</v>
      </c>
      <c r="I625" s="305"/>
      <c r="J625" s="305"/>
      <c r="K625" s="305">
        <v>10</v>
      </c>
      <c r="L625" s="305"/>
      <c r="M625" s="305"/>
      <c r="N625" s="279">
        <v>784.41287</v>
      </c>
      <c r="O625" s="279"/>
      <c r="P625" s="281"/>
    </row>
    <row r="626" spans="1:16" ht="15" hidden="1" customHeight="1" outlineLevel="1" x14ac:dyDescent="0.25">
      <c r="A626" s="483">
        <v>229</v>
      </c>
      <c r="B626" s="625"/>
      <c r="C626" s="659"/>
      <c r="D626" s="685"/>
      <c r="E626" s="469"/>
      <c r="F626" s="468">
        <v>1</v>
      </c>
      <c r="G626" s="200" t="s">
        <v>588</v>
      </c>
      <c r="H626" s="574">
        <v>1920</v>
      </c>
      <c r="I626" s="305"/>
      <c r="J626" s="305"/>
      <c r="K626" s="305">
        <v>15</v>
      </c>
      <c r="L626" s="305"/>
      <c r="M626" s="305"/>
      <c r="N626" s="279">
        <v>1887.2576999999999</v>
      </c>
      <c r="O626" s="279"/>
      <c r="P626" s="281"/>
    </row>
    <row r="627" spans="1:16" ht="15" hidden="1" customHeight="1" outlineLevel="1" x14ac:dyDescent="0.25">
      <c r="A627" s="483">
        <v>230</v>
      </c>
      <c r="B627" s="625"/>
      <c r="C627" s="659"/>
      <c r="D627" s="685"/>
      <c r="E627" s="469"/>
      <c r="F627" s="468">
        <v>1</v>
      </c>
      <c r="G627" s="200" t="s">
        <v>589</v>
      </c>
      <c r="H627" s="574">
        <v>1063</v>
      </c>
      <c r="I627" s="305"/>
      <c r="J627" s="305"/>
      <c r="K627" s="305">
        <v>139</v>
      </c>
      <c r="L627" s="305"/>
      <c r="M627" s="305"/>
      <c r="N627" s="279">
        <v>1214.56006</v>
      </c>
      <c r="O627" s="279"/>
      <c r="P627" s="281"/>
    </row>
    <row r="628" spans="1:16" ht="15" hidden="1" customHeight="1" outlineLevel="1" x14ac:dyDescent="0.25">
      <c r="A628" s="483">
        <v>231</v>
      </c>
      <c r="B628" s="625"/>
      <c r="C628" s="659"/>
      <c r="D628" s="685"/>
      <c r="E628" s="469"/>
      <c r="F628" s="468">
        <v>1</v>
      </c>
      <c r="G628" s="200" t="s">
        <v>590</v>
      </c>
      <c r="H628" s="574">
        <v>42</v>
      </c>
      <c r="I628" s="305"/>
      <c r="J628" s="305"/>
      <c r="K628" s="305">
        <v>15</v>
      </c>
      <c r="L628" s="305"/>
      <c r="M628" s="305"/>
      <c r="N628" s="279">
        <v>72.804779999999994</v>
      </c>
      <c r="O628" s="279"/>
      <c r="P628" s="281"/>
    </row>
    <row r="629" spans="1:16" ht="15" hidden="1" customHeight="1" outlineLevel="1" x14ac:dyDescent="0.25">
      <c r="A629" s="483">
        <v>232</v>
      </c>
      <c r="B629" s="625"/>
      <c r="C629" s="659"/>
      <c r="D629" s="685"/>
      <c r="E629" s="469"/>
      <c r="F629" s="468">
        <v>1</v>
      </c>
      <c r="G629" s="200" t="s">
        <v>591</v>
      </c>
      <c r="H629" s="574">
        <v>55</v>
      </c>
      <c r="I629" s="305"/>
      <c r="J629" s="305"/>
      <c r="K629" s="305">
        <v>6</v>
      </c>
      <c r="L629" s="305"/>
      <c r="M629" s="305"/>
      <c r="N629" s="279">
        <v>121.02225</v>
      </c>
      <c r="O629" s="279"/>
      <c r="P629" s="281"/>
    </row>
    <row r="630" spans="1:16" ht="15" hidden="1" customHeight="1" outlineLevel="1" x14ac:dyDescent="0.25">
      <c r="A630" s="483">
        <v>233</v>
      </c>
      <c r="B630" s="625"/>
      <c r="C630" s="659"/>
      <c r="D630" s="685"/>
      <c r="E630" s="469"/>
      <c r="F630" s="468">
        <v>1</v>
      </c>
      <c r="G630" s="200" t="s">
        <v>592</v>
      </c>
      <c r="H630" s="574">
        <v>126</v>
      </c>
      <c r="I630" s="305"/>
      <c r="J630" s="305"/>
      <c r="K630" s="305">
        <v>45</v>
      </c>
      <c r="L630" s="305"/>
      <c r="M630" s="305"/>
      <c r="N630" s="279">
        <v>147.88583</v>
      </c>
      <c r="O630" s="279"/>
      <c r="P630" s="281"/>
    </row>
    <row r="631" spans="1:16" ht="15" hidden="1" customHeight="1" outlineLevel="1" x14ac:dyDescent="0.25">
      <c r="A631" s="483">
        <v>234</v>
      </c>
      <c r="B631" s="625"/>
      <c r="C631" s="659"/>
      <c r="D631" s="685"/>
      <c r="E631" s="469"/>
      <c r="F631" s="468">
        <v>1</v>
      </c>
      <c r="G631" s="200" t="s">
        <v>593</v>
      </c>
      <c r="H631" s="574">
        <v>150</v>
      </c>
      <c r="I631" s="305"/>
      <c r="J631" s="305"/>
      <c r="K631" s="305">
        <v>65</v>
      </c>
      <c r="L631" s="305"/>
      <c r="M631" s="305"/>
      <c r="N631" s="279">
        <v>182.97218000000001</v>
      </c>
      <c r="O631" s="279"/>
      <c r="P631" s="281"/>
    </row>
    <row r="632" spans="1:16" ht="15" hidden="1" customHeight="1" outlineLevel="1" x14ac:dyDescent="0.25">
      <c r="A632" s="483">
        <v>235</v>
      </c>
      <c r="B632" s="625"/>
      <c r="C632" s="659"/>
      <c r="D632" s="685"/>
      <c r="E632" s="469"/>
      <c r="F632" s="468">
        <v>1</v>
      </c>
      <c r="G632" s="200" t="s">
        <v>594</v>
      </c>
      <c r="H632" s="574">
        <v>172</v>
      </c>
      <c r="I632" s="305"/>
      <c r="J632" s="305"/>
      <c r="K632" s="305">
        <v>35</v>
      </c>
      <c r="L632" s="305"/>
      <c r="M632" s="305"/>
      <c r="N632" s="279">
        <v>173.55047000000002</v>
      </c>
      <c r="O632" s="279"/>
      <c r="P632" s="281"/>
    </row>
    <row r="633" spans="1:16" ht="15" hidden="1" customHeight="1" outlineLevel="1" x14ac:dyDescent="0.25">
      <c r="A633" s="483">
        <v>236</v>
      </c>
      <c r="B633" s="625"/>
      <c r="C633" s="659"/>
      <c r="D633" s="685"/>
      <c r="E633" s="469"/>
      <c r="F633" s="468">
        <v>1</v>
      </c>
      <c r="G633" s="200" t="s">
        <v>595</v>
      </c>
      <c r="H633" s="574">
        <v>115</v>
      </c>
      <c r="I633" s="305"/>
      <c r="J633" s="305"/>
      <c r="K633" s="305">
        <v>16</v>
      </c>
      <c r="L633" s="305"/>
      <c r="M633" s="305"/>
      <c r="N633" s="279">
        <v>140.2216</v>
      </c>
      <c r="O633" s="279"/>
      <c r="P633" s="281"/>
    </row>
    <row r="634" spans="1:16" ht="15" hidden="1" customHeight="1" outlineLevel="1" x14ac:dyDescent="0.25">
      <c r="A634" s="483">
        <v>237</v>
      </c>
      <c r="B634" s="625"/>
      <c r="C634" s="659"/>
      <c r="D634" s="685"/>
      <c r="E634" s="469"/>
      <c r="F634" s="468">
        <v>1</v>
      </c>
      <c r="G634" s="200" t="s">
        <v>596</v>
      </c>
      <c r="H634" s="574">
        <v>73</v>
      </c>
      <c r="I634" s="305"/>
      <c r="J634" s="305"/>
      <c r="K634" s="305">
        <v>80</v>
      </c>
      <c r="L634" s="305"/>
      <c r="M634" s="305"/>
      <c r="N634" s="279">
        <v>120.3004</v>
      </c>
      <c r="O634" s="279"/>
      <c r="P634" s="281"/>
    </row>
    <row r="635" spans="1:16" ht="15" hidden="1" customHeight="1" outlineLevel="1" x14ac:dyDescent="0.25">
      <c r="A635" s="483">
        <v>238</v>
      </c>
      <c r="B635" s="625"/>
      <c r="C635" s="659"/>
      <c r="D635" s="685"/>
      <c r="E635" s="469"/>
      <c r="F635" s="468">
        <v>1</v>
      </c>
      <c r="G635" s="200" t="s">
        <v>597</v>
      </c>
      <c r="H635" s="574">
        <v>76</v>
      </c>
      <c r="I635" s="305"/>
      <c r="J635" s="305"/>
      <c r="K635" s="305">
        <v>0</v>
      </c>
      <c r="L635" s="305"/>
      <c r="M635" s="305"/>
      <c r="N635" s="279">
        <v>54.632689999999997</v>
      </c>
      <c r="O635" s="279"/>
      <c r="P635" s="281"/>
    </row>
    <row r="636" spans="1:16" ht="15" hidden="1" customHeight="1" outlineLevel="1" x14ac:dyDescent="0.25">
      <c r="A636" s="483">
        <v>239</v>
      </c>
      <c r="B636" s="625"/>
      <c r="C636" s="659"/>
      <c r="D636" s="685"/>
      <c r="E636" s="469"/>
      <c r="F636" s="468">
        <v>1</v>
      </c>
      <c r="G636" s="200" t="s">
        <v>598</v>
      </c>
      <c r="H636" s="574">
        <v>279</v>
      </c>
      <c r="I636" s="305"/>
      <c r="J636" s="305"/>
      <c r="K636" s="305">
        <v>50</v>
      </c>
      <c r="L636" s="305"/>
      <c r="M636" s="305"/>
      <c r="N636" s="279">
        <v>316.07868000000002</v>
      </c>
      <c r="O636" s="279"/>
      <c r="P636" s="281"/>
    </row>
    <row r="637" spans="1:16" ht="15" hidden="1" customHeight="1" outlineLevel="1" x14ac:dyDescent="0.25">
      <c r="A637" s="483">
        <v>240</v>
      </c>
      <c r="B637" s="625"/>
      <c r="C637" s="659"/>
      <c r="D637" s="685"/>
      <c r="E637" s="469"/>
      <c r="F637" s="468">
        <v>1</v>
      </c>
      <c r="G637" s="200" t="s">
        <v>599</v>
      </c>
      <c r="H637" s="574">
        <v>458</v>
      </c>
      <c r="I637" s="305"/>
      <c r="J637" s="305"/>
      <c r="K637" s="305">
        <v>90</v>
      </c>
      <c r="L637" s="305"/>
      <c r="M637" s="305"/>
      <c r="N637" s="279">
        <v>651.50879999999995</v>
      </c>
      <c r="O637" s="279"/>
      <c r="P637" s="281"/>
    </row>
    <row r="638" spans="1:16" ht="15" hidden="1" customHeight="1" outlineLevel="1" x14ac:dyDescent="0.25">
      <c r="A638" s="483">
        <v>241</v>
      </c>
      <c r="B638" s="625"/>
      <c r="C638" s="659"/>
      <c r="D638" s="685"/>
      <c r="E638" s="469"/>
      <c r="F638" s="468">
        <v>1</v>
      </c>
      <c r="G638" s="200" t="s">
        <v>600</v>
      </c>
      <c r="H638" s="574">
        <v>392</v>
      </c>
      <c r="I638" s="305"/>
      <c r="J638" s="305"/>
      <c r="K638" s="305">
        <v>50</v>
      </c>
      <c r="L638" s="305"/>
      <c r="M638" s="305"/>
      <c r="N638" s="279">
        <v>369.38990000000001</v>
      </c>
      <c r="O638" s="279"/>
      <c r="P638" s="281"/>
    </row>
    <row r="639" spans="1:16" ht="15" hidden="1" customHeight="1" outlineLevel="1" x14ac:dyDescent="0.25">
      <c r="A639" s="483">
        <v>242</v>
      </c>
      <c r="B639" s="625"/>
      <c r="C639" s="659"/>
      <c r="D639" s="685"/>
      <c r="E639" s="469"/>
      <c r="F639" s="468">
        <v>1</v>
      </c>
      <c r="G639" s="200" t="s">
        <v>601</v>
      </c>
      <c r="H639" s="574">
        <v>82</v>
      </c>
      <c r="I639" s="305"/>
      <c r="J639" s="305"/>
      <c r="K639" s="305">
        <v>5</v>
      </c>
      <c r="L639" s="305"/>
      <c r="M639" s="305"/>
      <c r="N639" s="279">
        <v>171.3357</v>
      </c>
      <c r="O639" s="279"/>
      <c r="P639" s="281"/>
    </row>
    <row r="640" spans="1:16" ht="15" hidden="1" customHeight="1" outlineLevel="1" x14ac:dyDescent="0.25">
      <c r="A640" s="483">
        <v>243</v>
      </c>
      <c r="B640" s="625"/>
      <c r="C640" s="659"/>
      <c r="D640" s="685"/>
      <c r="E640" s="469"/>
      <c r="F640" s="468">
        <v>1</v>
      </c>
      <c r="G640" s="200" t="s">
        <v>602</v>
      </c>
      <c r="H640" s="574">
        <v>126</v>
      </c>
      <c r="I640" s="305"/>
      <c r="J640" s="305"/>
      <c r="K640" s="305">
        <v>1</v>
      </c>
      <c r="L640" s="305"/>
      <c r="M640" s="305"/>
      <c r="N640" s="279">
        <v>106.75158</v>
      </c>
      <c r="O640" s="279"/>
      <c r="P640" s="281"/>
    </row>
    <row r="641" spans="1:16" ht="15" hidden="1" customHeight="1" outlineLevel="1" x14ac:dyDescent="0.25">
      <c r="A641" s="483">
        <v>244</v>
      </c>
      <c r="B641" s="625"/>
      <c r="C641" s="659"/>
      <c r="D641" s="685"/>
      <c r="E641" s="469"/>
      <c r="F641" s="468">
        <v>1</v>
      </c>
      <c r="G641" s="200" t="s">
        <v>603</v>
      </c>
      <c r="H641" s="574">
        <v>311</v>
      </c>
      <c r="I641" s="305"/>
      <c r="J641" s="305"/>
      <c r="K641" s="305">
        <v>1</v>
      </c>
      <c r="L641" s="305"/>
      <c r="M641" s="305"/>
      <c r="N641" s="279">
        <v>281.27481</v>
      </c>
      <c r="O641" s="279"/>
      <c r="P641" s="281"/>
    </row>
    <row r="642" spans="1:16" ht="15" hidden="1" customHeight="1" outlineLevel="1" x14ac:dyDescent="0.25">
      <c r="A642" s="483">
        <v>245</v>
      </c>
      <c r="B642" s="625"/>
      <c r="C642" s="659"/>
      <c r="D642" s="685"/>
      <c r="E642" s="469"/>
      <c r="F642" s="468">
        <v>1</v>
      </c>
      <c r="G642" s="200" t="s">
        <v>604</v>
      </c>
      <c r="H642" s="574">
        <v>156</v>
      </c>
      <c r="I642" s="305"/>
      <c r="J642" s="305"/>
      <c r="K642" s="305">
        <v>6</v>
      </c>
      <c r="L642" s="305"/>
      <c r="M642" s="305"/>
      <c r="N642" s="279">
        <v>188.32581999999999</v>
      </c>
      <c r="O642" s="279"/>
      <c r="P642" s="281"/>
    </row>
    <row r="643" spans="1:16" ht="15" hidden="1" customHeight="1" outlineLevel="1" x14ac:dyDescent="0.25">
      <c r="A643" s="483">
        <v>246</v>
      </c>
      <c r="B643" s="625"/>
      <c r="C643" s="659"/>
      <c r="D643" s="685"/>
      <c r="E643" s="469"/>
      <c r="F643" s="468">
        <v>1</v>
      </c>
      <c r="G643" s="200" t="s">
        <v>605</v>
      </c>
      <c r="H643" s="574">
        <v>88</v>
      </c>
      <c r="I643" s="305"/>
      <c r="J643" s="305"/>
      <c r="K643" s="305">
        <v>140</v>
      </c>
      <c r="L643" s="305"/>
      <c r="M643" s="305"/>
      <c r="N643" s="279">
        <v>95.793779999999998</v>
      </c>
      <c r="O643" s="279"/>
      <c r="P643" s="281"/>
    </row>
    <row r="644" spans="1:16" ht="15" hidden="1" customHeight="1" outlineLevel="1" x14ac:dyDescent="0.25">
      <c r="A644" s="483">
        <v>247</v>
      </c>
      <c r="B644" s="625"/>
      <c r="C644" s="659"/>
      <c r="D644" s="685"/>
      <c r="E644" s="469"/>
      <c r="F644" s="468">
        <v>1</v>
      </c>
      <c r="G644" s="200" t="s">
        <v>606</v>
      </c>
      <c r="H644" s="574">
        <v>131</v>
      </c>
      <c r="I644" s="305"/>
      <c r="J644" s="305"/>
      <c r="K644" s="305">
        <v>75</v>
      </c>
      <c r="L644" s="305"/>
      <c r="M644" s="305"/>
      <c r="N644" s="279">
        <v>108.81425999999999</v>
      </c>
      <c r="O644" s="279"/>
      <c r="P644" s="281"/>
    </row>
    <row r="645" spans="1:16" ht="15" hidden="1" customHeight="1" outlineLevel="1" x14ac:dyDescent="0.25">
      <c r="A645" s="483">
        <v>248</v>
      </c>
      <c r="B645" s="625"/>
      <c r="C645" s="659"/>
      <c r="D645" s="685"/>
      <c r="E645" s="469"/>
      <c r="F645" s="468">
        <v>1</v>
      </c>
      <c r="G645" s="200" t="s">
        <v>607</v>
      </c>
      <c r="H645" s="574">
        <v>535</v>
      </c>
      <c r="I645" s="305"/>
      <c r="J645" s="305"/>
      <c r="K645" s="305">
        <v>15</v>
      </c>
      <c r="L645" s="305"/>
      <c r="M645" s="305"/>
      <c r="N645" s="279">
        <v>544.63430000000005</v>
      </c>
      <c r="O645" s="279"/>
      <c r="P645" s="281"/>
    </row>
    <row r="646" spans="1:16" ht="15" hidden="1" customHeight="1" outlineLevel="1" x14ac:dyDescent="0.25">
      <c r="A646" s="483">
        <v>249</v>
      </c>
      <c r="B646" s="625"/>
      <c r="C646" s="659"/>
      <c r="D646" s="685"/>
      <c r="E646" s="469"/>
      <c r="F646" s="468">
        <v>1</v>
      </c>
      <c r="G646" s="200" t="s">
        <v>608</v>
      </c>
      <c r="H646" s="574">
        <v>254</v>
      </c>
      <c r="I646" s="305"/>
      <c r="J646" s="305"/>
      <c r="K646" s="305">
        <v>15</v>
      </c>
      <c r="L646" s="305"/>
      <c r="M646" s="305"/>
      <c r="N646" s="279">
        <v>320.65679</v>
      </c>
      <c r="O646" s="279"/>
      <c r="P646" s="281"/>
    </row>
    <row r="647" spans="1:16" ht="15" hidden="1" customHeight="1" outlineLevel="1" x14ac:dyDescent="0.25">
      <c r="A647" s="483">
        <v>250</v>
      </c>
      <c r="B647" s="625"/>
      <c r="C647" s="659"/>
      <c r="D647" s="685"/>
      <c r="E647" s="469"/>
      <c r="F647" s="468">
        <v>1</v>
      </c>
      <c r="G647" s="200" t="s">
        <v>609</v>
      </c>
      <c r="H647" s="574">
        <v>115</v>
      </c>
      <c r="I647" s="305"/>
      <c r="J647" s="305"/>
      <c r="K647" s="305">
        <v>6</v>
      </c>
      <c r="L647" s="305"/>
      <c r="M647" s="305"/>
      <c r="N647" s="279">
        <v>173.70944</v>
      </c>
      <c r="O647" s="279"/>
      <c r="P647" s="281"/>
    </row>
    <row r="648" spans="1:16" ht="15" hidden="1" customHeight="1" outlineLevel="1" x14ac:dyDescent="0.25">
      <c r="A648" s="483">
        <v>251</v>
      </c>
      <c r="B648" s="625"/>
      <c r="C648" s="659"/>
      <c r="D648" s="685"/>
      <c r="E648" s="469"/>
      <c r="F648" s="468">
        <v>1</v>
      </c>
      <c r="G648" s="200" t="s">
        <v>610</v>
      </c>
      <c r="H648" s="574">
        <v>41</v>
      </c>
      <c r="I648" s="305"/>
      <c r="J648" s="305"/>
      <c r="K648" s="305">
        <v>40</v>
      </c>
      <c r="L648" s="305"/>
      <c r="M648" s="305"/>
      <c r="N648" s="279">
        <v>67.612669999999994</v>
      </c>
      <c r="O648" s="279"/>
      <c r="P648" s="281"/>
    </row>
    <row r="649" spans="1:16" ht="15" hidden="1" customHeight="1" outlineLevel="1" x14ac:dyDescent="0.25">
      <c r="A649" s="483">
        <v>252</v>
      </c>
      <c r="B649" s="625"/>
      <c r="C649" s="659"/>
      <c r="D649" s="685"/>
      <c r="E649" s="469"/>
      <c r="F649" s="468">
        <v>1</v>
      </c>
      <c r="G649" s="200" t="s">
        <v>611</v>
      </c>
      <c r="H649" s="574">
        <v>12</v>
      </c>
      <c r="I649" s="305"/>
      <c r="J649" s="305"/>
      <c r="K649" s="305">
        <v>15</v>
      </c>
      <c r="L649" s="305"/>
      <c r="M649" s="305"/>
      <c r="N649" s="279">
        <v>49.504979999999996</v>
      </c>
      <c r="O649" s="279"/>
      <c r="P649" s="281"/>
    </row>
    <row r="650" spans="1:16" ht="15" hidden="1" customHeight="1" outlineLevel="1" x14ac:dyDescent="0.25">
      <c r="A650" s="483">
        <v>253</v>
      </c>
      <c r="B650" s="625"/>
      <c r="C650" s="659"/>
      <c r="D650" s="685"/>
      <c r="E650" s="469"/>
      <c r="F650" s="468">
        <v>1</v>
      </c>
      <c r="G650" s="200" t="s">
        <v>612</v>
      </c>
      <c r="H650" s="574">
        <v>31</v>
      </c>
      <c r="I650" s="305"/>
      <c r="J650" s="305"/>
      <c r="K650" s="305">
        <v>5</v>
      </c>
      <c r="L650" s="305"/>
      <c r="M650" s="305"/>
      <c r="N650" s="279">
        <v>61.809419999999996</v>
      </c>
      <c r="O650" s="279"/>
      <c r="P650" s="281"/>
    </row>
    <row r="651" spans="1:16" ht="15" hidden="1" customHeight="1" outlineLevel="1" x14ac:dyDescent="0.25">
      <c r="A651" s="483">
        <v>254</v>
      </c>
      <c r="B651" s="625"/>
      <c r="C651" s="659"/>
      <c r="D651" s="685"/>
      <c r="E651" s="469"/>
      <c r="F651" s="468">
        <v>1</v>
      </c>
      <c r="G651" s="200" t="s">
        <v>613</v>
      </c>
      <c r="H651" s="574">
        <v>122</v>
      </c>
      <c r="I651" s="305"/>
      <c r="J651" s="305"/>
      <c r="K651" s="305">
        <v>5</v>
      </c>
      <c r="L651" s="305"/>
      <c r="M651" s="305"/>
      <c r="N651" s="279">
        <v>75.915220000000005</v>
      </c>
      <c r="O651" s="279"/>
      <c r="P651" s="281"/>
    </row>
    <row r="652" spans="1:16" ht="15" hidden="1" customHeight="1" outlineLevel="1" x14ac:dyDescent="0.25">
      <c r="A652" s="483">
        <v>255</v>
      </c>
      <c r="B652" s="625"/>
      <c r="C652" s="659"/>
      <c r="D652" s="685"/>
      <c r="E652" s="469"/>
      <c r="F652" s="468">
        <v>1</v>
      </c>
      <c r="G652" s="200" t="s">
        <v>614</v>
      </c>
      <c r="H652" s="574">
        <v>26</v>
      </c>
      <c r="I652" s="305"/>
      <c r="J652" s="305"/>
      <c r="K652" s="305">
        <v>1</v>
      </c>
      <c r="L652" s="305"/>
      <c r="M652" s="305"/>
      <c r="N652" s="279">
        <v>16.260059999999999</v>
      </c>
      <c r="O652" s="279"/>
      <c r="P652" s="281"/>
    </row>
    <row r="653" spans="1:16" ht="15" hidden="1" customHeight="1" outlineLevel="1" x14ac:dyDescent="0.25">
      <c r="A653" s="483">
        <v>256</v>
      </c>
      <c r="B653" s="625"/>
      <c r="C653" s="659"/>
      <c r="D653" s="685"/>
      <c r="E653" s="469"/>
      <c r="F653" s="468">
        <v>1</v>
      </c>
      <c r="G653" s="200" t="s">
        <v>615</v>
      </c>
      <c r="H653" s="574">
        <v>200</v>
      </c>
      <c r="I653" s="305"/>
      <c r="J653" s="305"/>
      <c r="K653" s="305">
        <v>40</v>
      </c>
      <c r="L653" s="305"/>
      <c r="M653" s="305"/>
      <c r="N653" s="279">
        <v>241.49987000000002</v>
      </c>
      <c r="O653" s="279"/>
      <c r="P653" s="281"/>
    </row>
    <row r="654" spans="1:16" ht="15" hidden="1" customHeight="1" outlineLevel="1" x14ac:dyDescent="0.25">
      <c r="A654" s="483">
        <v>257</v>
      </c>
      <c r="B654" s="625"/>
      <c r="C654" s="659"/>
      <c r="D654" s="685"/>
      <c r="E654" s="469"/>
      <c r="F654" s="468">
        <v>1</v>
      </c>
      <c r="G654" s="200" t="s">
        <v>616</v>
      </c>
      <c r="H654" s="574">
        <v>234</v>
      </c>
      <c r="I654" s="305"/>
      <c r="J654" s="305"/>
      <c r="K654" s="305">
        <v>150</v>
      </c>
      <c r="L654" s="305"/>
      <c r="M654" s="305"/>
      <c r="N654" s="279">
        <v>212.84126000000001</v>
      </c>
      <c r="O654" s="279"/>
      <c r="P654" s="281"/>
    </row>
    <row r="655" spans="1:16" ht="15" hidden="1" customHeight="1" outlineLevel="1" x14ac:dyDescent="0.25">
      <c r="A655" s="483">
        <v>258</v>
      </c>
      <c r="B655" s="625"/>
      <c r="C655" s="659"/>
      <c r="D655" s="685"/>
      <c r="E655" s="469"/>
      <c r="F655" s="468">
        <v>1</v>
      </c>
      <c r="G655" s="200" t="s">
        <v>617</v>
      </c>
      <c r="H655" s="574">
        <v>5</v>
      </c>
      <c r="I655" s="305"/>
      <c r="J655" s="305"/>
      <c r="K655" s="305">
        <v>1</v>
      </c>
      <c r="L655" s="305"/>
      <c r="M655" s="305"/>
      <c r="N655" s="279">
        <v>21.130459999999999</v>
      </c>
      <c r="O655" s="279"/>
      <c r="P655" s="281"/>
    </row>
    <row r="656" spans="1:16" ht="15" hidden="1" customHeight="1" outlineLevel="1" x14ac:dyDescent="0.25">
      <c r="A656" s="483">
        <v>259</v>
      </c>
      <c r="B656" s="625"/>
      <c r="C656" s="659"/>
      <c r="D656" s="685"/>
      <c r="E656" s="469"/>
      <c r="F656" s="468">
        <v>1</v>
      </c>
      <c r="G656" s="200" t="s">
        <v>618</v>
      </c>
      <c r="H656" s="574">
        <v>202</v>
      </c>
      <c r="I656" s="305"/>
      <c r="J656" s="305"/>
      <c r="K656" s="305">
        <v>80</v>
      </c>
      <c r="L656" s="305"/>
      <c r="M656" s="305"/>
      <c r="N656" s="279">
        <v>252.08619999999999</v>
      </c>
      <c r="O656" s="279"/>
      <c r="P656" s="281"/>
    </row>
    <row r="657" spans="1:16" ht="15" hidden="1" customHeight="1" outlineLevel="1" x14ac:dyDescent="0.25">
      <c r="A657" s="483">
        <v>260</v>
      </c>
      <c r="B657" s="625"/>
      <c r="C657" s="659"/>
      <c r="D657" s="685"/>
      <c r="E657" s="469"/>
      <c r="F657" s="468">
        <v>1</v>
      </c>
      <c r="G657" s="200" t="s">
        <v>619</v>
      </c>
      <c r="H657" s="574">
        <v>10</v>
      </c>
      <c r="I657" s="305"/>
      <c r="J657" s="305"/>
      <c r="K657" s="305">
        <v>40</v>
      </c>
      <c r="L657" s="305"/>
      <c r="M657" s="305"/>
      <c r="N657" s="279">
        <v>82.957430000000002</v>
      </c>
      <c r="O657" s="279"/>
      <c r="P657" s="281"/>
    </row>
    <row r="658" spans="1:16" ht="15" hidden="1" customHeight="1" outlineLevel="1" x14ac:dyDescent="0.25">
      <c r="A658" s="483">
        <v>261</v>
      </c>
      <c r="B658" s="625"/>
      <c r="C658" s="659"/>
      <c r="D658" s="685"/>
      <c r="E658" s="469"/>
      <c r="F658" s="468">
        <v>1</v>
      </c>
      <c r="G658" s="200" t="s">
        <v>620</v>
      </c>
      <c r="H658" s="574">
        <v>10</v>
      </c>
      <c r="I658" s="305"/>
      <c r="J658" s="305"/>
      <c r="K658" s="305">
        <v>150</v>
      </c>
      <c r="L658" s="305"/>
      <c r="M658" s="305"/>
      <c r="N658" s="279">
        <v>38.69932</v>
      </c>
      <c r="O658" s="279"/>
      <c r="P658" s="281"/>
    </row>
    <row r="659" spans="1:16" ht="15" hidden="1" customHeight="1" outlineLevel="1" x14ac:dyDescent="0.25">
      <c r="A659" s="483">
        <v>262</v>
      </c>
      <c r="B659" s="625"/>
      <c r="C659" s="659"/>
      <c r="D659" s="685"/>
      <c r="E659" s="469"/>
      <c r="F659" s="468">
        <v>1</v>
      </c>
      <c r="G659" s="200" t="s">
        <v>621</v>
      </c>
      <c r="H659" s="574">
        <v>1804</v>
      </c>
      <c r="I659" s="305"/>
      <c r="J659" s="305"/>
      <c r="K659" s="305">
        <v>180</v>
      </c>
      <c r="L659" s="305"/>
      <c r="M659" s="305"/>
      <c r="N659" s="279">
        <v>1723.7841000000001</v>
      </c>
      <c r="O659" s="279"/>
      <c r="P659" s="281"/>
    </row>
    <row r="660" spans="1:16" ht="15" hidden="1" customHeight="1" outlineLevel="1" x14ac:dyDescent="0.25">
      <c r="A660" s="483">
        <v>263</v>
      </c>
      <c r="B660" s="625"/>
      <c r="C660" s="659"/>
      <c r="D660" s="685"/>
      <c r="E660" s="469"/>
      <c r="F660" s="468">
        <v>1</v>
      </c>
      <c r="G660" s="200" t="s">
        <v>622</v>
      </c>
      <c r="H660" s="574">
        <v>10</v>
      </c>
      <c r="I660" s="305"/>
      <c r="J660" s="305"/>
      <c r="K660" s="305">
        <v>150</v>
      </c>
      <c r="L660" s="305"/>
      <c r="M660" s="305"/>
      <c r="N660" s="279">
        <v>10.550660000000001</v>
      </c>
      <c r="O660" s="279"/>
      <c r="P660" s="281"/>
    </row>
    <row r="661" spans="1:16" ht="15" hidden="1" customHeight="1" outlineLevel="1" x14ac:dyDescent="0.25">
      <c r="A661" s="483">
        <v>264</v>
      </c>
      <c r="B661" s="625"/>
      <c r="C661" s="659"/>
      <c r="D661" s="685"/>
      <c r="E661" s="469"/>
      <c r="F661" s="468">
        <v>1</v>
      </c>
      <c r="G661" s="200" t="s">
        <v>623</v>
      </c>
      <c r="H661" s="574">
        <v>10</v>
      </c>
      <c r="I661" s="305"/>
      <c r="J661" s="305"/>
      <c r="K661" s="305">
        <v>120</v>
      </c>
      <c r="L661" s="305"/>
      <c r="M661" s="305"/>
      <c r="N661" s="279">
        <v>21.551259999999999</v>
      </c>
      <c r="O661" s="279"/>
      <c r="P661" s="281"/>
    </row>
    <row r="662" spans="1:16" ht="15" hidden="1" customHeight="1" outlineLevel="1" x14ac:dyDescent="0.25">
      <c r="A662" s="483">
        <v>265</v>
      </c>
      <c r="B662" s="625"/>
      <c r="C662" s="659"/>
      <c r="D662" s="685"/>
      <c r="E662" s="469"/>
      <c r="F662" s="468">
        <v>1</v>
      </c>
      <c r="G662" s="200" t="s">
        <v>624</v>
      </c>
      <c r="H662" s="574">
        <v>10</v>
      </c>
      <c r="I662" s="305"/>
      <c r="J662" s="305"/>
      <c r="K662" s="305">
        <v>150</v>
      </c>
      <c r="L662" s="305"/>
      <c r="M662" s="305"/>
      <c r="N662" s="279">
        <v>30.68684</v>
      </c>
      <c r="O662" s="279"/>
      <c r="P662" s="281"/>
    </row>
    <row r="663" spans="1:16" ht="15" hidden="1" customHeight="1" outlineLevel="1" x14ac:dyDescent="0.25">
      <c r="A663" s="483">
        <v>266</v>
      </c>
      <c r="B663" s="625"/>
      <c r="C663" s="659"/>
      <c r="D663" s="685"/>
      <c r="E663" s="469"/>
      <c r="F663" s="468">
        <v>1</v>
      </c>
      <c r="G663" s="200" t="s">
        <v>625</v>
      </c>
      <c r="H663" s="574">
        <v>10</v>
      </c>
      <c r="I663" s="305"/>
      <c r="J663" s="305"/>
      <c r="K663" s="305">
        <v>120</v>
      </c>
      <c r="L663" s="305"/>
      <c r="M663" s="305"/>
      <c r="N663" s="279">
        <v>16.076309999999999</v>
      </c>
      <c r="O663" s="279"/>
      <c r="P663" s="281"/>
    </row>
    <row r="664" spans="1:16" ht="15" hidden="1" customHeight="1" outlineLevel="1" x14ac:dyDescent="0.25">
      <c r="A664" s="483">
        <v>267</v>
      </c>
      <c r="B664" s="625"/>
      <c r="C664" s="659"/>
      <c r="D664" s="685"/>
      <c r="E664" s="469"/>
      <c r="F664" s="468">
        <v>1</v>
      </c>
      <c r="G664" s="200" t="s">
        <v>626</v>
      </c>
      <c r="H664" s="574">
        <v>201</v>
      </c>
      <c r="I664" s="305"/>
      <c r="J664" s="305"/>
      <c r="K664" s="305">
        <v>80</v>
      </c>
      <c r="L664" s="305"/>
      <c r="M664" s="305"/>
      <c r="N664" s="279">
        <v>270.91147999999998</v>
      </c>
      <c r="O664" s="279"/>
      <c r="P664" s="281"/>
    </row>
    <row r="665" spans="1:16" ht="15" hidden="1" customHeight="1" outlineLevel="1" x14ac:dyDescent="0.25">
      <c r="A665" s="483">
        <v>268</v>
      </c>
      <c r="B665" s="625"/>
      <c r="C665" s="659"/>
      <c r="D665" s="685"/>
      <c r="E665" s="469"/>
      <c r="F665" s="468">
        <v>1</v>
      </c>
      <c r="G665" s="200" t="s">
        <v>627</v>
      </c>
      <c r="H665" s="574">
        <v>10</v>
      </c>
      <c r="I665" s="305"/>
      <c r="J665" s="305"/>
      <c r="K665" s="305">
        <v>150</v>
      </c>
      <c r="L665" s="305"/>
      <c r="M665" s="305"/>
      <c r="N665" s="279">
        <v>9.3849599999999995</v>
      </c>
      <c r="O665" s="279"/>
      <c r="P665" s="281"/>
    </row>
    <row r="666" spans="1:16" ht="15" hidden="1" customHeight="1" outlineLevel="1" x14ac:dyDescent="0.25">
      <c r="A666" s="483">
        <v>269</v>
      </c>
      <c r="B666" s="625"/>
      <c r="C666" s="659"/>
      <c r="D666" s="685"/>
      <c r="E666" s="469"/>
      <c r="F666" s="468">
        <v>1</v>
      </c>
      <c r="G666" s="200" t="s">
        <v>628</v>
      </c>
      <c r="H666" s="574">
        <v>30</v>
      </c>
      <c r="I666" s="305"/>
      <c r="J666" s="305"/>
      <c r="K666" s="305">
        <v>134</v>
      </c>
      <c r="L666" s="305"/>
      <c r="M666" s="305"/>
      <c r="N666" s="279">
        <v>108.8184</v>
      </c>
      <c r="O666" s="279"/>
      <c r="P666" s="281"/>
    </row>
    <row r="667" spans="1:16" ht="15" hidden="1" customHeight="1" outlineLevel="1" x14ac:dyDescent="0.25">
      <c r="A667" s="483">
        <v>270</v>
      </c>
      <c r="B667" s="625"/>
      <c r="C667" s="659"/>
      <c r="D667" s="685"/>
      <c r="E667" s="469"/>
      <c r="F667" s="468">
        <v>1</v>
      </c>
      <c r="G667" s="200" t="s">
        <v>629</v>
      </c>
      <c r="H667" s="574">
        <v>10</v>
      </c>
      <c r="I667" s="305"/>
      <c r="J667" s="305"/>
      <c r="K667" s="305">
        <v>70</v>
      </c>
      <c r="L667" s="305"/>
      <c r="M667" s="305"/>
      <c r="N667" s="279">
        <v>41.883789999999998</v>
      </c>
      <c r="O667" s="279"/>
      <c r="P667" s="281"/>
    </row>
    <row r="668" spans="1:16" ht="15" hidden="1" customHeight="1" outlineLevel="1" x14ac:dyDescent="0.25">
      <c r="A668" s="483">
        <v>271</v>
      </c>
      <c r="B668" s="625"/>
      <c r="C668" s="659"/>
      <c r="D668" s="685"/>
      <c r="E668" s="469"/>
      <c r="F668" s="468">
        <v>1</v>
      </c>
      <c r="G668" s="200" t="s">
        <v>630</v>
      </c>
      <c r="H668" s="574">
        <v>15</v>
      </c>
      <c r="I668" s="305"/>
      <c r="J668" s="305"/>
      <c r="K668" s="305">
        <v>50</v>
      </c>
      <c r="L668" s="305"/>
      <c r="M668" s="305"/>
      <c r="N668" s="279">
        <v>45.178620000000002</v>
      </c>
      <c r="O668" s="279"/>
      <c r="P668" s="281"/>
    </row>
    <row r="669" spans="1:16" ht="15" hidden="1" customHeight="1" outlineLevel="1" x14ac:dyDescent="0.25">
      <c r="A669" s="483">
        <v>272</v>
      </c>
      <c r="B669" s="625"/>
      <c r="C669" s="659"/>
      <c r="D669" s="685"/>
      <c r="E669" s="469"/>
      <c r="F669" s="468">
        <v>1</v>
      </c>
      <c r="G669" s="200" t="s">
        <v>631</v>
      </c>
      <c r="H669" s="574">
        <v>10</v>
      </c>
      <c r="I669" s="305"/>
      <c r="J669" s="305"/>
      <c r="K669" s="305">
        <v>150</v>
      </c>
      <c r="L669" s="305"/>
      <c r="M669" s="305"/>
      <c r="N669" s="279">
        <v>16.379049999999999</v>
      </c>
      <c r="O669" s="279"/>
      <c r="P669" s="281"/>
    </row>
    <row r="670" spans="1:16" ht="15" hidden="1" customHeight="1" outlineLevel="1" x14ac:dyDescent="0.25">
      <c r="A670" s="483">
        <v>273</v>
      </c>
      <c r="B670" s="625"/>
      <c r="C670" s="659"/>
      <c r="D670" s="685"/>
      <c r="E670" s="469"/>
      <c r="F670" s="468">
        <v>1</v>
      </c>
      <c r="G670" s="200" t="s">
        <v>632</v>
      </c>
      <c r="H670" s="574">
        <v>10</v>
      </c>
      <c r="I670" s="305"/>
      <c r="J670" s="305"/>
      <c r="K670" s="305">
        <v>30</v>
      </c>
      <c r="L670" s="305"/>
      <c r="M670" s="305"/>
      <c r="N670" s="279">
        <v>43.568309999999997</v>
      </c>
      <c r="O670" s="279"/>
      <c r="P670" s="281"/>
    </row>
    <row r="671" spans="1:16" ht="15" hidden="1" customHeight="1" outlineLevel="1" x14ac:dyDescent="0.25">
      <c r="A671" s="483">
        <v>274</v>
      </c>
      <c r="B671" s="625"/>
      <c r="C671" s="659"/>
      <c r="D671" s="685"/>
      <c r="E671" s="469"/>
      <c r="F671" s="468">
        <v>1</v>
      </c>
      <c r="G671" s="200" t="s">
        <v>633</v>
      </c>
      <c r="H671" s="574">
        <v>89</v>
      </c>
      <c r="I671" s="305"/>
      <c r="J671" s="305"/>
      <c r="K671" s="305">
        <v>150</v>
      </c>
      <c r="L671" s="305"/>
      <c r="M671" s="305"/>
      <c r="N671" s="279">
        <v>139.82947000000001</v>
      </c>
      <c r="O671" s="279"/>
      <c r="P671" s="281"/>
    </row>
    <row r="672" spans="1:16" ht="15" hidden="1" customHeight="1" outlineLevel="1" x14ac:dyDescent="0.25">
      <c r="A672" s="483">
        <v>275</v>
      </c>
      <c r="B672" s="625"/>
      <c r="C672" s="659"/>
      <c r="D672" s="685"/>
      <c r="E672" s="469"/>
      <c r="F672" s="468">
        <v>1</v>
      </c>
      <c r="G672" s="200" t="s">
        <v>634</v>
      </c>
      <c r="H672" s="574">
        <v>13</v>
      </c>
      <c r="I672" s="305"/>
      <c r="J672" s="305"/>
      <c r="K672" s="305">
        <v>80</v>
      </c>
      <c r="L672" s="305"/>
      <c r="M672" s="305"/>
      <c r="N672" s="279">
        <v>33.967700000000001</v>
      </c>
      <c r="O672" s="279"/>
      <c r="P672" s="281"/>
    </row>
    <row r="673" spans="1:16" ht="15" hidden="1" customHeight="1" outlineLevel="1" x14ac:dyDescent="0.25">
      <c r="A673" s="483">
        <v>276</v>
      </c>
      <c r="B673" s="625"/>
      <c r="C673" s="659"/>
      <c r="D673" s="685"/>
      <c r="E673" s="469"/>
      <c r="F673" s="468">
        <v>1</v>
      </c>
      <c r="G673" s="200" t="s">
        <v>635</v>
      </c>
      <c r="H673" s="574">
        <v>143</v>
      </c>
      <c r="I673" s="305"/>
      <c r="J673" s="305"/>
      <c r="K673" s="305">
        <v>108</v>
      </c>
      <c r="L673" s="305"/>
      <c r="M673" s="305"/>
      <c r="N673" s="279">
        <v>94.056920000000005</v>
      </c>
      <c r="O673" s="279"/>
      <c r="P673" s="281"/>
    </row>
    <row r="674" spans="1:16" ht="15" hidden="1" customHeight="1" outlineLevel="1" x14ac:dyDescent="0.25">
      <c r="A674" s="483">
        <v>277</v>
      </c>
      <c r="B674" s="625"/>
      <c r="C674" s="659"/>
      <c r="D674" s="685"/>
      <c r="E674" s="469"/>
      <c r="F674" s="468">
        <v>1</v>
      </c>
      <c r="G674" s="200" t="s">
        <v>636</v>
      </c>
      <c r="H674" s="573"/>
      <c r="I674" s="304">
        <v>82</v>
      </c>
      <c r="J674" s="304"/>
      <c r="K674" s="304"/>
      <c r="L674" s="304">
        <v>15</v>
      </c>
      <c r="M674" s="304"/>
      <c r="N674" s="279"/>
      <c r="O674" s="279">
        <v>169.26503</v>
      </c>
      <c r="P674" s="281"/>
    </row>
    <row r="675" spans="1:16" ht="15" hidden="1" customHeight="1" outlineLevel="1" x14ac:dyDescent="0.25">
      <c r="A675" s="483">
        <v>278</v>
      </c>
      <c r="B675" s="625"/>
      <c r="C675" s="659"/>
      <c r="D675" s="685"/>
      <c r="E675" s="469"/>
      <c r="F675" s="468">
        <v>1</v>
      </c>
      <c r="G675" s="200" t="s">
        <v>637</v>
      </c>
      <c r="H675" s="573"/>
      <c r="I675" s="304">
        <v>116</v>
      </c>
      <c r="J675" s="304"/>
      <c r="K675" s="304"/>
      <c r="L675" s="304">
        <v>14</v>
      </c>
      <c r="M675" s="304"/>
      <c r="N675" s="279"/>
      <c r="O675" s="279">
        <v>165.27941000000001</v>
      </c>
      <c r="P675" s="281"/>
    </row>
    <row r="676" spans="1:16" ht="15" hidden="1" customHeight="1" outlineLevel="1" x14ac:dyDescent="0.25">
      <c r="A676" s="483">
        <v>279</v>
      </c>
      <c r="B676" s="625"/>
      <c r="C676" s="659"/>
      <c r="D676" s="685"/>
      <c r="E676" s="469"/>
      <c r="F676" s="468">
        <v>1</v>
      </c>
      <c r="G676" s="200" t="s">
        <v>638</v>
      </c>
      <c r="H676" s="573"/>
      <c r="I676" s="304">
        <v>104</v>
      </c>
      <c r="J676" s="304"/>
      <c r="K676" s="304"/>
      <c r="L676" s="304">
        <v>14</v>
      </c>
      <c r="M676" s="304"/>
      <c r="N676" s="279"/>
      <c r="O676" s="279">
        <v>190.27522999999999</v>
      </c>
      <c r="P676" s="281"/>
    </row>
    <row r="677" spans="1:16" ht="15" hidden="1" customHeight="1" outlineLevel="1" x14ac:dyDescent="0.25">
      <c r="A677" s="483">
        <v>280</v>
      </c>
      <c r="B677" s="625"/>
      <c r="C677" s="659"/>
      <c r="D677" s="685"/>
      <c r="E677" s="469"/>
      <c r="F677" s="468">
        <v>1</v>
      </c>
      <c r="G677" s="200" t="s">
        <v>639</v>
      </c>
      <c r="H677" s="573"/>
      <c r="I677" s="304">
        <v>60</v>
      </c>
      <c r="J677" s="304"/>
      <c r="K677" s="304"/>
      <c r="L677" s="304">
        <v>15</v>
      </c>
      <c r="M677" s="304"/>
      <c r="N677" s="279"/>
      <c r="O677" s="279">
        <v>129.93683999999999</v>
      </c>
      <c r="P677" s="281"/>
    </row>
    <row r="678" spans="1:16" ht="15" hidden="1" customHeight="1" outlineLevel="1" x14ac:dyDescent="0.25">
      <c r="A678" s="483">
        <v>281</v>
      </c>
      <c r="B678" s="625"/>
      <c r="C678" s="659"/>
      <c r="D678" s="685"/>
      <c r="E678" s="469"/>
      <c r="F678" s="468">
        <v>1</v>
      </c>
      <c r="G678" s="200" t="s">
        <v>640</v>
      </c>
      <c r="H678" s="573"/>
      <c r="I678" s="304">
        <v>141</v>
      </c>
      <c r="J678" s="304"/>
      <c r="K678" s="304"/>
      <c r="L678" s="304">
        <v>15</v>
      </c>
      <c r="M678" s="304"/>
      <c r="N678" s="279"/>
      <c r="O678" s="279">
        <v>201.00479000000001</v>
      </c>
      <c r="P678" s="281"/>
    </row>
    <row r="679" spans="1:16" ht="15" hidden="1" customHeight="1" outlineLevel="1" x14ac:dyDescent="0.25">
      <c r="A679" s="483">
        <v>282</v>
      </c>
      <c r="B679" s="625"/>
      <c r="C679" s="659"/>
      <c r="D679" s="685"/>
      <c r="E679" s="469"/>
      <c r="F679" s="468">
        <v>1</v>
      </c>
      <c r="G679" s="200" t="s">
        <v>641</v>
      </c>
      <c r="H679" s="573"/>
      <c r="I679" s="304">
        <v>302</v>
      </c>
      <c r="J679" s="304"/>
      <c r="K679" s="304"/>
      <c r="L679" s="304">
        <v>150</v>
      </c>
      <c r="M679" s="304"/>
      <c r="N679" s="279"/>
      <c r="O679" s="279">
        <v>295.62974000000003</v>
      </c>
      <c r="P679" s="281"/>
    </row>
    <row r="680" spans="1:16" ht="15" hidden="1" customHeight="1" outlineLevel="1" x14ac:dyDescent="0.25">
      <c r="A680" s="483">
        <v>283</v>
      </c>
      <c r="B680" s="625"/>
      <c r="C680" s="659"/>
      <c r="D680" s="685"/>
      <c r="E680" s="469"/>
      <c r="F680" s="468">
        <v>1</v>
      </c>
      <c r="G680" s="200" t="s">
        <v>642</v>
      </c>
      <c r="H680" s="573"/>
      <c r="I680" s="304">
        <v>110</v>
      </c>
      <c r="J680" s="304"/>
      <c r="K680" s="304"/>
      <c r="L680" s="304">
        <v>5</v>
      </c>
      <c r="M680" s="304"/>
      <c r="N680" s="279"/>
      <c r="O680" s="279">
        <v>203.70998</v>
      </c>
      <c r="P680" s="281"/>
    </row>
    <row r="681" spans="1:16" ht="15" hidden="1" customHeight="1" outlineLevel="1" x14ac:dyDescent="0.25">
      <c r="A681" s="483">
        <v>284</v>
      </c>
      <c r="B681" s="625"/>
      <c r="C681" s="659"/>
      <c r="D681" s="685"/>
      <c r="E681" s="469"/>
      <c r="F681" s="468">
        <v>1</v>
      </c>
      <c r="G681" s="200" t="s">
        <v>643</v>
      </c>
      <c r="H681" s="573"/>
      <c r="I681" s="304">
        <v>79</v>
      </c>
      <c r="J681" s="304"/>
      <c r="K681" s="304"/>
      <c r="L681" s="304">
        <v>15</v>
      </c>
      <c r="M681" s="304"/>
      <c r="N681" s="279"/>
      <c r="O681" s="279">
        <v>153.12893</v>
      </c>
      <c r="P681" s="281"/>
    </row>
    <row r="682" spans="1:16" ht="15" hidden="1" customHeight="1" outlineLevel="1" x14ac:dyDescent="0.25">
      <c r="A682" s="483">
        <v>285</v>
      </c>
      <c r="B682" s="625"/>
      <c r="C682" s="659"/>
      <c r="D682" s="685"/>
      <c r="E682" s="469"/>
      <c r="F682" s="468">
        <v>1</v>
      </c>
      <c r="G682" s="200" t="s">
        <v>644</v>
      </c>
      <c r="H682" s="573"/>
      <c r="I682" s="304">
        <v>78</v>
      </c>
      <c r="J682" s="304"/>
      <c r="K682" s="304"/>
      <c r="L682" s="304">
        <v>80</v>
      </c>
      <c r="M682" s="304"/>
      <c r="N682" s="279"/>
      <c r="O682" s="279">
        <v>84.510859999999994</v>
      </c>
      <c r="P682" s="281"/>
    </row>
    <row r="683" spans="1:16" ht="15" hidden="1" customHeight="1" outlineLevel="1" x14ac:dyDescent="0.25">
      <c r="A683" s="483">
        <v>286</v>
      </c>
      <c r="B683" s="625"/>
      <c r="C683" s="659"/>
      <c r="D683" s="685"/>
      <c r="E683" s="469"/>
      <c r="F683" s="468">
        <v>1</v>
      </c>
      <c r="G683" s="200" t="s">
        <v>645</v>
      </c>
      <c r="H683" s="573"/>
      <c r="I683" s="304">
        <v>96</v>
      </c>
      <c r="J683" s="304"/>
      <c r="K683" s="304"/>
      <c r="L683" s="304">
        <v>15</v>
      </c>
      <c r="M683" s="304"/>
      <c r="N683" s="279"/>
      <c r="O683" s="279">
        <v>145.97735</v>
      </c>
      <c r="P683" s="281"/>
    </row>
    <row r="684" spans="1:16" ht="15" hidden="1" customHeight="1" outlineLevel="1" x14ac:dyDescent="0.25">
      <c r="A684" s="483">
        <v>287</v>
      </c>
      <c r="B684" s="625"/>
      <c r="C684" s="659"/>
      <c r="D684" s="685"/>
      <c r="E684" s="469"/>
      <c r="F684" s="468">
        <v>1</v>
      </c>
      <c r="G684" s="200" t="s">
        <v>646</v>
      </c>
      <c r="H684" s="573"/>
      <c r="I684" s="304">
        <v>95.5</v>
      </c>
      <c r="J684" s="304"/>
      <c r="K684" s="304"/>
      <c r="L684" s="304">
        <v>15</v>
      </c>
      <c r="M684" s="304"/>
      <c r="N684" s="279"/>
      <c r="O684" s="279">
        <v>226.88964999999999</v>
      </c>
      <c r="P684" s="281"/>
    </row>
    <row r="685" spans="1:16" ht="15" hidden="1" customHeight="1" outlineLevel="1" x14ac:dyDescent="0.25">
      <c r="A685" s="483">
        <v>288</v>
      </c>
      <c r="B685" s="625"/>
      <c r="C685" s="659"/>
      <c r="D685" s="685"/>
      <c r="E685" s="469"/>
      <c r="F685" s="468">
        <v>1</v>
      </c>
      <c r="G685" s="200" t="s">
        <v>647</v>
      </c>
      <c r="H685" s="573"/>
      <c r="I685" s="304">
        <v>60</v>
      </c>
      <c r="J685" s="304"/>
      <c r="K685" s="304"/>
      <c r="L685" s="304">
        <v>6</v>
      </c>
      <c r="M685" s="304"/>
      <c r="N685" s="279"/>
      <c r="O685" s="279">
        <v>149.20819</v>
      </c>
      <c r="P685" s="281"/>
    </row>
    <row r="686" spans="1:16" ht="15" hidden="1" customHeight="1" outlineLevel="1" x14ac:dyDescent="0.25">
      <c r="A686" s="483">
        <v>289</v>
      </c>
      <c r="B686" s="625"/>
      <c r="C686" s="659"/>
      <c r="D686" s="685"/>
      <c r="E686" s="469"/>
      <c r="F686" s="468">
        <v>1</v>
      </c>
      <c r="G686" s="200" t="s">
        <v>648</v>
      </c>
      <c r="H686" s="573"/>
      <c r="I686" s="304">
        <v>328</v>
      </c>
      <c r="J686" s="304"/>
      <c r="K686" s="304"/>
      <c r="L686" s="304">
        <v>15</v>
      </c>
      <c r="M686" s="304"/>
      <c r="N686" s="279"/>
      <c r="O686" s="279">
        <v>321.59690999999998</v>
      </c>
      <c r="P686" s="281"/>
    </row>
    <row r="687" spans="1:16" ht="15" hidden="1" customHeight="1" outlineLevel="1" x14ac:dyDescent="0.25">
      <c r="A687" s="483">
        <v>290</v>
      </c>
      <c r="B687" s="625"/>
      <c r="C687" s="659"/>
      <c r="D687" s="685"/>
      <c r="E687" s="469"/>
      <c r="F687" s="468">
        <v>1</v>
      </c>
      <c r="G687" s="200" t="s">
        <v>649</v>
      </c>
      <c r="H687" s="573"/>
      <c r="I687" s="304">
        <v>634</v>
      </c>
      <c r="J687" s="304"/>
      <c r="K687" s="304"/>
      <c r="L687" s="304">
        <v>35</v>
      </c>
      <c r="M687" s="304"/>
      <c r="N687" s="279"/>
      <c r="O687" s="279">
        <v>733.82407999999998</v>
      </c>
      <c r="P687" s="281"/>
    </row>
    <row r="688" spans="1:16" ht="15" hidden="1" customHeight="1" outlineLevel="1" x14ac:dyDescent="0.25">
      <c r="A688" s="483">
        <v>291</v>
      </c>
      <c r="B688" s="625"/>
      <c r="C688" s="659"/>
      <c r="D688" s="685"/>
      <c r="E688" s="469"/>
      <c r="F688" s="468">
        <v>1</v>
      </c>
      <c r="G688" s="200" t="s">
        <v>650</v>
      </c>
      <c r="H688" s="573"/>
      <c r="I688" s="304">
        <v>303</v>
      </c>
      <c r="J688" s="304"/>
      <c r="K688" s="304"/>
      <c r="L688" s="304">
        <v>5</v>
      </c>
      <c r="M688" s="304"/>
      <c r="N688" s="279"/>
      <c r="O688" s="279">
        <v>183.80719692107647</v>
      </c>
      <c r="P688" s="281"/>
    </row>
    <row r="689" spans="1:16" ht="15" hidden="1" customHeight="1" outlineLevel="1" x14ac:dyDescent="0.25">
      <c r="A689" s="483">
        <v>292</v>
      </c>
      <c r="B689" s="625"/>
      <c r="C689" s="659"/>
      <c r="D689" s="685"/>
      <c r="E689" s="469"/>
      <c r="F689" s="468">
        <v>1</v>
      </c>
      <c r="G689" s="200" t="s">
        <v>651</v>
      </c>
      <c r="H689" s="573"/>
      <c r="I689" s="304">
        <v>235</v>
      </c>
      <c r="J689" s="304"/>
      <c r="K689" s="304"/>
      <c r="L689" s="304">
        <v>15</v>
      </c>
      <c r="M689" s="304"/>
      <c r="N689" s="279"/>
      <c r="O689" s="279">
        <v>358.39387692107641</v>
      </c>
      <c r="P689" s="281"/>
    </row>
    <row r="690" spans="1:16" ht="15" hidden="1" customHeight="1" outlineLevel="1" x14ac:dyDescent="0.25">
      <c r="A690" s="483">
        <v>293</v>
      </c>
      <c r="B690" s="625"/>
      <c r="C690" s="659"/>
      <c r="D690" s="685"/>
      <c r="E690" s="469"/>
      <c r="F690" s="468">
        <v>1</v>
      </c>
      <c r="G690" s="200" t="s">
        <v>652</v>
      </c>
      <c r="H690" s="573"/>
      <c r="I690" s="304">
        <v>65</v>
      </c>
      <c r="J690" s="304"/>
      <c r="K690" s="304"/>
      <c r="L690" s="304">
        <v>15</v>
      </c>
      <c r="M690" s="304"/>
      <c r="N690" s="279"/>
      <c r="O690" s="279">
        <v>73.248416921076441</v>
      </c>
      <c r="P690" s="281"/>
    </row>
    <row r="691" spans="1:16" ht="15" hidden="1" customHeight="1" outlineLevel="1" x14ac:dyDescent="0.25">
      <c r="A691" s="483">
        <v>294</v>
      </c>
      <c r="B691" s="625"/>
      <c r="C691" s="659"/>
      <c r="D691" s="685"/>
      <c r="E691" s="469"/>
      <c r="F691" s="468">
        <v>1</v>
      </c>
      <c r="G691" s="200" t="s">
        <v>653</v>
      </c>
      <c r="H691" s="573"/>
      <c r="I691" s="304">
        <v>315</v>
      </c>
      <c r="J691" s="304"/>
      <c r="K691" s="304"/>
      <c r="L691" s="304">
        <v>14</v>
      </c>
      <c r="M691" s="304"/>
      <c r="N691" s="279"/>
      <c r="O691" s="279">
        <v>212.8321</v>
      </c>
      <c r="P691" s="281"/>
    </row>
    <row r="692" spans="1:16" ht="15" hidden="1" customHeight="1" outlineLevel="1" x14ac:dyDescent="0.25">
      <c r="A692" s="483">
        <v>295</v>
      </c>
      <c r="B692" s="625"/>
      <c r="C692" s="659"/>
      <c r="D692" s="685"/>
      <c r="E692" s="469"/>
      <c r="F692" s="468">
        <v>1</v>
      </c>
      <c r="G692" s="200" t="s">
        <v>654</v>
      </c>
      <c r="H692" s="573"/>
      <c r="I692" s="304">
        <v>170</v>
      </c>
      <c r="J692" s="304"/>
      <c r="K692" s="304"/>
      <c r="L692" s="304">
        <v>15</v>
      </c>
      <c r="M692" s="304"/>
      <c r="N692" s="279"/>
      <c r="O692" s="279">
        <v>221.67836</v>
      </c>
      <c r="P692" s="281"/>
    </row>
    <row r="693" spans="1:16" ht="15" hidden="1" customHeight="1" outlineLevel="1" x14ac:dyDescent="0.25">
      <c r="A693" s="483">
        <v>296</v>
      </c>
      <c r="B693" s="625"/>
      <c r="C693" s="659"/>
      <c r="D693" s="685"/>
      <c r="E693" s="469"/>
      <c r="F693" s="468">
        <v>1</v>
      </c>
      <c r="G693" s="200" t="s">
        <v>655</v>
      </c>
      <c r="H693" s="573"/>
      <c r="I693" s="304">
        <v>32</v>
      </c>
      <c r="J693" s="304"/>
      <c r="K693" s="304"/>
      <c r="L693" s="304">
        <v>15</v>
      </c>
      <c r="M693" s="304"/>
      <c r="N693" s="279"/>
      <c r="O693" s="279">
        <v>30.59721</v>
      </c>
      <c r="P693" s="281"/>
    </row>
    <row r="694" spans="1:16" ht="15" hidden="1" customHeight="1" outlineLevel="1" x14ac:dyDescent="0.25">
      <c r="A694" s="483">
        <v>297</v>
      </c>
      <c r="B694" s="625"/>
      <c r="C694" s="659"/>
      <c r="D694" s="685"/>
      <c r="E694" s="469"/>
      <c r="F694" s="468">
        <v>1</v>
      </c>
      <c r="G694" s="200" t="s">
        <v>656</v>
      </c>
      <c r="H694" s="573"/>
      <c r="I694" s="304">
        <v>138</v>
      </c>
      <c r="J694" s="304"/>
      <c r="K694" s="304"/>
      <c r="L694" s="304">
        <v>14</v>
      </c>
      <c r="M694" s="304"/>
      <c r="N694" s="279"/>
      <c r="O694" s="279">
        <v>120.38581000000001</v>
      </c>
      <c r="P694" s="281"/>
    </row>
    <row r="695" spans="1:16" ht="15" hidden="1" customHeight="1" outlineLevel="1" x14ac:dyDescent="0.25">
      <c r="A695" s="483">
        <v>298</v>
      </c>
      <c r="B695" s="625"/>
      <c r="C695" s="659"/>
      <c r="D695" s="685"/>
      <c r="E695" s="469"/>
      <c r="F695" s="468">
        <v>1</v>
      </c>
      <c r="G695" s="200" t="s">
        <v>657</v>
      </c>
      <c r="H695" s="573"/>
      <c r="I695" s="304">
        <v>205</v>
      </c>
      <c r="J695" s="304"/>
      <c r="K695" s="304"/>
      <c r="L695" s="304">
        <v>15</v>
      </c>
      <c r="M695" s="304"/>
      <c r="N695" s="279"/>
      <c r="O695" s="279">
        <v>260.06470999999999</v>
      </c>
      <c r="P695" s="281"/>
    </row>
    <row r="696" spans="1:16" ht="15" hidden="1" customHeight="1" outlineLevel="1" x14ac:dyDescent="0.25">
      <c r="A696" s="483">
        <v>299</v>
      </c>
      <c r="B696" s="625"/>
      <c r="C696" s="659"/>
      <c r="D696" s="685"/>
      <c r="E696" s="469"/>
      <c r="F696" s="468">
        <v>1</v>
      </c>
      <c r="G696" s="200" t="s">
        <v>658</v>
      </c>
      <c r="H696" s="573"/>
      <c r="I696" s="304">
        <v>392</v>
      </c>
      <c r="J696" s="304"/>
      <c r="K696" s="304"/>
      <c r="L696" s="304">
        <v>15</v>
      </c>
      <c r="M696" s="304"/>
      <c r="N696" s="279"/>
      <c r="O696" s="279">
        <v>523.39792999999997</v>
      </c>
      <c r="P696" s="281"/>
    </row>
    <row r="697" spans="1:16" ht="15" hidden="1" customHeight="1" outlineLevel="1" x14ac:dyDescent="0.25">
      <c r="A697" s="483">
        <v>300</v>
      </c>
      <c r="B697" s="625"/>
      <c r="C697" s="659"/>
      <c r="D697" s="685"/>
      <c r="E697" s="469"/>
      <c r="F697" s="468">
        <v>1</v>
      </c>
      <c r="G697" s="200" t="s">
        <v>659</v>
      </c>
      <c r="H697" s="573"/>
      <c r="I697" s="304">
        <v>301</v>
      </c>
      <c r="J697" s="304"/>
      <c r="K697" s="304"/>
      <c r="L697" s="304">
        <v>15</v>
      </c>
      <c r="M697" s="304"/>
      <c r="N697" s="279"/>
      <c r="O697" s="279">
        <v>417.23397999999997</v>
      </c>
      <c r="P697" s="281"/>
    </row>
    <row r="698" spans="1:16" ht="15" hidden="1" customHeight="1" outlineLevel="1" x14ac:dyDescent="0.25">
      <c r="A698" s="483">
        <v>301</v>
      </c>
      <c r="B698" s="625"/>
      <c r="C698" s="659"/>
      <c r="D698" s="685"/>
      <c r="E698" s="469"/>
      <c r="F698" s="468">
        <v>1</v>
      </c>
      <c r="G698" s="200" t="s">
        <v>660</v>
      </c>
      <c r="H698" s="573"/>
      <c r="I698" s="304">
        <v>234</v>
      </c>
      <c r="J698" s="304"/>
      <c r="K698" s="304"/>
      <c r="L698" s="304">
        <v>110</v>
      </c>
      <c r="M698" s="304"/>
      <c r="N698" s="279"/>
      <c r="O698" s="279">
        <v>277.66399999999999</v>
      </c>
      <c r="P698" s="281"/>
    </row>
    <row r="699" spans="1:16" ht="15" hidden="1" customHeight="1" outlineLevel="1" x14ac:dyDescent="0.25">
      <c r="A699" s="483">
        <v>302</v>
      </c>
      <c r="B699" s="625"/>
      <c r="C699" s="659"/>
      <c r="D699" s="685"/>
      <c r="E699" s="469"/>
      <c r="F699" s="468">
        <v>1</v>
      </c>
      <c r="G699" s="200" t="s">
        <v>661</v>
      </c>
      <c r="H699" s="573"/>
      <c r="I699" s="304">
        <v>30</v>
      </c>
      <c r="J699" s="304"/>
      <c r="K699" s="304"/>
      <c r="L699" s="304">
        <v>10</v>
      </c>
      <c r="M699" s="304"/>
      <c r="N699" s="279"/>
      <c r="O699" s="279">
        <v>52.013469999999998</v>
      </c>
      <c r="P699" s="281"/>
    </row>
    <row r="700" spans="1:16" ht="15" hidden="1" customHeight="1" outlineLevel="1" x14ac:dyDescent="0.25">
      <c r="A700" s="483">
        <v>303</v>
      </c>
      <c r="B700" s="625"/>
      <c r="C700" s="659"/>
      <c r="D700" s="685"/>
      <c r="E700" s="469"/>
      <c r="F700" s="468">
        <v>1</v>
      </c>
      <c r="G700" s="200" t="s">
        <v>662</v>
      </c>
      <c r="H700" s="573"/>
      <c r="I700" s="304">
        <v>138</v>
      </c>
      <c r="J700" s="304"/>
      <c r="K700" s="304"/>
      <c r="L700" s="304">
        <v>15</v>
      </c>
      <c r="M700" s="304"/>
      <c r="N700" s="279"/>
      <c r="O700" s="279">
        <v>296.99137000000002</v>
      </c>
      <c r="P700" s="281"/>
    </row>
    <row r="701" spans="1:16" ht="15" hidden="1" customHeight="1" outlineLevel="1" x14ac:dyDescent="0.25">
      <c r="A701" s="483">
        <v>304</v>
      </c>
      <c r="B701" s="625"/>
      <c r="C701" s="659"/>
      <c r="D701" s="685"/>
      <c r="E701" s="469"/>
      <c r="F701" s="468">
        <v>1</v>
      </c>
      <c r="G701" s="200" t="s">
        <v>663</v>
      </c>
      <c r="H701" s="573"/>
      <c r="I701" s="304">
        <v>80</v>
      </c>
      <c r="J701" s="304"/>
      <c r="K701" s="304"/>
      <c r="L701" s="304">
        <v>75</v>
      </c>
      <c r="M701" s="304"/>
      <c r="N701" s="279"/>
      <c r="O701" s="279">
        <v>149.66467</v>
      </c>
      <c r="P701" s="281"/>
    </row>
    <row r="702" spans="1:16" ht="15" hidden="1" customHeight="1" outlineLevel="1" x14ac:dyDescent="0.25">
      <c r="A702" s="483">
        <v>305</v>
      </c>
      <c r="B702" s="625"/>
      <c r="C702" s="659"/>
      <c r="D702" s="685"/>
      <c r="E702" s="469"/>
      <c r="F702" s="468">
        <v>1</v>
      </c>
      <c r="G702" s="200" t="s">
        <v>664</v>
      </c>
      <c r="H702" s="573"/>
      <c r="I702" s="304">
        <v>152.5</v>
      </c>
      <c r="J702" s="304"/>
      <c r="K702" s="304"/>
      <c r="L702" s="304">
        <v>15</v>
      </c>
      <c r="M702" s="304"/>
      <c r="N702" s="279"/>
      <c r="O702" s="279">
        <v>247.96539000000001</v>
      </c>
      <c r="P702" s="281"/>
    </row>
    <row r="703" spans="1:16" ht="15" hidden="1" customHeight="1" outlineLevel="1" x14ac:dyDescent="0.25">
      <c r="A703" s="483">
        <v>306</v>
      </c>
      <c r="B703" s="625"/>
      <c r="C703" s="659"/>
      <c r="D703" s="685"/>
      <c r="E703" s="469"/>
      <c r="F703" s="468">
        <v>1</v>
      </c>
      <c r="G703" s="200" t="s">
        <v>665</v>
      </c>
      <c r="H703" s="573"/>
      <c r="I703" s="304">
        <v>271</v>
      </c>
      <c r="J703" s="304"/>
      <c r="K703" s="304"/>
      <c r="L703" s="304">
        <v>15</v>
      </c>
      <c r="M703" s="304"/>
      <c r="N703" s="279"/>
      <c r="O703" s="279">
        <v>365.31639000000001</v>
      </c>
      <c r="P703" s="281"/>
    </row>
    <row r="704" spans="1:16" ht="15" hidden="1" customHeight="1" outlineLevel="1" x14ac:dyDescent="0.25">
      <c r="A704" s="483">
        <v>307</v>
      </c>
      <c r="B704" s="625"/>
      <c r="C704" s="659"/>
      <c r="D704" s="685"/>
      <c r="E704" s="469"/>
      <c r="F704" s="468">
        <v>1</v>
      </c>
      <c r="G704" s="200" t="s">
        <v>666</v>
      </c>
      <c r="H704" s="573"/>
      <c r="I704" s="304">
        <v>124</v>
      </c>
      <c r="J704" s="304"/>
      <c r="K704" s="304"/>
      <c r="L704" s="304">
        <v>6</v>
      </c>
      <c r="M704" s="304"/>
      <c r="N704" s="279"/>
      <c r="O704" s="279">
        <v>124.45544</v>
      </c>
      <c r="P704" s="281"/>
    </row>
    <row r="705" spans="1:16" ht="15" hidden="1" customHeight="1" outlineLevel="1" x14ac:dyDescent="0.25">
      <c r="A705" s="483">
        <v>308</v>
      </c>
      <c r="B705" s="625"/>
      <c r="C705" s="659"/>
      <c r="D705" s="685"/>
      <c r="E705" s="469"/>
      <c r="F705" s="468">
        <v>1</v>
      </c>
      <c r="G705" s="200" t="s">
        <v>667</v>
      </c>
      <c r="H705" s="573"/>
      <c r="I705" s="304">
        <v>28</v>
      </c>
      <c r="J705" s="304"/>
      <c r="K705" s="304"/>
      <c r="L705" s="304">
        <v>15</v>
      </c>
      <c r="M705" s="304"/>
      <c r="N705" s="279"/>
      <c r="O705" s="279">
        <v>55.952539999999999</v>
      </c>
      <c r="P705" s="281"/>
    </row>
    <row r="706" spans="1:16" ht="15" hidden="1" customHeight="1" outlineLevel="1" x14ac:dyDescent="0.25">
      <c r="A706" s="483">
        <v>309</v>
      </c>
      <c r="B706" s="625"/>
      <c r="C706" s="659"/>
      <c r="D706" s="685"/>
      <c r="E706" s="469"/>
      <c r="F706" s="468">
        <v>1</v>
      </c>
      <c r="G706" s="200" t="s">
        <v>668</v>
      </c>
      <c r="H706" s="573"/>
      <c r="I706" s="304">
        <v>118</v>
      </c>
      <c r="J706" s="304"/>
      <c r="K706" s="304"/>
      <c r="L706" s="304">
        <v>15</v>
      </c>
      <c r="M706" s="304"/>
      <c r="N706" s="279"/>
      <c r="O706" s="279">
        <v>173.15138999999999</v>
      </c>
      <c r="P706" s="281"/>
    </row>
    <row r="707" spans="1:16" ht="15" hidden="1" customHeight="1" outlineLevel="1" x14ac:dyDescent="0.25">
      <c r="A707" s="483">
        <v>310</v>
      </c>
      <c r="B707" s="625"/>
      <c r="C707" s="659"/>
      <c r="D707" s="685"/>
      <c r="E707" s="469"/>
      <c r="F707" s="468">
        <v>1</v>
      </c>
      <c r="G707" s="200" t="s">
        <v>669</v>
      </c>
      <c r="H707" s="573"/>
      <c r="I707" s="304">
        <v>47</v>
      </c>
      <c r="J707" s="304"/>
      <c r="K707" s="304"/>
      <c r="L707" s="304">
        <v>15</v>
      </c>
      <c r="M707" s="304"/>
      <c r="N707" s="279"/>
      <c r="O707" s="279">
        <v>98.342860000000002</v>
      </c>
      <c r="P707" s="281"/>
    </row>
    <row r="708" spans="1:16" ht="15" hidden="1" customHeight="1" outlineLevel="1" x14ac:dyDescent="0.25">
      <c r="A708" s="483">
        <v>311</v>
      </c>
      <c r="B708" s="625"/>
      <c r="C708" s="659"/>
      <c r="D708" s="685"/>
      <c r="E708" s="469"/>
      <c r="F708" s="468">
        <v>1</v>
      </c>
      <c r="G708" s="200" t="s">
        <v>670</v>
      </c>
      <c r="H708" s="573"/>
      <c r="I708" s="304">
        <v>146</v>
      </c>
      <c r="J708" s="304"/>
      <c r="K708" s="304"/>
      <c r="L708" s="304">
        <v>70</v>
      </c>
      <c r="M708" s="304"/>
      <c r="N708" s="279"/>
      <c r="O708" s="279">
        <v>219.01559</v>
      </c>
      <c r="P708" s="281"/>
    </row>
    <row r="709" spans="1:16" ht="15" hidden="1" customHeight="1" outlineLevel="1" x14ac:dyDescent="0.25">
      <c r="A709" s="483">
        <v>312</v>
      </c>
      <c r="B709" s="625"/>
      <c r="C709" s="659"/>
      <c r="D709" s="685"/>
      <c r="E709" s="469"/>
      <c r="F709" s="468">
        <v>1</v>
      </c>
      <c r="G709" s="200" t="s">
        <v>671</v>
      </c>
      <c r="H709" s="573"/>
      <c r="I709" s="304">
        <v>43</v>
      </c>
      <c r="J709" s="304"/>
      <c r="K709" s="304"/>
      <c r="L709" s="304">
        <v>149</v>
      </c>
      <c r="M709" s="304"/>
      <c r="N709" s="279"/>
      <c r="O709" s="279">
        <v>85.644599999999997</v>
      </c>
      <c r="P709" s="281"/>
    </row>
    <row r="710" spans="1:16" ht="15" hidden="1" customHeight="1" outlineLevel="1" x14ac:dyDescent="0.25">
      <c r="A710" s="483">
        <v>313</v>
      </c>
      <c r="B710" s="625"/>
      <c r="C710" s="659"/>
      <c r="D710" s="685"/>
      <c r="E710" s="469"/>
      <c r="F710" s="468">
        <v>1</v>
      </c>
      <c r="G710" s="200" t="s">
        <v>672</v>
      </c>
      <c r="H710" s="573"/>
      <c r="I710" s="304">
        <v>70</v>
      </c>
      <c r="J710" s="304"/>
      <c r="K710" s="304"/>
      <c r="L710" s="304">
        <v>15</v>
      </c>
      <c r="M710" s="304"/>
      <c r="N710" s="279"/>
      <c r="O710" s="279">
        <v>77.582999999999998</v>
      </c>
      <c r="P710" s="281"/>
    </row>
    <row r="711" spans="1:16" ht="15" hidden="1" customHeight="1" outlineLevel="1" x14ac:dyDescent="0.25">
      <c r="A711" s="483">
        <v>314</v>
      </c>
      <c r="B711" s="625"/>
      <c r="C711" s="659"/>
      <c r="D711" s="685"/>
      <c r="E711" s="469"/>
      <c r="F711" s="468">
        <v>1</v>
      </c>
      <c r="G711" s="200" t="s">
        <v>673</v>
      </c>
      <c r="H711" s="573"/>
      <c r="I711" s="304">
        <v>128</v>
      </c>
      <c r="J711" s="304"/>
      <c r="K711" s="304"/>
      <c r="L711" s="304">
        <v>7</v>
      </c>
      <c r="M711" s="304"/>
      <c r="N711" s="279"/>
      <c r="O711" s="279">
        <v>208.91466</v>
      </c>
      <c r="P711" s="281"/>
    </row>
    <row r="712" spans="1:16" ht="15" hidden="1" customHeight="1" outlineLevel="1" x14ac:dyDescent="0.25">
      <c r="A712" s="483">
        <v>315</v>
      </c>
      <c r="B712" s="625"/>
      <c r="C712" s="659"/>
      <c r="D712" s="685"/>
      <c r="E712" s="469"/>
      <c r="F712" s="468">
        <v>1</v>
      </c>
      <c r="G712" s="200" t="s">
        <v>674</v>
      </c>
      <c r="H712" s="573"/>
      <c r="I712" s="304">
        <v>5</v>
      </c>
      <c r="J712" s="304"/>
      <c r="K712" s="304"/>
      <c r="L712" s="304">
        <v>150</v>
      </c>
      <c r="M712" s="304"/>
      <c r="N712" s="279"/>
      <c r="O712" s="279">
        <v>43.967010000000002</v>
      </c>
      <c r="P712" s="281"/>
    </row>
    <row r="713" spans="1:16" ht="15" hidden="1" customHeight="1" outlineLevel="1" x14ac:dyDescent="0.25">
      <c r="A713" s="483">
        <v>316</v>
      </c>
      <c r="B713" s="625"/>
      <c r="C713" s="659"/>
      <c r="D713" s="685"/>
      <c r="E713" s="469"/>
      <c r="F713" s="468">
        <v>1</v>
      </c>
      <c r="G713" s="200" t="s">
        <v>675</v>
      </c>
      <c r="H713" s="573"/>
      <c r="I713" s="304">
        <v>233</v>
      </c>
      <c r="J713" s="304"/>
      <c r="K713" s="304"/>
      <c r="L713" s="304">
        <v>15</v>
      </c>
      <c r="M713" s="304"/>
      <c r="N713" s="279"/>
      <c r="O713" s="279">
        <v>229.34610000000001</v>
      </c>
      <c r="P713" s="281"/>
    </row>
    <row r="714" spans="1:16" ht="15" hidden="1" customHeight="1" outlineLevel="1" x14ac:dyDescent="0.25">
      <c r="A714" s="483">
        <v>317</v>
      </c>
      <c r="B714" s="625"/>
      <c r="C714" s="659"/>
      <c r="D714" s="685"/>
      <c r="E714" s="469"/>
      <c r="F714" s="468">
        <v>1</v>
      </c>
      <c r="G714" s="200" t="s">
        <v>676</v>
      </c>
      <c r="H714" s="573"/>
      <c r="I714" s="304">
        <v>224</v>
      </c>
      <c r="J714" s="304"/>
      <c r="K714" s="304"/>
      <c r="L714" s="304">
        <v>14</v>
      </c>
      <c r="M714" s="304"/>
      <c r="N714" s="279"/>
      <c r="O714" s="279">
        <v>210.41748999999999</v>
      </c>
      <c r="P714" s="281"/>
    </row>
    <row r="715" spans="1:16" ht="15" hidden="1" customHeight="1" outlineLevel="1" x14ac:dyDescent="0.25">
      <c r="A715" s="483">
        <v>318</v>
      </c>
      <c r="B715" s="625"/>
      <c r="C715" s="659"/>
      <c r="D715" s="685"/>
      <c r="E715" s="469"/>
      <c r="F715" s="468">
        <v>1</v>
      </c>
      <c r="G715" s="200" t="s">
        <v>677</v>
      </c>
      <c r="H715" s="573"/>
      <c r="I715" s="304">
        <v>134</v>
      </c>
      <c r="J715" s="304"/>
      <c r="K715" s="304"/>
      <c r="L715" s="304">
        <v>7</v>
      </c>
      <c r="M715" s="304"/>
      <c r="N715" s="279"/>
      <c r="O715" s="279">
        <v>177.47033999999999</v>
      </c>
      <c r="P715" s="281"/>
    </row>
    <row r="716" spans="1:16" ht="15" hidden="1" customHeight="1" outlineLevel="1" x14ac:dyDescent="0.25">
      <c r="A716" s="483">
        <v>319</v>
      </c>
      <c r="B716" s="625"/>
      <c r="C716" s="659"/>
      <c r="D716" s="685"/>
      <c r="E716" s="469"/>
      <c r="F716" s="468">
        <v>1</v>
      </c>
      <c r="G716" s="200" t="s">
        <v>678</v>
      </c>
      <c r="H716" s="573"/>
      <c r="I716" s="304">
        <v>114</v>
      </c>
      <c r="J716" s="304"/>
      <c r="K716" s="304"/>
      <c r="L716" s="304">
        <v>15</v>
      </c>
      <c r="M716" s="304"/>
      <c r="N716" s="279"/>
      <c r="O716" s="279">
        <v>246.12244999999999</v>
      </c>
      <c r="P716" s="281"/>
    </row>
    <row r="717" spans="1:16" ht="15" hidden="1" customHeight="1" outlineLevel="1" x14ac:dyDescent="0.25">
      <c r="A717" s="483">
        <v>320</v>
      </c>
      <c r="B717" s="625"/>
      <c r="C717" s="659"/>
      <c r="D717" s="685"/>
      <c r="E717" s="469"/>
      <c r="F717" s="468">
        <v>1</v>
      </c>
      <c r="G717" s="200" t="s">
        <v>679</v>
      </c>
      <c r="H717" s="573"/>
      <c r="I717" s="304">
        <v>32</v>
      </c>
      <c r="J717" s="304"/>
      <c r="K717" s="304"/>
      <c r="L717" s="304">
        <v>15</v>
      </c>
      <c r="M717" s="304"/>
      <c r="N717" s="279"/>
      <c r="O717" s="279">
        <v>116.28601</v>
      </c>
      <c r="P717" s="281"/>
    </row>
    <row r="718" spans="1:16" ht="15" hidden="1" customHeight="1" outlineLevel="1" x14ac:dyDescent="0.25">
      <c r="A718" s="483">
        <v>321</v>
      </c>
      <c r="B718" s="625"/>
      <c r="C718" s="659"/>
      <c r="D718" s="685"/>
      <c r="E718" s="469"/>
      <c r="F718" s="468">
        <v>1</v>
      </c>
      <c r="G718" s="200" t="s">
        <v>680</v>
      </c>
      <c r="H718" s="573"/>
      <c r="I718" s="304">
        <v>118</v>
      </c>
      <c r="J718" s="304"/>
      <c r="K718" s="304"/>
      <c r="L718" s="304">
        <v>15</v>
      </c>
      <c r="M718" s="304"/>
      <c r="N718" s="279"/>
      <c r="O718" s="279">
        <v>164.32325</v>
      </c>
      <c r="P718" s="281"/>
    </row>
    <row r="719" spans="1:16" ht="15" hidden="1" customHeight="1" outlineLevel="1" x14ac:dyDescent="0.25">
      <c r="A719" s="483">
        <v>322</v>
      </c>
      <c r="B719" s="625"/>
      <c r="C719" s="659"/>
      <c r="D719" s="685"/>
      <c r="E719" s="469"/>
      <c r="F719" s="468">
        <v>1</v>
      </c>
      <c r="G719" s="200" t="s">
        <v>681</v>
      </c>
      <c r="H719" s="573"/>
      <c r="I719" s="304">
        <v>179</v>
      </c>
      <c r="J719" s="304"/>
      <c r="K719" s="304"/>
      <c r="L719" s="304">
        <v>15</v>
      </c>
      <c r="M719" s="304"/>
      <c r="N719" s="279"/>
      <c r="O719" s="279">
        <v>327.44814000000002</v>
      </c>
      <c r="P719" s="281"/>
    </row>
    <row r="720" spans="1:16" ht="15" hidden="1" customHeight="1" outlineLevel="1" x14ac:dyDescent="0.25">
      <c r="A720" s="483">
        <v>323</v>
      </c>
      <c r="B720" s="625"/>
      <c r="C720" s="659"/>
      <c r="D720" s="685"/>
      <c r="E720" s="469"/>
      <c r="F720" s="468">
        <v>1</v>
      </c>
      <c r="G720" s="200" t="s">
        <v>682</v>
      </c>
      <c r="H720" s="573"/>
      <c r="I720" s="304">
        <v>133</v>
      </c>
      <c r="J720" s="304"/>
      <c r="K720" s="304"/>
      <c r="L720" s="304">
        <v>15</v>
      </c>
      <c r="M720" s="304"/>
      <c r="N720" s="279"/>
      <c r="O720" s="279">
        <v>232.08544000000001</v>
      </c>
      <c r="P720" s="281"/>
    </row>
    <row r="721" spans="1:16" ht="15" hidden="1" customHeight="1" outlineLevel="1" x14ac:dyDescent="0.25">
      <c r="A721" s="483">
        <v>324</v>
      </c>
      <c r="B721" s="625"/>
      <c r="C721" s="659"/>
      <c r="D721" s="685"/>
      <c r="E721" s="469"/>
      <c r="F721" s="468">
        <v>1</v>
      </c>
      <c r="G721" s="200" t="s">
        <v>683</v>
      </c>
      <c r="H721" s="573"/>
      <c r="I721" s="304">
        <v>108</v>
      </c>
      <c r="J721" s="304"/>
      <c r="K721" s="304"/>
      <c r="L721" s="304">
        <v>14</v>
      </c>
      <c r="M721" s="304"/>
      <c r="N721" s="279"/>
      <c r="O721" s="279">
        <v>216.79766000000001</v>
      </c>
      <c r="P721" s="281"/>
    </row>
    <row r="722" spans="1:16" ht="15" hidden="1" customHeight="1" outlineLevel="1" x14ac:dyDescent="0.25">
      <c r="A722" s="483">
        <v>325</v>
      </c>
      <c r="B722" s="625"/>
      <c r="C722" s="659"/>
      <c r="D722" s="685"/>
      <c r="E722" s="469"/>
      <c r="F722" s="468">
        <v>1</v>
      </c>
      <c r="G722" s="200" t="s">
        <v>684</v>
      </c>
      <c r="H722" s="573"/>
      <c r="I722" s="304">
        <v>423</v>
      </c>
      <c r="J722" s="304"/>
      <c r="K722" s="304"/>
      <c r="L722" s="304">
        <v>15</v>
      </c>
      <c r="M722" s="304"/>
      <c r="N722" s="279"/>
      <c r="O722" s="279">
        <v>510.94887</v>
      </c>
      <c r="P722" s="281"/>
    </row>
    <row r="723" spans="1:16" ht="15" hidden="1" customHeight="1" outlineLevel="1" x14ac:dyDescent="0.25">
      <c r="A723" s="483">
        <v>326</v>
      </c>
      <c r="B723" s="625"/>
      <c r="C723" s="659"/>
      <c r="D723" s="685"/>
      <c r="E723" s="469"/>
      <c r="F723" s="468">
        <v>1</v>
      </c>
      <c r="G723" s="200" t="s">
        <v>685</v>
      </c>
      <c r="H723" s="573"/>
      <c r="I723" s="304">
        <v>234</v>
      </c>
      <c r="J723" s="304"/>
      <c r="K723" s="304"/>
      <c r="L723" s="304">
        <v>6</v>
      </c>
      <c r="M723" s="304"/>
      <c r="N723" s="279"/>
      <c r="O723" s="279">
        <v>234.06223</v>
      </c>
      <c r="P723" s="281"/>
    </row>
    <row r="724" spans="1:16" ht="15" hidden="1" customHeight="1" outlineLevel="1" x14ac:dyDescent="0.25">
      <c r="A724" s="483">
        <v>327</v>
      </c>
      <c r="B724" s="625"/>
      <c r="C724" s="659"/>
      <c r="D724" s="685"/>
      <c r="E724" s="469"/>
      <c r="F724" s="468">
        <v>1</v>
      </c>
      <c r="G724" s="200" t="s">
        <v>686</v>
      </c>
      <c r="H724" s="573"/>
      <c r="I724" s="304">
        <v>192</v>
      </c>
      <c r="J724" s="304"/>
      <c r="K724" s="304"/>
      <c r="L724" s="304">
        <v>15</v>
      </c>
      <c r="M724" s="304"/>
      <c r="N724" s="279"/>
      <c r="O724" s="279">
        <v>336.97158000000002</v>
      </c>
      <c r="P724" s="281"/>
    </row>
    <row r="725" spans="1:16" ht="15" hidden="1" customHeight="1" outlineLevel="1" x14ac:dyDescent="0.25">
      <c r="A725" s="483">
        <v>328</v>
      </c>
      <c r="B725" s="625"/>
      <c r="C725" s="659"/>
      <c r="D725" s="685"/>
      <c r="E725" s="469"/>
      <c r="F725" s="468">
        <v>1</v>
      </c>
      <c r="G725" s="200" t="s">
        <v>687</v>
      </c>
      <c r="H725" s="573"/>
      <c r="I725" s="304">
        <v>233</v>
      </c>
      <c r="J725" s="304"/>
      <c r="K725" s="304"/>
      <c r="L725" s="304">
        <v>15</v>
      </c>
      <c r="M725" s="304"/>
      <c r="N725" s="279"/>
      <c r="O725" s="279">
        <v>389.69454999999999</v>
      </c>
      <c r="P725" s="281"/>
    </row>
    <row r="726" spans="1:16" ht="15" hidden="1" customHeight="1" outlineLevel="1" x14ac:dyDescent="0.25">
      <c r="A726" s="483">
        <v>329</v>
      </c>
      <c r="B726" s="625"/>
      <c r="C726" s="659"/>
      <c r="D726" s="685"/>
      <c r="E726" s="469"/>
      <c r="F726" s="468">
        <v>1</v>
      </c>
      <c r="G726" s="200" t="s">
        <v>688</v>
      </c>
      <c r="H726" s="573"/>
      <c r="I726" s="304">
        <v>840</v>
      </c>
      <c r="J726" s="304"/>
      <c r="K726" s="304"/>
      <c r="L726" s="304">
        <v>14</v>
      </c>
      <c r="M726" s="304"/>
      <c r="N726" s="279"/>
      <c r="O726" s="279">
        <v>860.67884000000004</v>
      </c>
      <c r="P726" s="281"/>
    </row>
    <row r="727" spans="1:16" ht="15" hidden="1" customHeight="1" outlineLevel="1" x14ac:dyDescent="0.25">
      <c r="A727" s="483">
        <v>330</v>
      </c>
      <c r="B727" s="625"/>
      <c r="C727" s="659"/>
      <c r="D727" s="685"/>
      <c r="E727" s="469"/>
      <c r="F727" s="468">
        <v>1</v>
      </c>
      <c r="G727" s="200" t="s">
        <v>689</v>
      </c>
      <c r="H727" s="573"/>
      <c r="I727" s="304">
        <v>30</v>
      </c>
      <c r="J727" s="304"/>
      <c r="K727" s="304"/>
      <c r="L727" s="304">
        <v>15</v>
      </c>
      <c r="M727" s="304"/>
      <c r="N727" s="279"/>
      <c r="O727" s="279">
        <v>82.550799999999995</v>
      </c>
      <c r="P727" s="281"/>
    </row>
    <row r="728" spans="1:16" ht="15" hidden="1" customHeight="1" outlineLevel="1" x14ac:dyDescent="0.25">
      <c r="A728" s="483">
        <v>331</v>
      </c>
      <c r="B728" s="625"/>
      <c r="C728" s="659"/>
      <c r="D728" s="685"/>
      <c r="E728" s="469"/>
      <c r="F728" s="468">
        <v>1</v>
      </c>
      <c r="G728" s="200" t="s">
        <v>690</v>
      </c>
      <c r="H728" s="573"/>
      <c r="I728" s="304">
        <v>2138</v>
      </c>
      <c r="J728" s="304"/>
      <c r="K728" s="304"/>
      <c r="L728" s="304">
        <v>15</v>
      </c>
      <c r="M728" s="304"/>
      <c r="N728" s="279"/>
      <c r="O728" s="279">
        <v>2019.18685</v>
      </c>
      <c r="P728" s="281"/>
    </row>
    <row r="729" spans="1:16" ht="15" hidden="1" customHeight="1" outlineLevel="1" x14ac:dyDescent="0.25">
      <c r="A729" s="483">
        <v>332</v>
      </c>
      <c r="B729" s="625"/>
      <c r="C729" s="659"/>
      <c r="D729" s="685"/>
      <c r="E729" s="469"/>
      <c r="F729" s="468">
        <v>1</v>
      </c>
      <c r="G729" s="200" t="s">
        <v>691</v>
      </c>
      <c r="H729" s="573"/>
      <c r="I729" s="304">
        <v>233</v>
      </c>
      <c r="J729" s="304"/>
      <c r="K729" s="304"/>
      <c r="L729" s="304">
        <v>15</v>
      </c>
      <c r="M729" s="304"/>
      <c r="N729" s="279"/>
      <c r="O729" s="279">
        <v>247.81469000000001</v>
      </c>
      <c r="P729" s="281"/>
    </row>
    <row r="730" spans="1:16" ht="15" hidden="1" customHeight="1" outlineLevel="1" x14ac:dyDescent="0.25">
      <c r="A730" s="483">
        <v>333</v>
      </c>
      <c r="B730" s="625"/>
      <c r="C730" s="659"/>
      <c r="D730" s="685"/>
      <c r="E730" s="469"/>
      <c r="F730" s="468">
        <v>1</v>
      </c>
      <c r="G730" s="200" t="s">
        <v>692</v>
      </c>
      <c r="H730" s="573"/>
      <c r="I730" s="304">
        <v>68</v>
      </c>
      <c r="J730" s="304"/>
      <c r="K730" s="304"/>
      <c r="L730" s="304">
        <v>15</v>
      </c>
      <c r="M730" s="304"/>
      <c r="N730" s="279"/>
      <c r="O730" s="279">
        <v>108.99160999999999</v>
      </c>
      <c r="P730" s="281"/>
    </row>
    <row r="731" spans="1:16" ht="15" hidden="1" customHeight="1" outlineLevel="1" x14ac:dyDescent="0.25">
      <c r="A731" s="483">
        <v>334</v>
      </c>
      <c r="B731" s="625"/>
      <c r="C731" s="659"/>
      <c r="D731" s="685"/>
      <c r="E731" s="469"/>
      <c r="F731" s="468">
        <v>1</v>
      </c>
      <c r="G731" s="200" t="s">
        <v>693</v>
      </c>
      <c r="H731" s="573"/>
      <c r="I731" s="304">
        <v>61</v>
      </c>
      <c r="J731" s="304"/>
      <c r="K731" s="304"/>
      <c r="L731" s="304">
        <v>6</v>
      </c>
      <c r="M731" s="304"/>
      <c r="N731" s="279"/>
      <c r="O731" s="279">
        <v>72.616110000000006</v>
      </c>
      <c r="P731" s="281"/>
    </row>
    <row r="732" spans="1:16" ht="15" hidden="1" customHeight="1" outlineLevel="1" x14ac:dyDescent="0.25">
      <c r="A732" s="483">
        <v>335</v>
      </c>
      <c r="B732" s="625"/>
      <c r="C732" s="659"/>
      <c r="D732" s="685"/>
      <c r="E732" s="469"/>
      <c r="F732" s="468">
        <v>1</v>
      </c>
      <c r="G732" s="200" t="s">
        <v>694</v>
      </c>
      <c r="H732" s="573"/>
      <c r="I732" s="304">
        <v>243</v>
      </c>
      <c r="J732" s="304"/>
      <c r="K732" s="304"/>
      <c r="L732" s="304">
        <v>15</v>
      </c>
      <c r="M732" s="304"/>
      <c r="N732" s="279"/>
      <c r="O732" s="279">
        <v>186.03344999999999</v>
      </c>
      <c r="P732" s="281"/>
    </row>
    <row r="733" spans="1:16" ht="15" hidden="1" customHeight="1" outlineLevel="1" x14ac:dyDescent="0.25">
      <c r="A733" s="483">
        <v>336</v>
      </c>
      <c r="B733" s="625"/>
      <c r="C733" s="659"/>
      <c r="D733" s="685"/>
      <c r="E733" s="469"/>
      <c r="F733" s="468">
        <v>1</v>
      </c>
      <c r="G733" s="200" t="s">
        <v>695</v>
      </c>
      <c r="H733" s="573"/>
      <c r="I733" s="304">
        <v>117</v>
      </c>
      <c r="J733" s="304"/>
      <c r="K733" s="304"/>
      <c r="L733" s="304">
        <v>90</v>
      </c>
      <c r="M733" s="304"/>
      <c r="N733" s="279"/>
      <c r="O733" s="279">
        <v>283.03098999999997</v>
      </c>
      <c r="P733" s="281"/>
    </row>
    <row r="734" spans="1:16" ht="15" hidden="1" customHeight="1" outlineLevel="1" x14ac:dyDescent="0.25">
      <c r="A734" s="483">
        <v>337</v>
      </c>
      <c r="B734" s="625"/>
      <c r="C734" s="659"/>
      <c r="D734" s="685"/>
      <c r="E734" s="469"/>
      <c r="F734" s="468">
        <v>1</v>
      </c>
      <c r="G734" s="200" t="s">
        <v>696</v>
      </c>
      <c r="H734" s="573"/>
      <c r="I734" s="304">
        <v>294</v>
      </c>
      <c r="J734" s="304"/>
      <c r="K734" s="304"/>
      <c r="L734" s="304">
        <v>20</v>
      </c>
      <c r="M734" s="304"/>
      <c r="N734" s="279"/>
      <c r="O734" s="279">
        <v>245.59474</v>
      </c>
      <c r="P734" s="281"/>
    </row>
    <row r="735" spans="1:16" ht="15" hidden="1" customHeight="1" outlineLevel="1" x14ac:dyDescent="0.25">
      <c r="A735" s="483">
        <v>338</v>
      </c>
      <c r="B735" s="625"/>
      <c r="C735" s="659"/>
      <c r="D735" s="685"/>
      <c r="E735" s="469"/>
      <c r="F735" s="468">
        <v>1</v>
      </c>
      <c r="G735" s="200" t="s">
        <v>697</v>
      </c>
      <c r="H735" s="573"/>
      <c r="I735" s="304">
        <v>110</v>
      </c>
      <c r="J735" s="304"/>
      <c r="K735" s="304"/>
      <c r="L735" s="304">
        <v>14</v>
      </c>
      <c r="M735" s="304"/>
      <c r="N735" s="279"/>
      <c r="O735" s="279">
        <v>136.05919</v>
      </c>
      <c r="P735" s="281"/>
    </row>
    <row r="736" spans="1:16" ht="15" hidden="1" customHeight="1" outlineLevel="1" x14ac:dyDescent="0.25">
      <c r="A736" s="483">
        <v>339</v>
      </c>
      <c r="B736" s="625"/>
      <c r="C736" s="659"/>
      <c r="D736" s="685"/>
      <c r="E736" s="469"/>
      <c r="F736" s="468">
        <v>1</v>
      </c>
      <c r="G736" s="200" t="s">
        <v>698</v>
      </c>
      <c r="H736" s="573"/>
      <c r="I736" s="304">
        <v>146</v>
      </c>
      <c r="J736" s="304"/>
      <c r="K736" s="304"/>
      <c r="L736" s="304">
        <v>14</v>
      </c>
      <c r="M736" s="304"/>
      <c r="N736" s="279"/>
      <c r="O736" s="279">
        <v>149.36594692107644</v>
      </c>
      <c r="P736" s="281"/>
    </row>
    <row r="737" spans="1:16" ht="15" hidden="1" customHeight="1" outlineLevel="1" x14ac:dyDescent="0.25">
      <c r="A737" s="483">
        <v>340</v>
      </c>
      <c r="B737" s="625"/>
      <c r="C737" s="659"/>
      <c r="D737" s="685"/>
      <c r="E737" s="469"/>
      <c r="F737" s="468">
        <v>1</v>
      </c>
      <c r="G737" s="200" t="s">
        <v>699</v>
      </c>
      <c r="H737" s="573"/>
      <c r="I737" s="304">
        <v>298</v>
      </c>
      <c r="J737" s="304"/>
      <c r="K737" s="304"/>
      <c r="L737" s="304">
        <v>14</v>
      </c>
      <c r="M737" s="304"/>
      <c r="N737" s="279"/>
      <c r="O737" s="279">
        <v>490.45373000000001</v>
      </c>
      <c r="P737" s="281"/>
    </row>
    <row r="738" spans="1:16" ht="15" hidden="1" customHeight="1" outlineLevel="1" x14ac:dyDescent="0.25">
      <c r="A738" s="483">
        <v>341</v>
      </c>
      <c r="B738" s="625"/>
      <c r="C738" s="659"/>
      <c r="D738" s="685"/>
      <c r="E738" s="469"/>
      <c r="F738" s="468">
        <v>1</v>
      </c>
      <c r="G738" s="200" t="s">
        <v>700</v>
      </c>
      <c r="H738" s="573"/>
      <c r="I738" s="304">
        <v>163</v>
      </c>
      <c r="J738" s="304"/>
      <c r="K738" s="304"/>
      <c r="L738" s="304">
        <v>50</v>
      </c>
      <c r="M738" s="304"/>
      <c r="N738" s="279"/>
      <c r="O738" s="279">
        <v>349.89294999999998</v>
      </c>
      <c r="P738" s="281"/>
    </row>
    <row r="739" spans="1:16" ht="15" hidden="1" customHeight="1" outlineLevel="1" x14ac:dyDescent="0.25">
      <c r="A739" s="483">
        <v>342</v>
      </c>
      <c r="B739" s="625"/>
      <c r="C739" s="659"/>
      <c r="D739" s="685"/>
      <c r="E739" s="469"/>
      <c r="F739" s="468">
        <v>1</v>
      </c>
      <c r="G739" s="200" t="s">
        <v>701</v>
      </c>
      <c r="H739" s="573"/>
      <c r="I739" s="304">
        <v>176</v>
      </c>
      <c r="J739" s="304"/>
      <c r="K739" s="304"/>
      <c r="L739" s="304">
        <v>15</v>
      </c>
      <c r="M739" s="304"/>
      <c r="N739" s="279"/>
      <c r="O739" s="279">
        <v>234.77378999999999</v>
      </c>
      <c r="P739" s="281"/>
    </row>
    <row r="740" spans="1:16" ht="15" hidden="1" customHeight="1" outlineLevel="1" x14ac:dyDescent="0.25">
      <c r="A740" s="483">
        <v>343</v>
      </c>
      <c r="B740" s="625"/>
      <c r="C740" s="659"/>
      <c r="D740" s="685"/>
      <c r="E740" s="469"/>
      <c r="F740" s="468">
        <v>1</v>
      </c>
      <c r="G740" s="200" t="s">
        <v>702</v>
      </c>
      <c r="H740" s="573"/>
      <c r="I740" s="304">
        <v>25</v>
      </c>
      <c r="J740" s="304"/>
      <c r="K740" s="304"/>
      <c r="L740" s="304">
        <v>6</v>
      </c>
      <c r="M740" s="304"/>
      <c r="N740" s="279"/>
      <c r="O740" s="279">
        <v>24.385950000000001</v>
      </c>
      <c r="P740" s="281"/>
    </row>
    <row r="741" spans="1:16" ht="15" hidden="1" customHeight="1" outlineLevel="1" x14ac:dyDescent="0.25">
      <c r="A741" s="483">
        <v>344</v>
      </c>
      <c r="B741" s="625"/>
      <c r="C741" s="659"/>
      <c r="D741" s="685"/>
      <c r="E741" s="469"/>
      <c r="F741" s="468">
        <v>1</v>
      </c>
      <c r="G741" s="200" t="s">
        <v>703</v>
      </c>
      <c r="H741" s="573"/>
      <c r="I741" s="304">
        <v>9</v>
      </c>
      <c r="J741" s="304"/>
      <c r="K741" s="304"/>
      <c r="L741" s="304">
        <v>15</v>
      </c>
      <c r="M741" s="304"/>
      <c r="N741" s="279"/>
      <c r="O741" s="279">
        <v>107.35653000000001</v>
      </c>
      <c r="P741" s="281"/>
    </row>
    <row r="742" spans="1:16" ht="15" hidden="1" customHeight="1" outlineLevel="1" x14ac:dyDescent="0.25">
      <c r="A742" s="483">
        <v>345</v>
      </c>
      <c r="B742" s="625"/>
      <c r="C742" s="659"/>
      <c r="D742" s="685"/>
      <c r="E742" s="469"/>
      <c r="F742" s="468">
        <v>1</v>
      </c>
      <c r="G742" s="200" t="s">
        <v>704</v>
      </c>
      <c r="H742" s="573"/>
      <c r="I742" s="304">
        <v>10</v>
      </c>
      <c r="J742" s="304"/>
      <c r="K742" s="304"/>
      <c r="L742" s="304">
        <v>150</v>
      </c>
      <c r="M742" s="304"/>
      <c r="N742" s="279"/>
      <c r="O742" s="279">
        <v>38.660020000000003</v>
      </c>
      <c r="P742" s="281"/>
    </row>
    <row r="743" spans="1:16" ht="15" hidden="1" customHeight="1" outlineLevel="1" x14ac:dyDescent="0.25">
      <c r="A743" s="483">
        <v>346</v>
      </c>
      <c r="B743" s="625"/>
      <c r="C743" s="659"/>
      <c r="D743" s="685"/>
      <c r="E743" s="469"/>
      <c r="F743" s="468">
        <v>1</v>
      </c>
      <c r="G743" s="200" t="s">
        <v>705</v>
      </c>
      <c r="H743" s="573"/>
      <c r="I743" s="304">
        <v>350</v>
      </c>
      <c r="J743" s="304"/>
      <c r="K743" s="304"/>
      <c r="L743" s="304">
        <v>15</v>
      </c>
      <c r="M743" s="304"/>
      <c r="N743" s="279"/>
      <c r="O743" s="279">
        <v>468.19891000000001</v>
      </c>
      <c r="P743" s="281"/>
    </row>
    <row r="744" spans="1:16" ht="15" hidden="1" customHeight="1" outlineLevel="1" x14ac:dyDescent="0.25">
      <c r="A744" s="483">
        <v>347</v>
      </c>
      <c r="B744" s="625"/>
      <c r="C744" s="659"/>
      <c r="D744" s="685"/>
      <c r="E744" s="469"/>
      <c r="F744" s="468">
        <v>1</v>
      </c>
      <c r="G744" s="200" t="s">
        <v>706</v>
      </c>
      <c r="H744" s="573"/>
      <c r="I744" s="304">
        <v>117</v>
      </c>
      <c r="J744" s="304"/>
      <c r="K744" s="304"/>
      <c r="L744" s="304">
        <v>14</v>
      </c>
      <c r="M744" s="304"/>
      <c r="N744" s="279"/>
      <c r="O744" s="279">
        <v>142.43253000000001</v>
      </c>
      <c r="P744" s="281"/>
    </row>
    <row r="745" spans="1:16" ht="15" hidden="1" customHeight="1" outlineLevel="1" x14ac:dyDescent="0.25">
      <c r="A745" s="483">
        <v>348</v>
      </c>
      <c r="B745" s="625"/>
      <c r="C745" s="659"/>
      <c r="D745" s="685"/>
      <c r="E745" s="469"/>
      <c r="F745" s="468">
        <v>1</v>
      </c>
      <c r="G745" s="200" t="s">
        <v>707</v>
      </c>
      <c r="H745" s="573"/>
      <c r="I745" s="304">
        <v>91</v>
      </c>
      <c r="J745" s="304"/>
      <c r="K745" s="304"/>
      <c r="L745" s="304">
        <v>40</v>
      </c>
      <c r="M745" s="304"/>
      <c r="N745" s="279"/>
      <c r="O745" s="279">
        <v>219.21527</v>
      </c>
      <c r="P745" s="281"/>
    </row>
    <row r="746" spans="1:16" ht="15" hidden="1" customHeight="1" outlineLevel="1" x14ac:dyDescent="0.25">
      <c r="A746" s="483">
        <v>349</v>
      </c>
      <c r="B746" s="625"/>
      <c r="C746" s="659"/>
      <c r="D746" s="685"/>
      <c r="E746" s="469"/>
      <c r="F746" s="468">
        <v>1</v>
      </c>
      <c r="G746" s="200" t="s">
        <v>708</v>
      </c>
      <c r="H746" s="573"/>
      <c r="I746" s="304">
        <v>21</v>
      </c>
      <c r="J746" s="304"/>
      <c r="K746" s="304"/>
      <c r="L746" s="304">
        <v>150</v>
      </c>
      <c r="M746" s="304"/>
      <c r="N746" s="279"/>
      <c r="O746" s="279">
        <v>89.299340000000001</v>
      </c>
      <c r="P746" s="281"/>
    </row>
    <row r="747" spans="1:16" ht="15" hidden="1" customHeight="1" outlineLevel="1" x14ac:dyDescent="0.25">
      <c r="A747" s="483">
        <v>350</v>
      </c>
      <c r="B747" s="625"/>
      <c r="C747" s="659"/>
      <c r="D747" s="685"/>
      <c r="E747" s="469"/>
      <c r="F747" s="468">
        <v>1</v>
      </c>
      <c r="G747" s="200" t="s">
        <v>709</v>
      </c>
      <c r="H747" s="573"/>
      <c r="I747" s="304">
        <v>37</v>
      </c>
      <c r="J747" s="304"/>
      <c r="K747" s="304"/>
      <c r="L747" s="304">
        <v>15</v>
      </c>
      <c r="M747" s="304"/>
      <c r="N747" s="279"/>
      <c r="O747" s="279">
        <v>84.170760000000001</v>
      </c>
      <c r="P747" s="281"/>
    </row>
    <row r="748" spans="1:16" ht="15" hidden="1" customHeight="1" outlineLevel="1" x14ac:dyDescent="0.25">
      <c r="A748" s="483">
        <v>351</v>
      </c>
      <c r="B748" s="625"/>
      <c r="C748" s="659"/>
      <c r="D748" s="685"/>
      <c r="E748" s="469"/>
      <c r="F748" s="468">
        <v>1</v>
      </c>
      <c r="G748" s="200" t="s">
        <v>710</v>
      </c>
      <c r="H748" s="573"/>
      <c r="I748" s="304">
        <v>194</v>
      </c>
      <c r="J748" s="304"/>
      <c r="K748" s="304"/>
      <c r="L748" s="304">
        <v>15</v>
      </c>
      <c r="M748" s="304"/>
      <c r="N748" s="279"/>
      <c r="O748" s="279">
        <v>178.55266</v>
      </c>
      <c r="P748" s="281"/>
    </row>
    <row r="749" spans="1:16" ht="15" hidden="1" customHeight="1" outlineLevel="1" x14ac:dyDescent="0.25">
      <c r="A749" s="483">
        <v>352</v>
      </c>
      <c r="B749" s="625"/>
      <c r="C749" s="659"/>
      <c r="D749" s="685"/>
      <c r="E749" s="469"/>
      <c r="F749" s="468">
        <v>1</v>
      </c>
      <c r="G749" s="200" t="s">
        <v>711</v>
      </c>
      <c r="H749" s="573"/>
      <c r="I749" s="304">
        <v>227</v>
      </c>
      <c r="J749" s="304"/>
      <c r="K749" s="304"/>
      <c r="L749" s="304">
        <v>10</v>
      </c>
      <c r="M749" s="304"/>
      <c r="N749" s="279"/>
      <c r="O749" s="279">
        <v>448.85023000000001</v>
      </c>
      <c r="P749" s="281"/>
    </row>
    <row r="750" spans="1:16" ht="15" hidden="1" customHeight="1" outlineLevel="1" x14ac:dyDescent="0.25">
      <c r="A750" s="483">
        <v>353</v>
      </c>
      <c r="B750" s="625"/>
      <c r="C750" s="659"/>
      <c r="D750" s="685"/>
      <c r="E750" s="469"/>
      <c r="F750" s="468">
        <v>1</v>
      </c>
      <c r="G750" s="200" t="s">
        <v>712</v>
      </c>
      <c r="H750" s="573"/>
      <c r="I750" s="304">
        <v>142</v>
      </c>
      <c r="J750" s="304"/>
      <c r="K750" s="304"/>
      <c r="L750" s="304">
        <v>15</v>
      </c>
      <c r="M750" s="304"/>
      <c r="N750" s="279"/>
      <c r="O750" s="279">
        <v>214.6557</v>
      </c>
      <c r="P750" s="281"/>
    </row>
    <row r="751" spans="1:16" ht="15" hidden="1" customHeight="1" outlineLevel="1" x14ac:dyDescent="0.25">
      <c r="A751" s="483">
        <v>354</v>
      </c>
      <c r="B751" s="625"/>
      <c r="C751" s="659"/>
      <c r="D751" s="685"/>
      <c r="E751" s="469"/>
      <c r="F751" s="468">
        <v>1</v>
      </c>
      <c r="G751" s="200" t="s">
        <v>713</v>
      </c>
      <c r="H751" s="573"/>
      <c r="I751" s="304">
        <v>276</v>
      </c>
      <c r="J751" s="304"/>
      <c r="K751" s="304"/>
      <c r="L751" s="304">
        <v>5</v>
      </c>
      <c r="M751" s="304"/>
      <c r="N751" s="279"/>
      <c r="O751" s="279">
        <v>339.57218</v>
      </c>
      <c r="P751" s="281"/>
    </row>
    <row r="752" spans="1:16" ht="15" hidden="1" customHeight="1" outlineLevel="1" x14ac:dyDescent="0.25">
      <c r="A752" s="483">
        <v>355</v>
      </c>
      <c r="B752" s="625"/>
      <c r="C752" s="659"/>
      <c r="D752" s="685"/>
      <c r="E752" s="469"/>
      <c r="F752" s="468">
        <v>1</v>
      </c>
      <c r="G752" s="200" t="s">
        <v>714</v>
      </c>
      <c r="H752" s="573"/>
      <c r="I752" s="304">
        <v>176</v>
      </c>
      <c r="J752" s="304"/>
      <c r="K752" s="304"/>
      <c r="L752" s="304">
        <v>5</v>
      </c>
      <c r="M752" s="304"/>
      <c r="N752" s="279"/>
      <c r="O752" s="279">
        <v>250.76238000000001</v>
      </c>
      <c r="P752" s="281"/>
    </row>
    <row r="753" spans="1:16" ht="15" hidden="1" customHeight="1" outlineLevel="1" x14ac:dyDescent="0.25">
      <c r="A753" s="483">
        <v>356</v>
      </c>
      <c r="B753" s="625"/>
      <c r="C753" s="659"/>
      <c r="D753" s="685"/>
      <c r="E753" s="469"/>
      <c r="F753" s="468">
        <v>1</v>
      </c>
      <c r="G753" s="200" t="s">
        <v>715</v>
      </c>
      <c r="H753" s="573"/>
      <c r="I753" s="304">
        <v>139</v>
      </c>
      <c r="J753" s="304"/>
      <c r="K753" s="304"/>
      <c r="L753" s="304">
        <v>12</v>
      </c>
      <c r="M753" s="304"/>
      <c r="N753" s="279"/>
      <c r="O753" s="279">
        <v>211.68691999999999</v>
      </c>
      <c r="P753" s="281"/>
    </row>
    <row r="754" spans="1:16" ht="15" hidden="1" customHeight="1" outlineLevel="1" x14ac:dyDescent="0.25">
      <c r="A754" s="483">
        <v>357</v>
      </c>
      <c r="B754" s="625"/>
      <c r="C754" s="659"/>
      <c r="D754" s="685"/>
      <c r="E754" s="469"/>
      <c r="F754" s="468">
        <v>1</v>
      </c>
      <c r="G754" s="200" t="s">
        <v>716</v>
      </c>
      <c r="H754" s="573"/>
      <c r="I754" s="304">
        <v>69</v>
      </c>
      <c r="J754" s="304"/>
      <c r="K754" s="304"/>
      <c r="L754" s="304">
        <v>15</v>
      </c>
      <c r="M754" s="304"/>
      <c r="N754" s="279"/>
      <c r="O754" s="279">
        <v>114.68359</v>
      </c>
      <c r="P754" s="281"/>
    </row>
    <row r="755" spans="1:16" ht="15" hidden="1" customHeight="1" outlineLevel="1" x14ac:dyDescent="0.25">
      <c r="A755" s="483">
        <v>358</v>
      </c>
      <c r="B755" s="625"/>
      <c r="C755" s="659"/>
      <c r="D755" s="685"/>
      <c r="E755" s="469"/>
      <c r="F755" s="468">
        <v>1</v>
      </c>
      <c r="G755" s="200" t="s">
        <v>717</v>
      </c>
      <c r="H755" s="573"/>
      <c r="I755" s="304">
        <v>453</v>
      </c>
      <c r="J755" s="304"/>
      <c r="K755" s="304"/>
      <c r="L755" s="304">
        <v>150</v>
      </c>
      <c r="M755" s="304"/>
      <c r="N755" s="279"/>
      <c r="O755" s="279">
        <v>817.79521999999997</v>
      </c>
      <c r="P755" s="281"/>
    </row>
    <row r="756" spans="1:16" ht="15" hidden="1" customHeight="1" outlineLevel="1" x14ac:dyDescent="0.25">
      <c r="A756" s="483">
        <v>359</v>
      </c>
      <c r="B756" s="625"/>
      <c r="C756" s="659"/>
      <c r="D756" s="685"/>
      <c r="E756" s="469"/>
      <c r="F756" s="468">
        <v>1</v>
      </c>
      <c r="G756" s="200" t="s">
        <v>718</v>
      </c>
      <c r="H756" s="573"/>
      <c r="I756" s="304">
        <v>232</v>
      </c>
      <c r="J756" s="304"/>
      <c r="K756" s="304"/>
      <c r="L756" s="304">
        <v>6</v>
      </c>
      <c r="M756" s="304"/>
      <c r="N756" s="279"/>
      <c r="O756" s="279">
        <v>312.28429</v>
      </c>
      <c r="P756" s="281"/>
    </row>
    <row r="757" spans="1:16" ht="15" hidden="1" customHeight="1" outlineLevel="1" x14ac:dyDescent="0.25">
      <c r="A757" s="483">
        <v>360</v>
      </c>
      <c r="B757" s="625"/>
      <c r="C757" s="659"/>
      <c r="D757" s="685"/>
      <c r="E757" s="469"/>
      <c r="F757" s="468">
        <v>1</v>
      </c>
      <c r="G757" s="200" t="s">
        <v>719</v>
      </c>
      <c r="H757" s="573"/>
      <c r="I757" s="304">
        <v>161</v>
      </c>
      <c r="J757" s="304"/>
      <c r="K757" s="304"/>
      <c r="L757" s="304">
        <v>6</v>
      </c>
      <c r="M757" s="304"/>
      <c r="N757" s="279"/>
      <c r="O757" s="279">
        <v>219.70519999999999</v>
      </c>
      <c r="P757" s="281"/>
    </row>
    <row r="758" spans="1:16" ht="15" hidden="1" customHeight="1" outlineLevel="1" x14ac:dyDescent="0.25">
      <c r="A758" s="483">
        <v>361</v>
      </c>
      <c r="B758" s="625"/>
      <c r="C758" s="659"/>
      <c r="D758" s="685"/>
      <c r="E758" s="469"/>
      <c r="F758" s="468">
        <v>1</v>
      </c>
      <c r="G758" s="200" t="s">
        <v>720</v>
      </c>
      <c r="H758" s="573"/>
      <c r="I758" s="304">
        <v>250</v>
      </c>
      <c r="J758" s="304"/>
      <c r="K758" s="304"/>
      <c r="L758" s="304">
        <v>7</v>
      </c>
      <c r="M758" s="304"/>
      <c r="N758" s="279"/>
      <c r="O758" s="279">
        <v>337.24117999999999</v>
      </c>
      <c r="P758" s="281"/>
    </row>
    <row r="759" spans="1:16" ht="15" hidden="1" customHeight="1" outlineLevel="1" x14ac:dyDescent="0.25">
      <c r="A759" s="483">
        <v>362</v>
      </c>
      <c r="B759" s="625"/>
      <c r="C759" s="659"/>
      <c r="D759" s="685"/>
      <c r="E759" s="469"/>
      <c r="F759" s="468">
        <v>1</v>
      </c>
      <c r="G759" s="200" t="s">
        <v>721</v>
      </c>
      <c r="H759" s="573"/>
      <c r="I759" s="304">
        <v>192</v>
      </c>
      <c r="J759" s="304"/>
      <c r="K759" s="304"/>
      <c r="L759" s="304">
        <v>15</v>
      </c>
      <c r="M759" s="304"/>
      <c r="N759" s="279"/>
      <c r="O759" s="279">
        <v>304.68621999999999</v>
      </c>
      <c r="P759" s="281"/>
    </row>
    <row r="760" spans="1:16" ht="15" hidden="1" customHeight="1" outlineLevel="1" x14ac:dyDescent="0.25">
      <c r="A760" s="483">
        <v>363</v>
      </c>
      <c r="B760" s="625"/>
      <c r="C760" s="659"/>
      <c r="D760" s="685"/>
      <c r="E760" s="469"/>
      <c r="F760" s="468">
        <v>1</v>
      </c>
      <c r="G760" s="200" t="s">
        <v>722</v>
      </c>
      <c r="H760" s="573"/>
      <c r="I760" s="304">
        <v>282</v>
      </c>
      <c r="J760" s="304"/>
      <c r="K760" s="304"/>
      <c r="L760" s="304">
        <v>15</v>
      </c>
      <c r="M760" s="304"/>
      <c r="N760" s="279"/>
      <c r="O760" s="279">
        <v>287.02296999999999</v>
      </c>
      <c r="P760" s="281"/>
    </row>
    <row r="761" spans="1:16" ht="15" hidden="1" customHeight="1" outlineLevel="1" x14ac:dyDescent="0.25">
      <c r="A761" s="483">
        <v>364</v>
      </c>
      <c r="B761" s="625"/>
      <c r="C761" s="659"/>
      <c r="D761" s="685"/>
      <c r="E761" s="469"/>
      <c r="F761" s="468">
        <v>1</v>
      </c>
      <c r="G761" s="200" t="s">
        <v>723</v>
      </c>
      <c r="H761" s="573"/>
      <c r="I761" s="304">
        <v>121</v>
      </c>
      <c r="J761" s="304"/>
      <c r="K761" s="304"/>
      <c r="L761" s="304">
        <v>15</v>
      </c>
      <c r="M761" s="304"/>
      <c r="N761" s="279"/>
      <c r="O761" s="279">
        <v>191.5592</v>
      </c>
      <c r="P761" s="281"/>
    </row>
    <row r="762" spans="1:16" ht="15" hidden="1" customHeight="1" outlineLevel="1" x14ac:dyDescent="0.25">
      <c r="A762" s="483">
        <v>365</v>
      </c>
      <c r="B762" s="625"/>
      <c r="C762" s="659"/>
      <c r="D762" s="685"/>
      <c r="E762" s="469"/>
      <c r="F762" s="468">
        <v>1</v>
      </c>
      <c r="G762" s="200" t="s">
        <v>261</v>
      </c>
      <c r="H762" s="573"/>
      <c r="I762" s="304">
        <v>74</v>
      </c>
      <c r="J762" s="304"/>
      <c r="K762" s="304"/>
      <c r="L762" s="304">
        <v>6</v>
      </c>
      <c r="M762" s="304"/>
      <c r="N762" s="279"/>
      <c r="O762" s="279">
        <v>81.45805</v>
      </c>
      <c r="P762" s="281"/>
    </row>
    <row r="763" spans="1:16" ht="15" hidden="1" customHeight="1" outlineLevel="1" x14ac:dyDescent="0.25">
      <c r="A763" s="483">
        <v>366</v>
      </c>
      <c r="B763" s="625"/>
      <c r="C763" s="659"/>
      <c r="D763" s="685"/>
      <c r="E763" s="469"/>
      <c r="F763" s="468">
        <v>1</v>
      </c>
      <c r="G763" s="200" t="s">
        <v>724</v>
      </c>
      <c r="H763" s="573"/>
      <c r="I763" s="304">
        <v>219</v>
      </c>
      <c r="J763" s="304"/>
      <c r="K763" s="304"/>
      <c r="L763" s="304">
        <v>80</v>
      </c>
      <c r="M763" s="304"/>
      <c r="N763" s="279"/>
      <c r="O763" s="279">
        <v>171.94409999999999</v>
      </c>
      <c r="P763" s="281"/>
    </row>
    <row r="764" spans="1:16" ht="15" hidden="1" customHeight="1" outlineLevel="1" x14ac:dyDescent="0.25">
      <c r="A764" s="483">
        <v>367</v>
      </c>
      <c r="B764" s="625"/>
      <c r="C764" s="659"/>
      <c r="D764" s="685"/>
      <c r="E764" s="469"/>
      <c r="F764" s="468">
        <v>1</v>
      </c>
      <c r="G764" s="200" t="s">
        <v>725</v>
      </c>
      <c r="H764" s="573"/>
      <c r="I764" s="304">
        <v>91</v>
      </c>
      <c r="J764" s="304"/>
      <c r="K764" s="304"/>
      <c r="L764" s="304">
        <v>15</v>
      </c>
      <c r="M764" s="304"/>
      <c r="N764" s="279"/>
      <c r="O764" s="279">
        <v>112.87891999999999</v>
      </c>
      <c r="P764" s="281"/>
    </row>
    <row r="765" spans="1:16" ht="15" hidden="1" customHeight="1" outlineLevel="1" x14ac:dyDescent="0.25">
      <c r="A765" s="483">
        <v>368</v>
      </c>
      <c r="B765" s="625"/>
      <c r="C765" s="659"/>
      <c r="D765" s="685"/>
      <c r="E765" s="469"/>
      <c r="F765" s="468">
        <v>1</v>
      </c>
      <c r="G765" s="200" t="s">
        <v>726</v>
      </c>
      <c r="H765" s="573"/>
      <c r="I765" s="304">
        <v>100</v>
      </c>
      <c r="J765" s="304"/>
      <c r="K765" s="304"/>
      <c r="L765" s="304">
        <v>5</v>
      </c>
      <c r="M765" s="304"/>
      <c r="N765" s="279"/>
      <c r="O765" s="279">
        <v>127.29412000000001</v>
      </c>
      <c r="P765" s="281"/>
    </row>
    <row r="766" spans="1:16" ht="15" hidden="1" customHeight="1" outlineLevel="1" x14ac:dyDescent="0.25">
      <c r="A766" s="483">
        <v>369</v>
      </c>
      <c r="B766" s="625"/>
      <c r="C766" s="659"/>
      <c r="D766" s="685"/>
      <c r="E766" s="469"/>
      <c r="F766" s="468">
        <v>1</v>
      </c>
      <c r="G766" s="200" t="s">
        <v>727</v>
      </c>
      <c r="H766" s="573"/>
      <c r="I766" s="304">
        <v>187</v>
      </c>
      <c r="J766" s="304"/>
      <c r="K766" s="304"/>
      <c r="L766" s="304">
        <v>80</v>
      </c>
      <c r="M766" s="304"/>
      <c r="N766" s="279"/>
      <c r="O766" s="279">
        <v>137.85549</v>
      </c>
      <c r="P766" s="281"/>
    </row>
    <row r="767" spans="1:16" ht="15" hidden="1" customHeight="1" outlineLevel="1" x14ac:dyDescent="0.25">
      <c r="A767" s="483">
        <v>370</v>
      </c>
      <c r="B767" s="625"/>
      <c r="C767" s="659"/>
      <c r="D767" s="685"/>
      <c r="E767" s="469"/>
      <c r="F767" s="468">
        <v>1</v>
      </c>
      <c r="G767" s="200" t="s">
        <v>728</v>
      </c>
      <c r="H767" s="573"/>
      <c r="I767" s="304">
        <v>251</v>
      </c>
      <c r="J767" s="304"/>
      <c r="K767" s="304"/>
      <c r="L767" s="304">
        <v>50</v>
      </c>
      <c r="M767" s="304"/>
      <c r="N767" s="279"/>
      <c r="O767" s="279">
        <v>265.12151999999998</v>
      </c>
      <c r="P767" s="281"/>
    </row>
    <row r="768" spans="1:16" ht="15" hidden="1" customHeight="1" outlineLevel="1" x14ac:dyDescent="0.25">
      <c r="A768" s="483">
        <v>371</v>
      </c>
      <c r="B768" s="625"/>
      <c r="C768" s="659"/>
      <c r="D768" s="685"/>
      <c r="E768" s="469"/>
      <c r="F768" s="468">
        <v>1</v>
      </c>
      <c r="G768" s="200" t="s">
        <v>729</v>
      </c>
      <c r="H768" s="573"/>
      <c r="I768" s="304">
        <v>147</v>
      </c>
      <c r="J768" s="304"/>
      <c r="K768" s="304"/>
      <c r="L768" s="304">
        <v>14</v>
      </c>
      <c r="M768" s="304"/>
      <c r="N768" s="279"/>
      <c r="O768" s="279">
        <v>206.15548000000001</v>
      </c>
      <c r="P768" s="281"/>
    </row>
    <row r="769" spans="1:16" ht="15" hidden="1" customHeight="1" outlineLevel="1" x14ac:dyDescent="0.25">
      <c r="A769" s="483">
        <v>372</v>
      </c>
      <c r="B769" s="625"/>
      <c r="C769" s="659"/>
      <c r="D769" s="685"/>
      <c r="E769" s="469"/>
      <c r="F769" s="468">
        <v>1</v>
      </c>
      <c r="G769" s="200" t="s">
        <v>730</v>
      </c>
      <c r="H769" s="573"/>
      <c r="I769" s="304">
        <v>10</v>
      </c>
      <c r="J769" s="304"/>
      <c r="K769" s="304"/>
      <c r="L769" s="304">
        <v>150</v>
      </c>
      <c r="M769" s="304"/>
      <c r="N769" s="279"/>
      <c r="O769" s="279">
        <v>106.65464</v>
      </c>
      <c r="P769" s="281"/>
    </row>
    <row r="770" spans="1:16" ht="15" hidden="1" customHeight="1" outlineLevel="1" x14ac:dyDescent="0.25">
      <c r="A770" s="483">
        <v>373</v>
      </c>
      <c r="B770" s="625"/>
      <c r="C770" s="659"/>
      <c r="D770" s="685"/>
      <c r="E770" s="469"/>
      <c r="F770" s="468">
        <v>1</v>
      </c>
      <c r="G770" s="200" t="s">
        <v>731</v>
      </c>
      <c r="H770" s="573"/>
      <c r="I770" s="304">
        <v>50</v>
      </c>
      <c r="J770" s="304"/>
      <c r="K770" s="304"/>
      <c r="L770" s="304">
        <v>100</v>
      </c>
      <c r="M770" s="304"/>
      <c r="N770" s="279"/>
      <c r="O770" s="279">
        <v>63.031350000000003</v>
      </c>
      <c r="P770" s="281"/>
    </row>
    <row r="771" spans="1:16" ht="15" hidden="1" customHeight="1" outlineLevel="1" x14ac:dyDescent="0.25">
      <c r="A771" s="483">
        <v>374</v>
      </c>
      <c r="B771" s="625"/>
      <c r="C771" s="659"/>
      <c r="D771" s="685"/>
      <c r="E771" s="469"/>
      <c r="F771" s="468">
        <v>1</v>
      </c>
      <c r="G771" s="200" t="s">
        <v>732</v>
      </c>
      <c r="H771" s="573"/>
      <c r="I771" s="304">
        <v>10</v>
      </c>
      <c r="J771" s="304"/>
      <c r="K771" s="304"/>
      <c r="L771" s="304">
        <v>100</v>
      </c>
      <c r="M771" s="304"/>
      <c r="N771" s="279"/>
      <c r="O771" s="279">
        <v>50.462209999999999</v>
      </c>
      <c r="P771" s="281"/>
    </row>
    <row r="772" spans="1:16" ht="15" hidden="1" customHeight="1" outlineLevel="1" x14ac:dyDescent="0.25">
      <c r="A772" s="483">
        <v>375</v>
      </c>
      <c r="B772" s="625"/>
      <c r="C772" s="659"/>
      <c r="D772" s="685"/>
      <c r="E772" s="469"/>
      <c r="F772" s="468">
        <v>1</v>
      </c>
      <c r="G772" s="200" t="s">
        <v>733</v>
      </c>
      <c r="H772" s="573"/>
      <c r="I772" s="304">
        <v>256</v>
      </c>
      <c r="J772" s="304"/>
      <c r="K772" s="304"/>
      <c r="L772" s="304">
        <v>15</v>
      </c>
      <c r="M772" s="304"/>
      <c r="N772" s="279"/>
      <c r="O772" s="279">
        <v>104.55719076322936</v>
      </c>
      <c r="P772" s="281"/>
    </row>
    <row r="773" spans="1:16" ht="15" hidden="1" customHeight="1" outlineLevel="1" x14ac:dyDescent="0.25">
      <c r="A773" s="483">
        <v>376</v>
      </c>
      <c r="B773" s="625"/>
      <c r="C773" s="659"/>
      <c r="D773" s="685"/>
      <c r="E773" s="469"/>
      <c r="F773" s="468">
        <v>1</v>
      </c>
      <c r="G773" s="200" t="s">
        <v>734</v>
      </c>
      <c r="H773" s="573"/>
      <c r="I773" s="304">
        <v>505</v>
      </c>
      <c r="J773" s="304"/>
      <c r="K773" s="304"/>
      <c r="L773" s="304">
        <v>15</v>
      </c>
      <c r="M773" s="304"/>
      <c r="N773" s="279"/>
      <c r="O773" s="279">
        <v>758.53156000000001</v>
      </c>
      <c r="P773" s="281"/>
    </row>
    <row r="774" spans="1:16" ht="15" hidden="1" customHeight="1" outlineLevel="1" x14ac:dyDescent="0.25">
      <c r="A774" s="483">
        <v>377</v>
      </c>
      <c r="B774" s="625"/>
      <c r="C774" s="659"/>
      <c r="D774" s="685"/>
      <c r="E774" s="469"/>
      <c r="F774" s="468">
        <v>1</v>
      </c>
      <c r="G774" s="200" t="s">
        <v>735</v>
      </c>
      <c r="H774" s="573"/>
      <c r="I774" s="304">
        <v>131</v>
      </c>
      <c r="J774" s="304"/>
      <c r="K774" s="304"/>
      <c r="L774" s="304">
        <v>15</v>
      </c>
      <c r="M774" s="304"/>
      <c r="N774" s="279"/>
      <c r="O774" s="279">
        <v>141.57764</v>
      </c>
      <c r="P774" s="281"/>
    </row>
    <row r="775" spans="1:16" ht="15" hidden="1" customHeight="1" outlineLevel="1" x14ac:dyDescent="0.25">
      <c r="A775" s="483">
        <v>378</v>
      </c>
      <c r="B775" s="625"/>
      <c r="C775" s="659"/>
      <c r="D775" s="685"/>
      <c r="E775" s="469"/>
      <c r="F775" s="468">
        <v>1</v>
      </c>
      <c r="G775" s="200" t="s">
        <v>736</v>
      </c>
      <c r="H775" s="573"/>
      <c r="I775" s="304">
        <v>179</v>
      </c>
      <c r="J775" s="304"/>
      <c r="K775" s="304"/>
      <c r="L775" s="304">
        <v>15</v>
      </c>
      <c r="M775" s="304"/>
      <c r="N775" s="279"/>
      <c r="O775" s="279">
        <v>165.88783000000001</v>
      </c>
      <c r="P775" s="281"/>
    </row>
    <row r="776" spans="1:16" ht="15" hidden="1" customHeight="1" outlineLevel="1" x14ac:dyDescent="0.25">
      <c r="A776" s="483">
        <v>379</v>
      </c>
      <c r="B776" s="625"/>
      <c r="C776" s="659"/>
      <c r="D776" s="685"/>
      <c r="E776" s="469"/>
      <c r="F776" s="468">
        <v>1</v>
      </c>
      <c r="G776" s="200" t="s">
        <v>737</v>
      </c>
      <c r="H776" s="573"/>
      <c r="I776" s="304">
        <v>329</v>
      </c>
      <c r="J776" s="304"/>
      <c r="K776" s="304"/>
      <c r="L776" s="304">
        <v>15</v>
      </c>
      <c r="M776" s="304"/>
      <c r="N776" s="279"/>
      <c r="O776" s="279">
        <v>488.61937999999998</v>
      </c>
      <c r="P776" s="281"/>
    </row>
    <row r="777" spans="1:16" ht="15" hidden="1" customHeight="1" outlineLevel="1" x14ac:dyDescent="0.25">
      <c r="A777" s="483">
        <v>380</v>
      </c>
      <c r="B777" s="625"/>
      <c r="C777" s="659"/>
      <c r="D777" s="685"/>
      <c r="E777" s="469"/>
      <c r="F777" s="468">
        <v>1</v>
      </c>
      <c r="G777" s="200" t="s">
        <v>738</v>
      </c>
      <c r="H777" s="573"/>
      <c r="I777" s="304">
        <v>180</v>
      </c>
      <c r="J777" s="304"/>
      <c r="K777" s="304"/>
      <c r="L777" s="304">
        <v>15</v>
      </c>
      <c r="M777" s="304"/>
      <c r="N777" s="279"/>
      <c r="O777" s="279">
        <v>441.20634999999999</v>
      </c>
      <c r="P777" s="281"/>
    </row>
    <row r="778" spans="1:16" ht="15" hidden="1" customHeight="1" outlineLevel="1" x14ac:dyDescent="0.25">
      <c r="A778" s="483">
        <v>381</v>
      </c>
      <c r="B778" s="625"/>
      <c r="C778" s="659"/>
      <c r="D778" s="685"/>
      <c r="E778" s="469"/>
      <c r="F778" s="468">
        <v>1</v>
      </c>
      <c r="G778" s="200" t="s">
        <v>739</v>
      </c>
      <c r="H778" s="573"/>
      <c r="I778" s="304">
        <v>300</v>
      </c>
      <c r="J778" s="304"/>
      <c r="K778" s="304"/>
      <c r="L778" s="304">
        <v>50</v>
      </c>
      <c r="M778" s="304"/>
      <c r="N778" s="279"/>
      <c r="O778" s="279">
        <v>414.61534999999998</v>
      </c>
      <c r="P778" s="281"/>
    </row>
    <row r="779" spans="1:16" ht="15" hidden="1" customHeight="1" outlineLevel="1" x14ac:dyDescent="0.25">
      <c r="A779" s="483">
        <v>382</v>
      </c>
      <c r="B779" s="625"/>
      <c r="C779" s="659"/>
      <c r="D779" s="685"/>
      <c r="E779" s="469"/>
      <c r="F779" s="468">
        <v>1</v>
      </c>
      <c r="G779" s="200" t="s">
        <v>740</v>
      </c>
      <c r="H779" s="573"/>
      <c r="I779" s="304">
        <v>205</v>
      </c>
      <c r="J779" s="304"/>
      <c r="K779" s="304"/>
      <c r="L779" s="304">
        <v>15</v>
      </c>
      <c r="M779" s="304"/>
      <c r="N779" s="279"/>
      <c r="O779" s="279">
        <v>327.42865</v>
      </c>
      <c r="P779" s="281"/>
    </row>
    <row r="780" spans="1:16" ht="15" hidden="1" customHeight="1" outlineLevel="1" x14ac:dyDescent="0.25">
      <c r="A780" s="483">
        <v>383</v>
      </c>
      <c r="B780" s="625"/>
      <c r="C780" s="659"/>
      <c r="D780" s="685"/>
      <c r="E780" s="469"/>
      <c r="F780" s="468">
        <v>1</v>
      </c>
      <c r="G780" s="200" t="s">
        <v>741</v>
      </c>
      <c r="H780" s="573"/>
      <c r="I780" s="304">
        <v>13</v>
      </c>
      <c r="J780" s="304"/>
      <c r="K780" s="304"/>
      <c r="L780" s="304">
        <v>100</v>
      </c>
      <c r="M780" s="304"/>
      <c r="N780" s="279"/>
      <c r="O780" s="279">
        <v>130.15405999999999</v>
      </c>
      <c r="P780" s="281"/>
    </row>
    <row r="781" spans="1:16" ht="15" hidden="1" customHeight="1" outlineLevel="1" x14ac:dyDescent="0.25">
      <c r="A781" s="483">
        <v>384</v>
      </c>
      <c r="B781" s="625"/>
      <c r="C781" s="659"/>
      <c r="D781" s="685"/>
      <c r="E781" s="469"/>
      <c r="F781" s="468">
        <v>1</v>
      </c>
      <c r="G781" s="200" t="s">
        <v>742</v>
      </c>
      <c r="H781" s="573"/>
      <c r="I781" s="304">
        <v>484</v>
      </c>
      <c r="J781" s="304"/>
      <c r="K781" s="304"/>
      <c r="L781" s="304">
        <v>70</v>
      </c>
      <c r="M781" s="304"/>
      <c r="N781" s="279"/>
      <c r="O781" s="279">
        <v>483.72642000000002</v>
      </c>
      <c r="P781" s="281"/>
    </row>
    <row r="782" spans="1:16" ht="15" hidden="1" customHeight="1" outlineLevel="1" x14ac:dyDescent="0.25">
      <c r="A782" s="483">
        <v>385</v>
      </c>
      <c r="B782" s="625"/>
      <c r="C782" s="659"/>
      <c r="D782" s="685"/>
      <c r="E782" s="469"/>
      <c r="F782" s="468">
        <v>1</v>
      </c>
      <c r="G782" s="200" t="s">
        <v>743</v>
      </c>
      <c r="H782" s="573"/>
      <c r="I782" s="304">
        <v>6</v>
      </c>
      <c r="J782" s="304"/>
      <c r="K782" s="304"/>
      <c r="L782" s="304">
        <v>150</v>
      </c>
      <c r="M782" s="304"/>
      <c r="N782" s="279"/>
      <c r="O782" s="279">
        <v>376.51038</v>
      </c>
      <c r="P782" s="281"/>
    </row>
    <row r="783" spans="1:16" ht="15" hidden="1" customHeight="1" outlineLevel="1" x14ac:dyDescent="0.25">
      <c r="A783" s="483">
        <v>386</v>
      </c>
      <c r="B783" s="625"/>
      <c r="C783" s="659"/>
      <c r="D783" s="685"/>
      <c r="E783" s="469"/>
      <c r="F783" s="468">
        <v>1</v>
      </c>
      <c r="G783" s="200" t="s">
        <v>744</v>
      </c>
      <c r="H783" s="573"/>
      <c r="I783" s="304">
        <v>50</v>
      </c>
      <c r="J783" s="304"/>
      <c r="K783" s="304"/>
      <c r="L783" s="304">
        <v>15</v>
      </c>
      <c r="M783" s="304"/>
      <c r="N783" s="279"/>
      <c r="O783" s="279">
        <v>64.240809999999996</v>
      </c>
      <c r="P783" s="281"/>
    </row>
    <row r="784" spans="1:16" ht="15" hidden="1" customHeight="1" outlineLevel="1" x14ac:dyDescent="0.25">
      <c r="A784" s="483">
        <v>387</v>
      </c>
      <c r="B784" s="625"/>
      <c r="C784" s="659"/>
      <c r="D784" s="685"/>
      <c r="E784" s="469"/>
      <c r="F784" s="468">
        <v>1</v>
      </c>
      <c r="G784" s="200" t="s">
        <v>745</v>
      </c>
      <c r="H784" s="573"/>
      <c r="I784" s="304">
        <v>110</v>
      </c>
      <c r="J784" s="304"/>
      <c r="K784" s="304"/>
      <c r="L784" s="304">
        <v>15</v>
      </c>
      <c r="M784" s="304"/>
      <c r="N784" s="279"/>
      <c r="O784" s="279">
        <v>107.86973</v>
      </c>
      <c r="P784" s="281"/>
    </row>
    <row r="785" spans="1:16" ht="15" hidden="1" customHeight="1" outlineLevel="1" x14ac:dyDescent="0.25">
      <c r="A785" s="483">
        <v>388</v>
      </c>
      <c r="B785" s="625"/>
      <c r="C785" s="659"/>
      <c r="D785" s="685"/>
      <c r="E785" s="469"/>
      <c r="F785" s="468">
        <v>1</v>
      </c>
      <c r="G785" s="200" t="s">
        <v>746</v>
      </c>
      <c r="H785" s="573"/>
      <c r="I785" s="304">
        <v>180</v>
      </c>
      <c r="J785" s="304"/>
      <c r="K785" s="304"/>
      <c r="L785" s="304">
        <v>14</v>
      </c>
      <c r="M785" s="304"/>
      <c r="N785" s="279"/>
      <c r="O785" s="279">
        <v>150.83229</v>
      </c>
      <c r="P785" s="281"/>
    </row>
    <row r="786" spans="1:16" ht="15" hidden="1" customHeight="1" outlineLevel="1" x14ac:dyDescent="0.25">
      <c r="A786" s="483">
        <v>389</v>
      </c>
      <c r="B786" s="625"/>
      <c r="C786" s="659"/>
      <c r="D786" s="685"/>
      <c r="E786" s="469"/>
      <c r="F786" s="468">
        <v>1</v>
      </c>
      <c r="G786" s="200" t="s">
        <v>747</v>
      </c>
      <c r="H786" s="573"/>
      <c r="I786" s="304">
        <v>161</v>
      </c>
      <c r="J786" s="304"/>
      <c r="K786" s="304"/>
      <c r="L786" s="304">
        <v>15</v>
      </c>
      <c r="M786" s="304"/>
      <c r="N786" s="279"/>
      <c r="O786" s="279">
        <v>271.64539000000002</v>
      </c>
      <c r="P786" s="281"/>
    </row>
    <row r="787" spans="1:16" ht="15" hidden="1" customHeight="1" outlineLevel="1" x14ac:dyDescent="0.25">
      <c r="A787" s="483">
        <v>390</v>
      </c>
      <c r="B787" s="625"/>
      <c r="C787" s="659"/>
      <c r="D787" s="685"/>
      <c r="E787" s="469"/>
      <c r="F787" s="468">
        <v>1</v>
      </c>
      <c r="G787" s="200" t="s">
        <v>748</v>
      </c>
      <c r="H787" s="573"/>
      <c r="I787" s="304">
        <v>107</v>
      </c>
      <c r="J787" s="304"/>
      <c r="K787" s="304"/>
      <c r="L787" s="304">
        <v>15</v>
      </c>
      <c r="M787" s="304"/>
      <c r="N787" s="279"/>
      <c r="O787" s="279">
        <v>199.48095000000001</v>
      </c>
      <c r="P787" s="281"/>
    </row>
    <row r="788" spans="1:16" ht="15" hidden="1" customHeight="1" outlineLevel="1" x14ac:dyDescent="0.25">
      <c r="A788" s="483">
        <v>391</v>
      </c>
      <c r="B788" s="625"/>
      <c r="C788" s="659"/>
      <c r="D788" s="685"/>
      <c r="E788" s="469"/>
      <c r="F788" s="468">
        <v>1</v>
      </c>
      <c r="G788" s="200" t="s">
        <v>749</v>
      </c>
      <c r="H788" s="573"/>
      <c r="I788" s="304">
        <v>152</v>
      </c>
      <c r="J788" s="304"/>
      <c r="K788" s="304"/>
      <c r="L788" s="304">
        <v>12</v>
      </c>
      <c r="M788" s="304"/>
      <c r="N788" s="279"/>
      <c r="O788" s="279">
        <v>231.35023000000001</v>
      </c>
      <c r="P788" s="281"/>
    </row>
    <row r="789" spans="1:16" ht="15" hidden="1" customHeight="1" outlineLevel="1" x14ac:dyDescent="0.25">
      <c r="A789" s="483">
        <v>392</v>
      </c>
      <c r="B789" s="625"/>
      <c r="C789" s="659"/>
      <c r="D789" s="685"/>
      <c r="E789" s="469"/>
      <c r="F789" s="468">
        <v>1</v>
      </c>
      <c r="G789" s="200" t="s">
        <v>750</v>
      </c>
      <c r="H789" s="573"/>
      <c r="I789" s="304">
        <v>263</v>
      </c>
      <c r="J789" s="304"/>
      <c r="K789" s="304"/>
      <c r="L789" s="304">
        <v>15</v>
      </c>
      <c r="M789" s="304"/>
      <c r="N789" s="279"/>
      <c r="O789" s="279">
        <v>412.01778000000002</v>
      </c>
      <c r="P789" s="281"/>
    </row>
    <row r="790" spans="1:16" ht="15" hidden="1" customHeight="1" outlineLevel="1" x14ac:dyDescent="0.25">
      <c r="A790" s="483">
        <v>393</v>
      </c>
      <c r="B790" s="625"/>
      <c r="C790" s="659"/>
      <c r="D790" s="685"/>
      <c r="E790" s="469"/>
      <c r="F790" s="468">
        <v>1</v>
      </c>
      <c r="G790" s="200" t="s">
        <v>751</v>
      </c>
      <c r="H790" s="573"/>
      <c r="I790" s="304">
        <v>88</v>
      </c>
      <c r="J790" s="304"/>
      <c r="K790" s="304"/>
      <c r="L790" s="304">
        <v>14.9</v>
      </c>
      <c r="M790" s="304"/>
      <c r="N790" s="279"/>
      <c r="O790" s="279">
        <v>179.26691</v>
      </c>
      <c r="P790" s="281"/>
    </row>
    <row r="791" spans="1:16" ht="15" hidden="1" customHeight="1" outlineLevel="1" x14ac:dyDescent="0.25">
      <c r="A791" s="483">
        <v>394</v>
      </c>
      <c r="B791" s="625"/>
      <c r="C791" s="659"/>
      <c r="D791" s="685"/>
      <c r="E791" s="469"/>
      <c r="F791" s="468">
        <v>1</v>
      </c>
      <c r="G791" s="200" t="s">
        <v>752</v>
      </c>
      <c r="H791" s="573"/>
      <c r="I791" s="304">
        <v>136</v>
      </c>
      <c r="J791" s="304"/>
      <c r="K791" s="304"/>
      <c r="L791" s="304">
        <v>15</v>
      </c>
      <c r="M791" s="304"/>
      <c r="N791" s="279"/>
      <c r="O791" s="279">
        <v>236.59683999999999</v>
      </c>
      <c r="P791" s="281"/>
    </row>
    <row r="792" spans="1:16" ht="15" hidden="1" customHeight="1" outlineLevel="1" x14ac:dyDescent="0.25">
      <c r="A792" s="483">
        <v>395</v>
      </c>
      <c r="B792" s="625"/>
      <c r="C792" s="659"/>
      <c r="D792" s="685"/>
      <c r="E792" s="469"/>
      <c r="F792" s="468">
        <v>1</v>
      </c>
      <c r="G792" s="200" t="s">
        <v>753</v>
      </c>
      <c r="H792" s="573"/>
      <c r="I792" s="304">
        <v>70</v>
      </c>
      <c r="J792" s="304"/>
      <c r="K792" s="304"/>
      <c r="L792" s="304">
        <v>6</v>
      </c>
      <c r="M792" s="304"/>
      <c r="N792" s="279"/>
      <c r="O792" s="279">
        <v>137.37683999999999</v>
      </c>
      <c r="P792" s="281"/>
    </row>
    <row r="793" spans="1:16" ht="15" hidden="1" customHeight="1" outlineLevel="1" x14ac:dyDescent="0.25">
      <c r="A793" s="483">
        <v>396</v>
      </c>
      <c r="B793" s="625"/>
      <c r="C793" s="659"/>
      <c r="D793" s="685"/>
      <c r="E793" s="469"/>
      <c r="F793" s="468">
        <v>1</v>
      </c>
      <c r="G793" s="200" t="s">
        <v>754</v>
      </c>
      <c r="H793" s="573"/>
      <c r="I793" s="304">
        <v>1195</v>
      </c>
      <c r="J793" s="304"/>
      <c r="K793" s="304"/>
      <c r="L793" s="304">
        <v>15</v>
      </c>
      <c r="M793" s="304"/>
      <c r="N793" s="279"/>
      <c r="O793" s="279">
        <v>1073.9016799999999</v>
      </c>
      <c r="P793" s="281"/>
    </row>
    <row r="794" spans="1:16" ht="15" hidden="1" customHeight="1" outlineLevel="1" x14ac:dyDescent="0.25">
      <c r="A794" s="483">
        <v>397</v>
      </c>
      <c r="B794" s="625"/>
      <c r="C794" s="659"/>
      <c r="D794" s="685"/>
      <c r="E794" s="469"/>
      <c r="F794" s="468">
        <v>1</v>
      </c>
      <c r="G794" s="200" t="s">
        <v>755</v>
      </c>
      <c r="H794" s="573"/>
      <c r="I794" s="304">
        <v>260</v>
      </c>
      <c r="J794" s="304"/>
      <c r="K794" s="304"/>
      <c r="L794" s="304">
        <v>16</v>
      </c>
      <c r="M794" s="304"/>
      <c r="N794" s="279"/>
      <c r="O794" s="279">
        <v>407.83057000000002</v>
      </c>
      <c r="P794" s="281"/>
    </row>
    <row r="795" spans="1:16" ht="15" hidden="1" customHeight="1" outlineLevel="1" x14ac:dyDescent="0.25">
      <c r="A795" s="483">
        <v>398</v>
      </c>
      <c r="B795" s="625"/>
      <c r="C795" s="659"/>
      <c r="D795" s="685"/>
      <c r="E795" s="469"/>
      <c r="F795" s="468">
        <v>1</v>
      </c>
      <c r="G795" s="200" t="s">
        <v>756</v>
      </c>
      <c r="H795" s="573"/>
      <c r="I795" s="304">
        <v>309</v>
      </c>
      <c r="J795" s="304"/>
      <c r="K795" s="304"/>
      <c r="L795" s="304">
        <v>15</v>
      </c>
      <c r="M795" s="304"/>
      <c r="N795" s="279"/>
      <c r="O795" s="279">
        <v>677.50563</v>
      </c>
      <c r="P795" s="281"/>
    </row>
    <row r="796" spans="1:16" ht="15" hidden="1" customHeight="1" outlineLevel="1" x14ac:dyDescent="0.25">
      <c r="A796" s="483">
        <v>399</v>
      </c>
      <c r="B796" s="625"/>
      <c r="C796" s="659"/>
      <c r="D796" s="685"/>
      <c r="E796" s="469"/>
      <c r="F796" s="468">
        <v>1</v>
      </c>
      <c r="G796" s="200" t="s">
        <v>757</v>
      </c>
      <c r="H796" s="573"/>
      <c r="I796" s="304">
        <v>251</v>
      </c>
      <c r="J796" s="304"/>
      <c r="K796" s="304"/>
      <c r="L796" s="304">
        <v>50</v>
      </c>
      <c r="M796" s="304"/>
      <c r="N796" s="279"/>
      <c r="O796" s="279">
        <v>273.62589000000003</v>
      </c>
      <c r="P796" s="281"/>
    </row>
    <row r="797" spans="1:16" ht="15" hidden="1" customHeight="1" outlineLevel="1" x14ac:dyDescent="0.25">
      <c r="A797" s="483">
        <v>400</v>
      </c>
      <c r="B797" s="625"/>
      <c r="C797" s="659"/>
      <c r="D797" s="685"/>
      <c r="E797" s="469"/>
      <c r="F797" s="468">
        <v>1</v>
      </c>
      <c r="G797" s="200" t="s">
        <v>758</v>
      </c>
      <c r="H797" s="573"/>
      <c r="I797" s="304">
        <v>307</v>
      </c>
      <c r="J797" s="304"/>
      <c r="K797" s="304"/>
      <c r="L797" s="304">
        <v>20</v>
      </c>
      <c r="M797" s="304"/>
      <c r="N797" s="279"/>
      <c r="O797" s="279">
        <v>495.3107</v>
      </c>
      <c r="P797" s="281"/>
    </row>
    <row r="798" spans="1:16" ht="15" hidden="1" customHeight="1" outlineLevel="1" x14ac:dyDescent="0.25">
      <c r="A798" s="483">
        <v>401</v>
      </c>
      <c r="B798" s="625"/>
      <c r="C798" s="659"/>
      <c r="D798" s="685"/>
      <c r="E798" s="469"/>
      <c r="F798" s="468">
        <v>1</v>
      </c>
      <c r="G798" s="200" t="s">
        <v>759</v>
      </c>
      <c r="H798" s="573"/>
      <c r="I798" s="304">
        <v>30</v>
      </c>
      <c r="J798" s="304"/>
      <c r="K798" s="304"/>
      <c r="L798" s="304">
        <v>150</v>
      </c>
      <c r="M798" s="304"/>
      <c r="N798" s="279"/>
      <c r="O798" s="279">
        <v>57.196370000000002</v>
      </c>
      <c r="P798" s="281"/>
    </row>
    <row r="799" spans="1:16" ht="15" hidden="1" customHeight="1" outlineLevel="1" x14ac:dyDescent="0.25">
      <c r="A799" s="483">
        <v>402</v>
      </c>
      <c r="B799" s="625"/>
      <c r="C799" s="659"/>
      <c r="D799" s="685"/>
      <c r="E799" s="469"/>
      <c r="F799" s="468">
        <v>1</v>
      </c>
      <c r="G799" s="200" t="s">
        <v>760</v>
      </c>
      <c r="H799" s="573"/>
      <c r="I799" s="304">
        <v>291</v>
      </c>
      <c r="J799" s="304"/>
      <c r="K799" s="304"/>
      <c r="L799" s="304">
        <v>65</v>
      </c>
      <c r="M799" s="304"/>
      <c r="N799" s="279"/>
      <c r="O799" s="279">
        <v>213.48366999999999</v>
      </c>
      <c r="P799" s="281"/>
    </row>
    <row r="800" spans="1:16" ht="15" hidden="1" customHeight="1" outlineLevel="1" x14ac:dyDescent="0.25">
      <c r="A800" s="483">
        <v>403</v>
      </c>
      <c r="B800" s="625"/>
      <c r="C800" s="659"/>
      <c r="D800" s="685"/>
      <c r="E800" s="469"/>
      <c r="F800" s="468">
        <v>1</v>
      </c>
      <c r="G800" s="200" t="s">
        <v>761</v>
      </c>
      <c r="H800" s="573"/>
      <c r="I800" s="304">
        <v>36</v>
      </c>
      <c r="J800" s="304"/>
      <c r="K800" s="304"/>
      <c r="L800" s="304">
        <v>15</v>
      </c>
      <c r="M800" s="304"/>
      <c r="N800" s="279"/>
      <c r="O800" s="279">
        <v>258.34838000000002</v>
      </c>
      <c r="P800" s="281"/>
    </row>
    <row r="801" spans="1:16" ht="15" hidden="1" customHeight="1" outlineLevel="1" x14ac:dyDescent="0.25">
      <c r="A801" s="483">
        <v>404</v>
      </c>
      <c r="B801" s="625"/>
      <c r="C801" s="659"/>
      <c r="D801" s="685"/>
      <c r="E801" s="469"/>
      <c r="F801" s="468">
        <v>1</v>
      </c>
      <c r="G801" s="200" t="s">
        <v>762</v>
      </c>
      <c r="H801" s="573"/>
      <c r="I801" s="304">
        <v>273</v>
      </c>
      <c r="J801" s="304"/>
      <c r="K801" s="304"/>
      <c r="L801" s="304">
        <v>10</v>
      </c>
      <c r="M801" s="304"/>
      <c r="N801" s="279"/>
      <c r="O801" s="279">
        <v>632.31016999999997</v>
      </c>
      <c r="P801" s="281"/>
    </row>
    <row r="802" spans="1:16" ht="15" hidden="1" customHeight="1" outlineLevel="1" x14ac:dyDescent="0.25">
      <c r="A802" s="483">
        <v>405</v>
      </c>
      <c r="B802" s="625"/>
      <c r="C802" s="659"/>
      <c r="D802" s="685"/>
      <c r="E802" s="469"/>
      <c r="F802" s="468">
        <v>1</v>
      </c>
      <c r="G802" s="200" t="s">
        <v>763</v>
      </c>
      <c r="H802" s="573"/>
      <c r="I802" s="304">
        <v>60</v>
      </c>
      <c r="J802" s="304"/>
      <c r="K802" s="304"/>
      <c r="L802" s="304">
        <v>4</v>
      </c>
      <c r="M802" s="304"/>
      <c r="N802" s="279"/>
      <c r="O802" s="279">
        <v>83.29847161993068</v>
      </c>
      <c r="P802" s="281"/>
    </row>
    <row r="803" spans="1:16" ht="15" hidden="1" customHeight="1" outlineLevel="1" x14ac:dyDescent="0.25">
      <c r="A803" s="483">
        <v>406</v>
      </c>
      <c r="B803" s="625"/>
      <c r="C803" s="659"/>
      <c r="D803" s="685"/>
      <c r="E803" s="469"/>
      <c r="F803" s="468">
        <v>1</v>
      </c>
      <c r="G803" s="200" t="s">
        <v>764</v>
      </c>
      <c r="H803" s="573"/>
      <c r="I803" s="304">
        <v>205</v>
      </c>
      <c r="J803" s="304"/>
      <c r="K803" s="304"/>
      <c r="L803" s="304">
        <v>15</v>
      </c>
      <c r="M803" s="304"/>
      <c r="N803" s="279"/>
      <c r="O803" s="279">
        <v>240.77276000000001</v>
      </c>
      <c r="P803" s="281"/>
    </row>
    <row r="804" spans="1:16" ht="15" hidden="1" customHeight="1" outlineLevel="1" x14ac:dyDescent="0.25">
      <c r="A804" s="483">
        <v>407</v>
      </c>
      <c r="B804" s="625"/>
      <c r="C804" s="659"/>
      <c r="D804" s="685"/>
      <c r="E804" s="469"/>
      <c r="F804" s="468">
        <v>1</v>
      </c>
      <c r="G804" s="200" t="s">
        <v>765</v>
      </c>
      <c r="H804" s="573"/>
      <c r="I804" s="304">
        <v>311</v>
      </c>
      <c r="J804" s="304"/>
      <c r="K804" s="304"/>
      <c r="L804" s="304">
        <v>15</v>
      </c>
      <c r="M804" s="304"/>
      <c r="N804" s="279"/>
      <c r="O804" s="279">
        <v>310.36093</v>
      </c>
      <c r="P804" s="281"/>
    </row>
    <row r="805" spans="1:16" ht="15" hidden="1" customHeight="1" outlineLevel="1" x14ac:dyDescent="0.25">
      <c r="A805" s="483">
        <v>408</v>
      </c>
      <c r="B805" s="625"/>
      <c r="C805" s="659"/>
      <c r="D805" s="685"/>
      <c r="E805" s="469"/>
      <c r="F805" s="468">
        <v>1</v>
      </c>
      <c r="G805" s="200" t="s">
        <v>766</v>
      </c>
      <c r="H805" s="573"/>
      <c r="I805" s="304">
        <v>31</v>
      </c>
      <c r="J805" s="304"/>
      <c r="K805" s="304"/>
      <c r="L805" s="304">
        <v>15</v>
      </c>
      <c r="M805" s="304"/>
      <c r="N805" s="279"/>
      <c r="O805" s="279">
        <v>45.901609999999998</v>
      </c>
      <c r="P805" s="281"/>
    </row>
    <row r="806" spans="1:16" ht="15" hidden="1" customHeight="1" outlineLevel="1" x14ac:dyDescent="0.25">
      <c r="A806" s="483">
        <v>409</v>
      </c>
      <c r="B806" s="625"/>
      <c r="C806" s="659"/>
      <c r="D806" s="685"/>
      <c r="E806" s="469"/>
      <c r="F806" s="468">
        <v>1</v>
      </c>
      <c r="G806" s="200" t="s">
        <v>767</v>
      </c>
      <c r="H806" s="573"/>
      <c r="I806" s="304">
        <v>80</v>
      </c>
      <c r="J806" s="304"/>
      <c r="K806" s="304"/>
      <c r="L806" s="304">
        <v>15</v>
      </c>
      <c r="M806" s="304"/>
      <c r="N806" s="279"/>
      <c r="O806" s="279">
        <v>124.20959000000001</v>
      </c>
      <c r="P806" s="281"/>
    </row>
    <row r="807" spans="1:16" ht="15" hidden="1" customHeight="1" outlineLevel="1" x14ac:dyDescent="0.25">
      <c r="A807" s="483">
        <v>410</v>
      </c>
      <c r="B807" s="625"/>
      <c r="C807" s="659"/>
      <c r="D807" s="685"/>
      <c r="E807" s="469"/>
      <c r="F807" s="468">
        <v>1</v>
      </c>
      <c r="G807" s="200" t="s">
        <v>768</v>
      </c>
      <c r="H807" s="573"/>
      <c r="I807" s="304">
        <v>492</v>
      </c>
      <c r="J807" s="304"/>
      <c r="K807" s="304"/>
      <c r="L807" s="304">
        <v>5</v>
      </c>
      <c r="M807" s="304"/>
      <c r="N807" s="279"/>
      <c r="O807" s="279">
        <v>800.85640000000001</v>
      </c>
      <c r="P807" s="281"/>
    </row>
    <row r="808" spans="1:16" ht="15" hidden="1" customHeight="1" outlineLevel="1" x14ac:dyDescent="0.25">
      <c r="A808" s="483">
        <v>411</v>
      </c>
      <c r="B808" s="625"/>
      <c r="C808" s="659"/>
      <c r="D808" s="685"/>
      <c r="E808" s="469"/>
      <c r="F808" s="468">
        <v>1</v>
      </c>
      <c r="G808" s="200" t="s">
        <v>769</v>
      </c>
      <c r="H808" s="573"/>
      <c r="I808" s="304">
        <v>276</v>
      </c>
      <c r="J808" s="304"/>
      <c r="K808" s="304"/>
      <c r="L808" s="304">
        <v>10</v>
      </c>
      <c r="M808" s="304"/>
      <c r="N808" s="279"/>
      <c r="O808" s="279">
        <v>282.31808000000001</v>
      </c>
      <c r="P808" s="281"/>
    </row>
    <row r="809" spans="1:16" ht="15" hidden="1" customHeight="1" outlineLevel="1" x14ac:dyDescent="0.25">
      <c r="A809" s="483">
        <v>412</v>
      </c>
      <c r="B809" s="625"/>
      <c r="C809" s="659"/>
      <c r="D809" s="685"/>
      <c r="E809" s="469"/>
      <c r="F809" s="468">
        <v>1</v>
      </c>
      <c r="G809" s="200" t="s">
        <v>770</v>
      </c>
      <c r="H809" s="573"/>
      <c r="I809" s="304">
        <v>282</v>
      </c>
      <c r="J809" s="304"/>
      <c r="K809" s="304"/>
      <c r="L809" s="304">
        <v>15</v>
      </c>
      <c r="M809" s="304"/>
      <c r="N809" s="279"/>
      <c r="O809" s="279">
        <v>281.60496999999998</v>
      </c>
      <c r="P809" s="281"/>
    </row>
    <row r="810" spans="1:16" ht="15" hidden="1" customHeight="1" outlineLevel="1" x14ac:dyDescent="0.25">
      <c r="A810" s="483">
        <v>413</v>
      </c>
      <c r="B810" s="625"/>
      <c r="C810" s="659"/>
      <c r="D810" s="685"/>
      <c r="E810" s="469"/>
      <c r="F810" s="468">
        <v>1</v>
      </c>
      <c r="G810" s="200" t="s">
        <v>771</v>
      </c>
      <c r="H810" s="573"/>
      <c r="I810" s="304">
        <v>5</v>
      </c>
      <c r="J810" s="304"/>
      <c r="K810" s="304"/>
      <c r="L810" s="304">
        <v>15</v>
      </c>
      <c r="M810" s="304"/>
      <c r="N810" s="279"/>
      <c r="O810" s="279">
        <v>26.25423</v>
      </c>
      <c r="P810" s="281"/>
    </row>
    <row r="811" spans="1:16" ht="15" hidden="1" customHeight="1" outlineLevel="1" x14ac:dyDescent="0.25">
      <c r="A811" s="483">
        <v>414</v>
      </c>
      <c r="B811" s="625"/>
      <c r="C811" s="659"/>
      <c r="D811" s="685"/>
      <c r="E811" s="469"/>
      <c r="F811" s="468">
        <v>1</v>
      </c>
      <c r="G811" s="200" t="s">
        <v>772</v>
      </c>
      <c r="H811" s="573"/>
      <c r="I811" s="304">
        <v>315</v>
      </c>
      <c r="J811" s="304"/>
      <c r="K811" s="304"/>
      <c r="L811" s="304">
        <v>14</v>
      </c>
      <c r="M811" s="304"/>
      <c r="N811" s="279"/>
      <c r="O811" s="279">
        <v>249.19048000000001</v>
      </c>
      <c r="P811" s="281"/>
    </row>
    <row r="812" spans="1:16" ht="15" hidden="1" customHeight="1" outlineLevel="1" x14ac:dyDescent="0.25">
      <c r="A812" s="483">
        <v>415</v>
      </c>
      <c r="B812" s="625"/>
      <c r="C812" s="659"/>
      <c r="D812" s="685"/>
      <c r="E812" s="469"/>
      <c r="F812" s="468">
        <v>1</v>
      </c>
      <c r="G812" s="200" t="s">
        <v>773</v>
      </c>
      <c r="H812" s="573"/>
      <c r="I812" s="304">
        <v>46</v>
      </c>
      <c r="J812" s="304"/>
      <c r="K812" s="304"/>
      <c r="L812" s="304">
        <v>118.4</v>
      </c>
      <c r="M812" s="304"/>
      <c r="N812" s="279"/>
      <c r="O812" s="279">
        <v>26.677029999999998</v>
      </c>
      <c r="P812" s="281"/>
    </row>
    <row r="813" spans="1:16" ht="15" hidden="1" customHeight="1" outlineLevel="1" x14ac:dyDescent="0.25">
      <c r="A813" s="483">
        <v>416</v>
      </c>
      <c r="B813" s="625"/>
      <c r="C813" s="659"/>
      <c r="D813" s="685"/>
      <c r="E813" s="469"/>
      <c r="F813" s="468">
        <v>1</v>
      </c>
      <c r="G813" s="200" t="s">
        <v>774</v>
      </c>
      <c r="H813" s="573"/>
      <c r="I813" s="304">
        <v>238</v>
      </c>
      <c r="J813" s="304"/>
      <c r="K813" s="304"/>
      <c r="L813" s="304">
        <v>14.9</v>
      </c>
      <c r="M813" s="304"/>
      <c r="N813" s="279"/>
      <c r="O813" s="279">
        <v>275.25713999999999</v>
      </c>
      <c r="P813" s="281"/>
    </row>
    <row r="814" spans="1:16" ht="15" hidden="1" customHeight="1" outlineLevel="1" x14ac:dyDescent="0.25">
      <c r="A814" s="483">
        <v>417</v>
      </c>
      <c r="B814" s="625"/>
      <c r="C814" s="659"/>
      <c r="D814" s="685"/>
      <c r="E814" s="469"/>
      <c r="F814" s="468">
        <v>1</v>
      </c>
      <c r="G814" s="200" t="s">
        <v>775</v>
      </c>
      <c r="H814" s="573"/>
      <c r="I814" s="304">
        <v>233</v>
      </c>
      <c r="J814" s="304"/>
      <c r="K814" s="304"/>
      <c r="L814" s="304">
        <v>15</v>
      </c>
      <c r="M814" s="304"/>
      <c r="N814" s="279"/>
      <c r="O814" s="279">
        <v>311.07519000000002</v>
      </c>
      <c r="P814" s="281"/>
    </row>
    <row r="815" spans="1:16" ht="15" hidden="1" customHeight="1" outlineLevel="1" x14ac:dyDescent="0.25">
      <c r="A815" s="483">
        <v>418</v>
      </c>
      <c r="B815" s="625"/>
      <c r="C815" s="659"/>
      <c r="D815" s="685"/>
      <c r="E815" s="469"/>
      <c r="F815" s="468">
        <v>1</v>
      </c>
      <c r="G815" s="200" t="s">
        <v>776</v>
      </c>
      <c r="H815" s="573"/>
      <c r="I815" s="304">
        <v>190</v>
      </c>
      <c r="J815" s="304"/>
      <c r="K815" s="304"/>
      <c r="L815" s="304">
        <v>15</v>
      </c>
      <c r="M815" s="304"/>
      <c r="N815" s="279"/>
      <c r="O815" s="279">
        <v>267.09606000000002</v>
      </c>
      <c r="P815" s="281"/>
    </row>
    <row r="816" spans="1:16" ht="15" hidden="1" customHeight="1" outlineLevel="1" x14ac:dyDescent="0.25">
      <c r="A816" s="483">
        <v>419</v>
      </c>
      <c r="B816" s="625"/>
      <c r="C816" s="659"/>
      <c r="D816" s="685"/>
      <c r="E816" s="469"/>
      <c r="F816" s="468">
        <v>1</v>
      </c>
      <c r="G816" s="200" t="s">
        <v>777</v>
      </c>
      <c r="H816" s="573"/>
      <c r="I816" s="304">
        <v>146</v>
      </c>
      <c r="J816" s="304"/>
      <c r="K816" s="304"/>
      <c r="L816" s="304">
        <v>15</v>
      </c>
      <c r="M816" s="304"/>
      <c r="N816" s="279"/>
      <c r="O816" s="279">
        <v>262.72417999999999</v>
      </c>
      <c r="P816" s="281"/>
    </row>
    <row r="817" spans="1:16" ht="15" hidden="1" customHeight="1" outlineLevel="1" x14ac:dyDescent="0.25">
      <c r="A817" s="483">
        <v>420</v>
      </c>
      <c r="B817" s="625"/>
      <c r="C817" s="659"/>
      <c r="D817" s="685"/>
      <c r="E817" s="469"/>
      <c r="F817" s="468">
        <v>1</v>
      </c>
      <c r="G817" s="200" t="s">
        <v>778</v>
      </c>
      <c r="H817" s="573"/>
      <c r="I817" s="304">
        <v>193</v>
      </c>
      <c r="J817" s="304"/>
      <c r="K817" s="304"/>
      <c r="L817" s="304">
        <v>12</v>
      </c>
      <c r="M817" s="304"/>
      <c r="N817" s="279"/>
      <c r="O817" s="279">
        <v>566.13806999999997</v>
      </c>
      <c r="P817" s="281"/>
    </row>
    <row r="818" spans="1:16" ht="15" hidden="1" customHeight="1" outlineLevel="1" x14ac:dyDescent="0.25">
      <c r="A818" s="483">
        <v>421</v>
      </c>
      <c r="B818" s="625"/>
      <c r="C818" s="659"/>
      <c r="D818" s="685"/>
      <c r="E818" s="469"/>
      <c r="F818" s="468">
        <v>1</v>
      </c>
      <c r="G818" s="200" t="s">
        <v>779</v>
      </c>
      <c r="H818" s="573"/>
      <c r="I818" s="304">
        <v>114</v>
      </c>
      <c r="J818" s="304"/>
      <c r="K818" s="304"/>
      <c r="L818" s="304">
        <v>60</v>
      </c>
      <c r="M818" s="304"/>
      <c r="N818" s="279"/>
      <c r="O818" s="279">
        <v>123.25125692107645</v>
      </c>
      <c r="P818" s="281"/>
    </row>
    <row r="819" spans="1:16" ht="15" hidden="1" customHeight="1" outlineLevel="1" x14ac:dyDescent="0.25">
      <c r="A819" s="483">
        <v>422</v>
      </c>
      <c r="B819" s="625"/>
      <c r="C819" s="659"/>
      <c r="D819" s="685"/>
      <c r="E819" s="469"/>
      <c r="F819" s="468">
        <v>1</v>
      </c>
      <c r="G819" s="200" t="s">
        <v>780</v>
      </c>
      <c r="H819" s="573"/>
      <c r="I819" s="304">
        <v>283</v>
      </c>
      <c r="J819" s="304"/>
      <c r="K819" s="304"/>
      <c r="L819" s="304">
        <v>15</v>
      </c>
      <c r="M819" s="304"/>
      <c r="N819" s="279"/>
      <c r="O819" s="279">
        <v>357.67780692107647</v>
      </c>
      <c r="P819" s="281"/>
    </row>
    <row r="820" spans="1:16" ht="15" hidden="1" customHeight="1" outlineLevel="1" x14ac:dyDescent="0.25">
      <c r="A820" s="483">
        <v>423</v>
      </c>
      <c r="B820" s="625"/>
      <c r="C820" s="659"/>
      <c r="D820" s="685"/>
      <c r="E820" s="469"/>
      <c r="F820" s="468">
        <v>1</v>
      </c>
      <c r="G820" s="200" t="s">
        <v>781</v>
      </c>
      <c r="H820" s="573"/>
      <c r="I820" s="304">
        <v>297</v>
      </c>
      <c r="J820" s="304"/>
      <c r="K820" s="304"/>
      <c r="L820" s="304">
        <v>15</v>
      </c>
      <c r="M820" s="304"/>
      <c r="N820" s="279"/>
      <c r="O820" s="279">
        <v>134.14798999999999</v>
      </c>
      <c r="P820" s="281"/>
    </row>
    <row r="821" spans="1:16" ht="15" hidden="1" customHeight="1" outlineLevel="1" x14ac:dyDescent="0.25">
      <c r="A821" s="483">
        <v>424</v>
      </c>
      <c r="B821" s="625"/>
      <c r="C821" s="659"/>
      <c r="D821" s="685"/>
      <c r="E821" s="469"/>
      <c r="F821" s="468">
        <v>1</v>
      </c>
      <c r="G821" s="200" t="s">
        <v>782</v>
      </c>
      <c r="H821" s="573"/>
      <c r="I821" s="304">
        <v>94</v>
      </c>
      <c r="J821" s="304"/>
      <c r="K821" s="304"/>
      <c r="L821" s="304">
        <v>15</v>
      </c>
      <c r="M821" s="304"/>
      <c r="N821" s="279"/>
      <c r="O821" s="279">
        <v>101.97450692107645</v>
      </c>
      <c r="P821" s="281"/>
    </row>
    <row r="822" spans="1:16" ht="15" hidden="1" customHeight="1" outlineLevel="1" x14ac:dyDescent="0.25">
      <c r="A822" s="483">
        <v>425</v>
      </c>
      <c r="B822" s="625"/>
      <c r="C822" s="659"/>
      <c r="D822" s="685"/>
      <c r="E822" s="469"/>
      <c r="F822" s="468">
        <v>1</v>
      </c>
      <c r="G822" s="200" t="s">
        <v>783</v>
      </c>
      <c r="H822" s="573"/>
      <c r="I822" s="304">
        <v>112</v>
      </c>
      <c r="J822" s="304"/>
      <c r="K822" s="304"/>
      <c r="L822" s="304">
        <v>95</v>
      </c>
      <c r="M822" s="304"/>
      <c r="N822" s="279"/>
      <c r="O822" s="279">
        <v>173.77105692107645</v>
      </c>
      <c r="P822" s="281"/>
    </row>
    <row r="823" spans="1:16" ht="15" hidden="1" customHeight="1" outlineLevel="1" x14ac:dyDescent="0.25">
      <c r="A823" s="483">
        <v>426</v>
      </c>
      <c r="B823" s="625"/>
      <c r="C823" s="659"/>
      <c r="D823" s="685"/>
      <c r="E823" s="469"/>
      <c r="F823" s="468">
        <v>1</v>
      </c>
      <c r="G823" s="200" t="s">
        <v>784</v>
      </c>
      <c r="H823" s="573"/>
      <c r="I823" s="304">
        <v>10</v>
      </c>
      <c r="J823" s="304"/>
      <c r="K823" s="304"/>
      <c r="L823" s="304">
        <v>1</v>
      </c>
      <c r="M823" s="304"/>
      <c r="N823" s="279"/>
      <c r="O823" s="279">
        <v>20.454229999999999</v>
      </c>
      <c r="P823" s="281"/>
    </row>
    <row r="824" spans="1:16" ht="15" hidden="1" customHeight="1" outlineLevel="1" x14ac:dyDescent="0.25">
      <c r="A824" s="483">
        <v>427</v>
      </c>
      <c r="B824" s="625"/>
      <c r="C824" s="659"/>
      <c r="D824" s="685"/>
      <c r="E824" s="469"/>
      <c r="F824" s="468">
        <v>1</v>
      </c>
      <c r="G824" s="200" t="s">
        <v>785</v>
      </c>
      <c r="H824" s="573"/>
      <c r="I824" s="304">
        <v>256</v>
      </c>
      <c r="J824" s="304"/>
      <c r="K824" s="304"/>
      <c r="L824" s="304">
        <v>15</v>
      </c>
      <c r="M824" s="304"/>
      <c r="N824" s="279"/>
      <c r="O824" s="279">
        <v>276.84197999999998</v>
      </c>
      <c r="P824" s="281"/>
    </row>
    <row r="825" spans="1:16" ht="15" hidden="1" customHeight="1" outlineLevel="1" x14ac:dyDescent="0.25">
      <c r="A825" s="483">
        <v>428</v>
      </c>
      <c r="B825" s="625"/>
      <c r="C825" s="659"/>
      <c r="D825" s="685"/>
      <c r="E825" s="469"/>
      <c r="F825" s="468">
        <v>1</v>
      </c>
      <c r="G825" s="200" t="s">
        <v>786</v>
      </c>
      <c r="H825" s="573"/>
      <c r="I825" s="304">
        <v>632</v>
      </c>
      <c r="J825" s="304"/>
      <c r="K825" s="304"/>
      <c r="L825" s="304">
        <v>15</v>
      </c>
      <c r="M825" s="304"/>
      <c r="N825" s="279"/>
      <c r="O825" s="279">
        <v>643.58312999999998</v>
      </c>
      <c r="P825" s="281"/>
    </row>
    <row r="826" spans="1:16" ht="15" hidden="1" customHeight="1" outlineLevel="1" x14ac:dyDescent="0.25">
      <c r="A826" s="483">
        <v>429</v>
      </c>
      <c r="B826" s="625"/>
      <c r="C826" s="659"/>
      <c r="D826" s="685"/>
      <c r="E826" s="469"/>
      <c r="F826" s="468">
        <v>1</v>
      </c>
      <c r="G826" s="200" t="s">
        <v>787</v>
      </c>
      <c r="H826" s="573"/>
      <c r="I826" s="304">
        <v>5</v>
      </c>
      <c r="J826" s="304"/>
      <c r="K826" s="304"/>
      <c r="L826" s="304">
        <v>100</v>
      </c>
      <c r="M826" s="304"/>
      <c r="N826" s="279"/>
      <c r="O826" s="279">
        <v>73.907129999999995</v>
      </c>
      <c r="P826" s="281"/>
    </row>
    <row r="827" spans="1:16" ht="15" hidden="1" customHeight="1" outlineLevel="1" x14ac:dyDescent="0.25">
      <c r="A827" s="483">
        <v>430</v>
      </c>
      <c r="B827" s="625"/>
      <c r="C827" s="659"/>
      <c r="D827" s="685"/>
      <c r="E827" s="469"/>
      <c r="F827" s="468">
        <v>1</v>
      </c>
      <c r="G827" s="200" t="s">
        <v>788</v>
      </c>
      <c r="H827" s="573"/>
      <c r="I827" s="304">
        <v>166</v>
      </c>
      <c r="J827" s="304"/>
      <c r="K827" s="304"/>
      <c r="L827" s="304">
        <v>15</v>
      </c>
      <c r="M827" s="304"/>
      <c r="N827" s="279"/>
      <c r="O827" s="279">
        <v>174.83029999999999</v>
      </c>
      <c r="P827" s="281"/>
    </row>
    <row r="828" spans="1:16" ht="15" hidden="1" customHeight="1" outlineLevel="1" x14ac:dyDescent="0.25">
      <c r="A828" s="483">
        <v>431</v>
      </c>
      <c r="B828" s="625"/>
      <c r="C828" s="659"/>
      <c r="D828" s="685"/>
      <c r="E828" s="469"/>
      <c r="F828" s="468">
        <v>1</v>
      </c>
      <c r="G828" s="200" t="s">
        <v>789</v>
      </c>
      <c r="H828" s="573"/>
      <c r="I828" s="304">
        <v>13</v>
      </c>
      <c r="J828" s="304"/>
      <c r="K828" s="304"/>
      <c r="L828" s="304">
        <v>15</v>
      </c>
      <c r="M828" s="304"/>
      <c r="N828" s="279"/>
      <c r="O828" s="279">
        <v>70.539429999999996</v>
      </c>
      <c r="P828" s="281"/>
    </row>
    <row r="829" spans="1:16" ht="15" hidden="1" customHeight="1" outlineLevel="1" x14ac:dyDescent="0.25">
      <c r="A829" s="483">
        <v>432</v>
      </c>
      <c r="B829" s="625"/>
      <c r="C829" s="659"/>
      <c r="D829" s="685"/>
      <c r="E829" s="469"/>
      <c r="F829" s="468">
        <v>1</v>
      </c>
      <c r="G829" s="200" t="s">
        <v>790</v>
      </c>
      <c r="H829" s="573"/>
      <c r="I829" s="304">
        <v>106</v>
      </c>
      <c r="J829" s="304"/>
      <c r="K829" s="304"/>
      <c r="L829" s="304">
        <v>15</v>
      </c>
      <c r="M829" s="304"/>
      <c r="N829" s="279"/>
      <c r="O829" s="279">
        <v>208.67323999999999</v>
      </c>
      <c r="P829" s="281"/>
    </row>
    <row r="830" spans="1:16" ht="15" hidden="1" customHeight="1" outlineLevel="1" x14ac:dyDescent="0.25">
      <c r="A830" s="483">
        <v>433</v>
      </c>
      <c r="B830" s="625"/>
      <c r="C830" s="659"/>
      <c r="D830" s="685"/>
      <c r="E830" s="469"/>
      <c r="F830" s="468">
        <v>1</v>
      </c>
      <c r="G830" s="200" t="s">
        <v>791</v>
      </c>
      <c r="H830" s="573"/>
      <c r="I830" s="304">
        <v>97</v>
      </c>
      <c r="J830" s="304"/>
      <c r="K830" s="304"/>
      <c r="L830" s="304">
        <v>6</v>
      </c>
      <c r="M830" s="304"/>
      <c r="N830" s="279"/>
      <c r="O830" s="279">
        <v>130.02264</v>
      </c>
      <c r="P830" s="281"/>
    </row>
    <row r="831" spans="1:16" ht="15" hidden="1" customHeight="1" outlineLevel="1" x14ac:dyDescent="0.25">
      <c r="A831" s="483">
        <v>434</v>
      </c>
      <c r="B831" s="625"/>
      <c r="C831" s="659"/>
      <c r="D831" s="685"/>
      <c r="E831" s="469"/>
      <c r="F831" s="468">
        <v>1</v>
      </c>
      <c r="G831" s="200" t="s">
        <v>792</v>
      </c>
      <c r="H831" s="573"/>
      <c r="I831" s="304">
        <v>165</v>
      </c>
      <c r="J831" s="304"/>
      <c r="K831" s="304"/>
      <c r="L831" s="304">
        <v>15</v>
      </c>
      <c r="M831" s="304"/>
      <c r="N831" s="279"/>
      <c r="O831" s="279">
        <v>200.96350000000001</v>
      </c>
      <c r="P831" s="281"/>
    </row>
    <row r="832" spans="1:16" ht="15" hidden="1" customHeight="1" outlineLevel="1" x14ac:dyDescent="0.25">
      <c r="A832" s="483">
        <v>435</v>
      </c>
      <c r="B832" s="625"/>
      <c r="C832" s="659"/>
      <c r="D832" s="685"/>
      <c r="E832" s="469"/>
      <c r="F832" s="468">
        <v>1</v>
      </c>
      <c r="G832" s="200" t="s">
        <v>793</v>
      </c>
      <c r="H832" s="573"/>
      <c r="I832" s="304">
        <v>40</v>
      </c>
      <c r="J832" s="304"/>
      <c r="K832" s="304"/>
      <c r="L832" s="304">
        <v>15</v>
      </c>
      <c r="M832" s="304"/>
      <c r="N832" s="279"/>
      <c r="O832" s="279">
        <v>59.071676921076445</v>
      </c>
      <c r="P832" s="281"/>
    </row>
    <row r="833" spans="1:16" ht="15" hidden="1" customHeight="1" outlineLevel="1" x14ac:dyDescent="0.25">
      <c r="A833" s="483">
        <v>436</v>
      </c>
      <c r="B833" s="625"/>
      <c r="C833" s="659"/>
      <c r="D833" s="685"/>
      <c r="E833" s="469"/>
      <c r="F833" s="468">
        <v>1</v>
      </c>
      <c r="G833" s="200" t="s">
        <v>794</v>
      </c>
      <c r="H833" s="573"/>
      <c r="I833" s="304">
        <v>158</v>
      </c>
      <c r="J833" s="304"/>
      <c r="K833" s="304"/>
      <c r="L833" s="304">
        <v>15</v>
      </c>
      <c r="M833" s="304"/>
      <c r="N833" s="279"/>
      <c r="O833" s="279">
        <v>169.87533692107644</v>
      </c>
      <c r="P833" s="281"/>
    </row>
    <row r="834" spans="1:16" ht="15" hidden="1" customHeight="1" outlineLevel="1" x14ac:dyDescent="0.25">
      <c r="A834" s="483">
        <v>437</v>
      </c>
      <c r="B834" s="625"/>
      <c r="C834" s="659"/>
      <c r="D834" s="685"/>
      <c r="E834" s="469"/>
      <c r="F834" s="468">
        <v>1</v>
      </c>
      <c r="G834" s="200" t="s">
        <v>795</v>
      </c>
      <c r="H834" s="573"/>
      <c r="I834" s="304">
        <v>93</v>
      </c>
      <c r="J834" s="304"/>
      <c r="K834" s="304"/>
      <c r="L834" s="304">
        <v>15</v>
      </c>
      <c r="M834" s="304"/>
      <c r="N834" s="279"/>
      <c r="O834" s="279">
        <v>140.23330692107646</v>
      </c>
      <c r="P834" s="281"/>
    </row>
    <row r="835" spans="1:16" ht="15" hidden="1" customHeight="1" outlineLevel="1" x14ac:dyDescent="0.25">
      <c r="A835" s="483">
        <v>438</v>
      </c>
      <c r="B835" s="625"/>
      <c r="C835" s="659"/>
      <c r="D835" s="685"/>
      <c r="E835" s="469"/>
      <c r="F835" s="468">
        <v>1</v>
      </c>
      <c r="G835" s="200" t="s">
        <v>796</v>
      </c>
      <c r="H835" s="573"/>
      <c r="I835" s="304">
        <v>87</v>
      </c>
      <c r="J835" s="304"/>
      <c r="K835" s="304"/>
      <c r="L835" s="304">
        <v>5</v>
      </c>
      <c r="M835" s="304"/>
      <c r="N835" s="279"/>
      <c r="O835" s="279">
        <v>103.15503692107646</v>
      </c>
      <c r="P835" s="281"/>
    </row>
    <row r="836" spans="1:16" ht="15" hidden="1" customHeight="1" outlineLevel="1" x14ac:dyDescent="0.25">
      <c r="A836" s="483">
        <v>439</v>
      </c>
      <c r="B836" s="625"/>
      <c r="C836" s="659"/>
      <c r="D836" s="685"/>
      <c r="E836" s="469"/>
      <c r="F836" s="468">
        <v>1</v>
      </c>
      <c r="G836" s="200" t="s">
        <v>797</v>
      </c>
      <c r="H836" s="573"/>
      <c r="I836" s="304">
        <v>234</v>
      </c>
      <c r="J836" s="304"/>
      <c r="K836" s="304"/>
      <c r="L836" s="304">
        <v>50</v>
      </c>
      <c r="M836" s="304"/>
      <c r="N836" s="279"/>
      <c r="O836" s="279">
        <v>366.60366692107647</v>
      </c>
      <c r="P836" s="281"/>
    </row>
    <row r="837" spans="1:16" ht="15" hidden="1" customHeight="1" outlineLevel="1" x14ac:dyDescent="0.25">
      <c r="A837" s="483">
        <v>440</v>
      </c>
      <c r="B837" s="625"/>
      <c r="C837" s="659"/>
      <c r="D837" s="685"/>
      <c r="E837" s="469"/>
      <c r="F837" s="468">
        <v>1</v>
      </c>
      <c r="G837" s="200" t="s">
        <v>798</v>
      </c>
      <c r="H837" s="573"/>
      <c r="I837" s="304">
        <v>291</v>
      </c>
      <c r="J837" s="304"/>
      <c r="K837" s="304"/>
      <c r="L837" s="304">
        <v>15</v>
      </c>
      <c r="M837" s="304"/>
      <c r="N837" s="279"/>
      <c r="O837" s="279">
        <v>368.95842692107647</v>
      </c>
      <c r="P837" s="281"/>
    </row>
    <row r="838" spans="1:16" ht="15" hidden="1" customHeight="1" outlineLevel="1" x14ac:dyDescent="0.25">
      <c r="A838" s="483">
        <v>441</v>
      </c>
      <c r="B838" s="625"/>
      <c r="C838" s="659"/>
      <c r="D838" s="685"/>
      <c r="E838" s="469"/>
      <c r="F838" s="468">
        <v>1</v>
      </c>
      <c r="G838" s="200" t="s">
        <v>799</v>
      </c>
      <c r="H838" s="573"/>
      <c r="I838" s="304">
        <v>454</v>
      </c>
      <c r="J838" s="304"/>
      <c r="K838" s="304"/>
      <c r="L838" s="304">
        <v>14</v>
      </c>
      <c r="M838" s="304"/>
      <c r="N838" s="279"/>
      <c r="O838" s="279">
        <v>647.05177000000003</v>
      </c>
      <c r="P838" s="281"/>
    </row>
    <row r="839" spans="1:16" ht="15" hidden="1" customHeight="1" outlineLevel="1" x14ac:dyDescent="0.25">
      <c r="A839" s="483">
        <v>442</v>
      </c>
      <c r="B839" s="625"/>
      <c r="C839" s="659"/>
      <c r="D839" s="685"/>
      <c r="E839" s="469"/>
      <c r="F839" s="468">
        <v>1</v>
      </c>
      <c r="G839" s="200" t="s">
        <v>800</v>
      </c>
      <c r="H839" s="573"/>
      <c r="I839" s="304">
        <v>382</v>
      </c>
      <c r="J839" s="304"/>
      <c r="K839" s="304"/>
      <c r="L839" s="304">
        <v>50</v>
      </c>
      <c r="M839" s="304"/>
      <c r="N839" s="279"/>
      <c r="O839" s="279">
        <v>309.30533692107645</v>
      </c>
      <c r="P839" s="281"/>
    </row>
    <row r="840" spans="1:16" ht="15" hidden="1" customHeight="1" outlineLevel="1" x14ac:dyDescent="0.25">
      <c r="A840" s="483">
        <v>443</v>
      </c>
      <c r="B840" s="625"/>
      <c r="C840" s="659"/>
      <c r="D840" s="685"/>
      <c r="E840" s="469"/>
      <c r="F840" s="468">
        <v>1</v>
      </c>
      <c r="G840" s="200" t="s">
        <v>801</v>
      </c>
      <c r="H840" s="573"/>
      <c r="I840" s="304">
        <v>37</v>
      </c>
      <c r="J840" s="304"/>
      <c r="K840" s="304"/>
      <c r="L840" s="304">
        <v>5</v>
      </c>
      <c r="M840" s="304"/>
      <c r="N840" s="279"/>
      <c r="O840" s="279">
        <v>48.440416921076448</v>
      </c>
      <c r="P840" s="281"/>
    </row>
    <row r="841" spans="1:16" ht="15" hidden="1" customHeight="1" outlineLevel="1" x14ac:dyDescent="0.25">
      <c r="A841" s="483">
        <v>444</v>
      </c>
      <c r="B841" s="625"/>
      <c r="C841" s="659"/>
      <c r="D841" s="685"/>
      <c r="E841" s="469"/>
      <c r="F841" s="468">
        <v>1</v>
      </c>
      <c r="G841" s="200" t="s">
        <v>802</v>
      </c>
      <c r="H841" s="573"/>
      <c r="I841" s="304">
        <v>10</v>
      </c>
      <c r="J841" s="304"/>
      <c r="K841" s="304"/>
      <c r="L841" s="304">
        <v>150</v>
      </c>
      <c r="M841" s="304"/>
      <c r="N841" s="279"/>
      <c r="O841" s="279">
        <v>49.277576921076445</v>
      </c>
      <c r="P841" s="281"/>
    </row>
    <row r="842" spans="1:16" ht="15" hidden="1" customHeight="1" outlineLevel="1" x14ac:dyDescent="0.25">
      <c r="A842" s="483">
        <v>445</v>
      </c>
      <c r="B842" s="625"/>
      <c r="C842" s="659"/>
      <c r="D842" s="685"/>
      <c r="E842" s="469"/>
      <c r="F842" s="468">
        <v>1</v>
      </c>
      <c r="G842" s="200" t="s">
        <v>803</v>
      </c>
      <c r="H842" s="573"/>
      <c r="I842" s="304">
        <v>11</v>
      </c>
      <c r="J842" s="304"/>
      <c r="K842" s="304"/>
      <c r="L842" s="304">
        <v>80</v>
      </c>
      <c r="M842" s="304"/>
      <c r="N842" s="279"/>
      <c r="O842" s="279">
        <v>46.072286921076447</v>
      </c>
      <c r="P842" s="281"/>
    </row>
    <row r="843" spans="1:16" ht="15" hidden="1" customHeight="1" outlineLevel="1" x14ac:dyDescent="0.25">
      <c r="A843" s="483">
        <v>446</v>
      </c>
      <c r="B843" s="625"/>
      <c r="C843" s="659"/>
      <c r="D843" s="685"/>
      <c r="E843" s="469"/>
      <c r="F843" s="468">
        <v>1</v>
      </c>
      <c r="G843" s="200" t="s">
        <v>804</v>
      </c>
      <c r="H843" s="573"/>
      <c r="I843" s="304">
        <v>502</v>
      </c>
      <c r="J843" s="304"/>
      <c r="K843" s="304"/>
      <c r="L843" s="304">
        <v>15</v>
      </c>
      <c r="M843" s="304"/>
      <c r="N843" s="279"/>
      <c r="O843" s="279">
        <v>379.63202692107643</v>
      </c>
      <c r="P843" s="281"/>
    </row>
    <row r="844" spans="1:16" ht="15" hidden="1" customHeight="1" outlineLevel="1" x14ac:dyDescent="0.25">
      <c r="A844" s="483">
        <v>447</v>
      </c>
      <c r="B844" s="625"/>
      <c r="C844" s="659"/>
      <c r="D844" s="685"/>
      <c r="E844" s="469"/>
      <c r="F844" s="468">
        <v>1</v>
      </c>
      <c r="G844" s="200" t="s">
        <v>805</v>
      </c>
      <c r="H844" s="573"/>
      <c r="I844" s="304">
        <v>93</v>
      </c>
      <c r="J844" s="304"/>
      <c r="K844" s="304"/>
      <c r="L844" s="304">
        <v>15</v>
      </c>
      <c r="M844" s="304"/>
      <c r="N844" s="279"/>
      <c r="O844" s="279">
        <v>78.196489999999997</v>
      </c>
      <c r="P844" s="281"/>
    </row>
    <row r="845" spans="1:16" ht="15" hidden="1" customHeight="1" outlineLevel="1" x14ac:dyDescent="0.25">
      <c r="A845" s="483">
        <v>448</v>
      </c>
      <c r="B845" s="625"/>
      <c r="C845" s="659"/>
      <c r="D845" s="685"/>
      <c r="E845" s="469"/>
      <c r="F845" s="468">
        <v>1</v>
      </c>
      <c r="G845" s="200" t="s">
        <v>806</v>
      </c>
      <c r="H845" s="573"/>
      <c r="I845" s="304">
        <v>342</v>
      </c>
      <c r="J845" s="304"/>
      <c r="K845" s="304"/>
      <c r="L845" s="304">
        <v>140</v>
      </c>
      <c r="M845" s="304"/>
      <c r="N845" s="279"/>
      <c r="O845" s="279">
        <v>110.01511000000001</v>
      </c>
      <c r="P845" s="281"/>
    </row>
    <row r="846" spans="1:16" ht="15" hidden="1" customHeight="1" outlineLevel="1" x14ac:dyDescent="0.25">
      <c r="A846" s="483">
        <v>449</v>
      </c>
      <c r="B846" s="625"/>
      <c r="C846" s="659"/>
      <c r="D846" s="685"/>
      <c r="E846" s="469"/>
      <c r="F846" s="468">
        <v>1</v>
      </c>
      <c r="G846" s="200" t="s">
        <v>807</v>
      </c>
      <c r="H846" s="573"/>
      <c r="I846" s="304">
        <v>36</v>
      </c>
      <c r="J846" s="304"/>
      <c r="K846" s="304"/>
      <c r="L846" s="304">
        <v>30</v>
      </c>
      <c r="M846" s="304"/>
      <c r="N846" s="279"/>
      <c r="O846" s="279">
        <v>86.884656921076456</v>
      </c>
      <c r="P846" s="281"/>
    </row>
    <row r="847" spans="1:16" ht="15" hidden="1" customHeight="1" outlineLevel="1" x14ac:dyDescent="0.25">
      <c r="A847" s="483">
        <v>450</v>
      </c>
      <c r="B847" s="625"/>
      <c r="C847" s="659"/>
      <c r="D847" s="685"/>
      <c r="E847" s="469"/>
      <c r="F847" s="468">
        <v>1</v>
      </c>
      <c r="G847" s="200" t="s">
        <v>808</v>
      </c>
      <c r="H847" s="573"/>
      <c r="I847" s="304">
        <v>156</v>
      </c>
      <c r="J847" s="304"/>
      <c r="K847" s="304"/>
      <c r="L847" s="304">
        <v>15</v>
      </c>
      <c r="M847" s="304"/>
      <c r="N847" s="279"/>
      <c r="O847" s="279">
        <v>164.73745</v>
      </c>
      <c r="P847" s="281"/>
    </row>
    <row r="848" spans="1:16" ht="15" hidden="1" customHeight="1" outlineLevel="1" x14ac:dyDescent="0.25">
      <c r="A848" s="483">
        <v>451</v>
      </c>
      <c r="B848" s="625"/>
      <c r="C848" s="659"/>
      <c r="D848" s="685"/>
      <c r="E848" s="469"/>
      <c r="F848" s="468">
        <v>1</v>
      </c>
      <c r="G848" s="200" t="s">
        <v>809</v>
      </c>
      <c r="H848" s="573"/>
      <c r="I848" s="304">
        <v>261</v>
      </c>
      <c r="J848" s="304"/>
      <c r="K848" s="304"/>
      <c r="L848" s="304">
        <v>15</v>
      </c>
      <c r="M848" s="304"/>
      <c r="N848" s="279"/>
      <c r="O848" s="279">
        <v>470.40796999999998</v>
      </c>
      <c r="P848" s="281"/>
    </row>
    <row r="849" spans="1:16" ht="15" hidden="1" customHeight="1" outlineLevel="1" x14ac:dyDescent="0.25">
      <c r="A849" s="483">
        <v>452</v>
      </c>
      <c r="B849" s="625"/>
      <c r="C849" s="659"/>
      <c r="D849" s="685"/>
      <c r="E849" s="469"/>
      <c r="F849" s="468">
        <v>1</v>
      </c>
      <c r="G849" s="200" t="s">
        <v>810</v>
      </c>
      <c r="H849" s="573"/>
      <c r="I849" s="304">
        <v>307</v>
      </c>
      <c r="J849" s="304"/>
      <c r="K849" s="304"/>
      <c r="L849" s="304">
        <v>15</v>
      </c>
      <c r="M849" s="304"/>
      <c r="N849" s="279"/>
      <c r="O849" s="279">
        <v>191.25908999999999</v>
      </c>
      <c r="P849" s="281"/>
    </row>
    <row r="850" spans="1:16" ht="15" hidden="1" customHeight="1" outlineLevel="1" x14ac:dyDescent="0.25">
      <c r="A850" s="483">
        <v>453</v>
      </c>
      <c r="B850" s="625"/>
      <c r="C850" s="659"/>
      <c r="D850" s="685"/>
      <c r="E850" s="469"/>
      <c r="F850" s="468">
        <v>1</v>
      </c>
      <c r="G850" s="200" t="s">
        <v>811</v>
      </c>
      <c r="H850" s="573"/>
      <c r="I850" s="304">
        <v>160</v>
      </c>
      <c r="J850" s="304"/>
      <c r="K850" s="304"/>
      <c r="L850" s="304">
        <v>15</v>
      </c>
      <c r="M850" s="304"/>
      <c r="N850" s="279"/>
      <c r="O850" s="279">
        <v>150.84737000000001</v>
      </c>
      <c r="P850" s="281"/>
    </row>
    <row r="851" spans="1:16" ht="15" hidden="1" customHeight="1" outlineLevel="1" x14ac:dyDescent="0.25">
      <c r="A851" s="483">
        <v>454</v>
      </c>
      <c r="B851" s="625"/>
      <c r="C851" s="659"/>
      <c r="D851" s="685"/>
      <c r="E851" s="469"/>
      <c r="F851" s="468">
        <v>1</v>
      </c>
      <c r="G851" s="200" t="s">
        <v>812</v>
      </c>
      <c r="H851" s="573"/>
      <c r="I851" s="304">
        <v>55</v>
      </c>
      <c r="J851" s="304"/>
      <c r="K851" s="304"/>
      <c r="L851" s="304">
        <v>15</v>
      </c>
      <c r="M851" s="304"/>
      <c r="N851" s="279"/>
      <c r="O851" s="279">
        <v>97.874126921076453</v>
      </c>
      <c r="P851" s="281"/>
    </row>
    <row r="852" spans="1:16" ht="15" hidden="1" customHeight="1" outlineLevel="1" x14ac:dyDescent="0.25">
      <c r="A852" s="483">
        <v>455</v>
      </c>
      <c r="B852" s="625"/>
      <c r="C852" s="659"/>
      <c r="D852" s="685"/>
      <c r="E852" s="469"/>
      <c r="F852" s="468">
        <v>1</v>
      </c>
      <c r="G852" s="200" t="s">
        <v>813</v>
      </c>
      <c r="H852" s="573"/>
      <c r="I852" s="304">
        <v>175</v>
      </c>
      <c r="J852" s="304"/>
      <c r="K852" s="304"/>
      <c r="L852" s="304">
        <v>15</v>
      </c>
      <c r="M852" s="304"/>
      <c r="N852" s="279"/>
      <c r="O852" s="279">
        <v>133.90906692107646</v>
      </c>
      <c r="P852" s="281"/>
    </row>
    <row r="853" spans="1:16" ht="15" hidden="1" customHeight="1" outlineLevel="1" x14ac:dyDescent="0.25">
      <c r="A853" s="483">
        <v>456</v>
      </c>
      <c r="B853" s="625"/>
      <c r="C853" s="659"/>
      <c r="D853" s="685"/>
      <c r="E853" s="469"/>
      <c r="F853" s="468">
        <v>1</v>
      </c>
      <c r="G853" s="200" t="s">
        <v>814</v>
      </c>
      <c r="H853" s="573"/>
      <c r="I853" s="304">
        <v>151</v>
      </c>
      <c r="J853" s="304"/>
      <c r="K853" s="304"/>
      <c r="L853" s="304">
        <v>15</v>
      </c>
      <c r="M853" s="304"/>
      <c r="N853" s="279"/>
      <c r="O853" s="279">
        <v>194.96388692107647</v>
      </c>
      <c r="P853" s="281"/>
    </row>
    <row r="854" spans="1:16" ht="15" hidden="1" customHeight="1" outlineLevel="1" x14ac:dyDescent="0.25">
      <c r="A854" s="483">
        <v>457</v>
      </c>
      <c r="B854" s="625"/>
      <c r="C854" s="659"/>
      <c r="D854" s="685"/>
      <c r="E854" s="469"/>
      <c r="F854" s="468">
        <v>1</v>
      </c>
      <c r="G854" s="200" t="s">
        <v>815</v>
      </c>
      <c r="H854" s="573"/>
      <c r="I854" s="304">
        <v>267</v>
      </c>
      <c r="J854" s="304"/>
      <c r="K854" s="304"/>
      <c r="L854" s="304">
        <v>150</v>
      </c>
      <c r="M854" s="304"/>
      <c r="N854" s="279"/>
      <c r="O854" s="279">
        <v>166.24741</v>
      </c>
      <c r="P854" s="281"/>
    </row>
    <row r="855" spans="1:16" ht="15" hidden="1" customHeight="1" outlineLevel="1" x14ac:dyDescent="0.25">
      <c r="A855" s="483">
        <v>458</v>
      </c>
      <c r="B855" s="625"/>
      <c r="C855" s="659"/>
      <c r="D855" s="685"/>
      <c r="E855" s="469"/>
      <c r="F855" s="468">
        <v>1</v>
      </c>
      <c r="G855" s="200" t="s">
        <v>816</v>
      </c>
      <c r="H855" s="573"/>
      <c r="I855" s="304">
        <v>73</v>
      </c>
      <c r="J855" s="304"/>
      <c r="K855" s="304"/>
      <c r="L855" s="304">
        <v>14</v>
      </c>
      <c r="M855" s="304"/>
      <c r="N855" s="279"/>
      <c r="O855" s="279">
        <v>89.052120000000002</v>
      </c>
      <c r="P855" s="281"/>
    </row>
    <row r="856" spans="1:16" ht="15" hidden="1" customHeight="1" outlineLevel="1" x14ac:dyDescent="0.25">
      <c r="A856" s="483">
        <v>459</v>
      </c>
      <c r="B856" s="625"/>
      <c r="C856" s="659"/>
      <c r="D856" s="685"/>
      <c r="E856" s="469"/>
      <c r="F856" s="468">
        <v>1</v>
      </c>
      <c r="G856" s="200" t="s">
        <v>817</v>
      </c>
      <c r="H856" s="573"/>
      <c r="I856" s="304">
        <v>257</v>
      </c>
      <c r="J856" s="304"/>
      <c r="K856" s="304"/>
      <c r="L856" s="304">
        <v>55</v>
      </c>
      <c r="M856" s="304"/>
      <c r="N856" s="279"/>
      <c r="O856" s="279">
        <v>154.37891692107644</v>
      </c>
      <c r="P856" s="281"/>
    </row>
    <row r="857" spans="1:16" ht="15" hidden="1" customHeight="1" outlineLevel="1" x14ac:dyDescent="0.25">
      <c r="A857" s="483">
        <v>460</v>
      </c>
      <c r="B857" s="625"/>
      <c r="C857" s="659"/>
      <c r="D857" s="685"/>
      <c r="E857" s="469"/>
      <c r="F857" s="468">
        <v>1</v>
      </c>
      <c r="G857" s="200" t="s">
        <v>818</v>
      </c>
      <c r="H857" s="573"/>
      <c r="I857" s="304">
        <v>32</v>
      </c>
      <c r="J857" s="304"/>
      <c r="K857" s="304"/>
      <c r="L857" s="304">
        <v>8</v>
      </c>
      <c r="M857" s="304"/>
      <c r="N857" s="279"/>
      <c r="O857" s="279">
        <v>26.704339999999998</v>
      </c>
      <c r="P857" s="281"/>
    </row>
    <row r="858" spans="1:16" ht="15" hidden="1" customHeight="1" outlineLevel="1" x14ac:dyDescent="0.25">
      <c r="A858" s="483">
        <v>461</v>
      </c>
      <c r="B858" s="625"/>
      <c r="C858" s="659"/>
      <c r="D858" s="685"/>
      <c r="E858" s="469"/>
      <c r="F858" s="468">
        <v>1</v>
      </c>
      <c r="G858" s="200" t="s">
        <v>819</v>
      </c>
      <c r="H858" s="573"/>
      <c r="I858" s="304">
        <v>60</v>
      </c>
      <c r="J858" s="304"/>
      <c r="K858" s="304"/>
      <c r="L858" s="304">
        <v>13</v>
      </c>
      <c r="M858" s="304"/>
      <c r="N858" s="279"/>
      <c r="O858" s="279">
        <v>63.559539999999998</v>
      </c>
      <c r="P858" s="281"/>
    </row>
    <row r="859" spans="1:16" ht="15" hidden="1" customHeight="1" outlineLevel="1" x14ac:dyDescent="0.25">
      <c r="A859" s="483">
        <v>462</v>
      </c>
      <c r="B859" s="625"/>
      <c r="C859" s="659"/>
      <c r="D859" s="685"/>
      <c r="E859" s="469"/>
      <c r="F859" s="468">
        <v>1</v>
      </c>
      <c r="G859" s="200" t="s">
        <v>820</v>
      </c>
      <c r="H859" s="573"/>
      <c r="I859" s="304">
        <v>123</v>
      </c>
      <c r="J859" s="304"/>
      <c r="K859" s="304"/>
      <c r="L859" s="304">
        <v>15</v>
      </c>
      <c r="M859" s="304"/>
      <c r="N859" s="279"/>
      <c r="O859" s="279">
        <v>183.14364</v>
      </c>
      <c r="P859" s="281"/>
    </row>
    <row r="860" spans="1:16" ht="15" hidden="1" customHeight="1" outlineLevel="1" x14ac:dyDescent="0.25">
      <c r="A860" s="483">
        <v>463</v>
      </c>
      <c r="B860" s="625"/>
      <c r="C860" s="659"/>
      <c r="D860" s="685"/>
      <c r="E860" s="469"/>
      <c r="F860" s="468">
        <v>1</v>
      </c>
      <c r="G860" s="200" t="s">
        <v>821</v>
      </c>
      <c r="H860" s="573"/>
      <c r="I860" s="304">
        <v>110</v>
      </c>
      <c r="J860" s="304"/>
      <c r="K860" s="304"/>
      <c r="L860" s="304">
        <v>15</v>
      </c>
      <c r="M860" s="304"/>
      <c r="N860" s="279"/>
      <c r="O860" s="279">
        <v>213.30104</v>
      </c>
      <c r="P860" s="281"/>
    </row>
    <row r="861" spans="1:16" ht="15" hidden="1" customHeight="1" outlineLevel="1" x14ac:dyDescent="0.25">
      <c r="A861" s="483">
        <v>464</v>
      </c>
      <c r="B861" s="625"/>
      <c r="C861" s="659"/>
      <c r="D861" s="685"/>
      <c r="E861" s="469"/>
      <c r="F861" s="468">
        <v>1</v>
      </c>
      <c r="G861" s="200" t="s">
        <v>822</v>
      </c>
      <c r="H861" s="573"/>
      <c r="I861" s="304">
        <v>48</v>
      </c>
      <c r="J861" s="304"/>
      <c r="K861" s="304"/>
      <c r="L861" s="304">
        <v>15</v>
      </c>
      <c r="M861" s="304"/>
      <c r="N861" s="279"/>
      <c r="O861" s="279">
        <v>129.64353</v>
      </c>
      <c r="P861" s="281"/>
    </row>
    <row r="862" spans="1:16" ht="15" hidden="1" customHeight="1" outlineLevel="1" x14ac:dyDescent="0.25">
      <c r="A862" s="483">
        <v>465</v>
      </c>
      <c r="B862" s="625"/>
      <c r="C862" s="659"/>
      <c r="D862" s="685"/>
      <c r="E862" s="469"/>
      <c r="F862" s="468">
        <v>1</v>
      </c>
      <c r="G862" s="200" t="s">
        <v>823</v>
      </c>
      <c r="H862" s="573"/>
      <c r="I862" s="304">
        <v>174</v>
      </c>
      <c r="J862" s="304"/>
      <c r="K862" s="304"/>
      <c r="L862" s="304">
        <v>15</v>
      </c>
      <c r="M862" s="304"/>
      <c r="N862" s="279"/>
      <c r="O862" s="279">
        <v>419.26243599999998</v>
      </c>
      <c r="P862" s="281"/>
    </row>
    <row r="863" spans="1:16" ht="15" hidden="1" customHeight="1" outlineLevel="1" x14ac:dyDescent="0.25">
      <c r="A863" s="483">
        <v>466</v>
      </c>
      <c r="B863" s="625"/>
      <c r="C863" s="659"/>
      <c r="D863" s="685"/>
      <c r="E863" s="469"/>
      <c r="F863" s="468">
        <v>1</v>
      </c>
      <c r="G863" s="200" t="s">
        <v>824</v>
      </c>
      <c r="H863" s="573"/>
      <c r="I863" s="304">
        <v>5</v>
      </c>
      <c r="J863" s="304"/>
      <c r="K863" s="304"/>
      <c r="L863" s="304">
        <v>150</v>
      </c>
      <c r="M863" s="304"/>
      <c r="N863" s="279"/>
      <c r="O863" s="279">
        <v>89.838419999999999</v>
      </c>
      <c r="P863" s="281"/>
    </row>
    <row r="864" spans="1:16" ht="15" hidden="1" customHeight="1" outlineLevel="1" x14ac:dyDescent="0.25">
      <c r="A864" s="483">
        <v>467</v>
      </c>
      <c r="B864" s="625"/>
      <c r="C864" s="659"/>
      <c r="D864" s="685"/>
      <c r="E864" s="469"/>
      <c r="F864" s="468">
        <v>1</v>
      </c>
      <c r="G864" s="200" t="s">
        <v>825</v>
      </c>
      <c r="H864" s="573"/>
      <c r="I864" s="304">
        <v>532</v>
      </c>
      <c r="J864" s="304"/>
      <c r="K864" s="304"/>
      <c r="L864" s="304">
        <v>500</v>
      </c>
      <c r="M864" s="304"/>
      <c r="N864" s="279"/>
      <c r="O864" s="279">
        <v>1426.73588</v>
      </c>
      <c r="P864" s="281"/>
    </row>
    <row r="865" spans="1:16" ht="15" hidden="1" customHeight="1" outlineLevel="1" x14ac:dyDescent="0.25">
      <c r="A865" s="483">
        <v>468</v>
      </c>
      <c r="B865" s="625"/>
      <c r="C865" s="659"/>
      <c r="D865" s="685"/>
      <c r="E865" s="469"/>
      <c r="F865" s="468">
        <v>1</v>
      </c>
      <c r="G865" s="200" t="s">
        <v>826</v>
      </c>
      <c r="H865" s="573"/>
      <c r="I865" s="304">
        <v>49</v>
      </c>
      <c r="J865" s="304"/>
      <c r="K865" s="304"/>
      <c r="L865" s="304">
        <v>150</v>
      </c>
      <c r="M865" s="304"/>
      <c r="N865" s="279"/>
      <c r="O865" s="279">
        <v>219.98317</v>
      </c>
      <c r="P865" s="281"/>
    </row>
    <row r="866" spans="1:16" ht="15" hidden="1" customHeight="1" outlineLevel="1" x14ac:dyDescent="0.25">
      <c r="A866" s="483">
        <v>469</v>
      </c>
      <c r="B866" s="625"/>
      <c r="C866" s="659"/>
      <c r="D866" s="685"/>
      <c r="E866" s="469"/>
      <c r="F866" s="468">
        <v>1</v>
      </c>
      <c r="G866" s="200" t="s">
        <v>827</v>
      </c>
      <c r="H866" s="573"/>
      <c r="I866" s="304">
        <v>138</v>
      </c>
      <c r="J866" s="304"/>
      <c r="K866" s="304"/>
      <c r="L866" s="304">
        <v>10</v>
      </c>
      <c r="M866" s="304"/>
      <c r="N866" s="279"/>
      <c r="O866" s="279">
        <v>250.95455692107643</v>
      </c>
      <c r="P866" s="281"/>
    </row>
    <row r="867" spans="1:16" ht="15" hidden="1" customHeight="1" outlineLevel="1" x14ac:dyDescent="0.25">
      <c r="A867" s="483">
        <v>470</v>
      </c>
      <c r="B867" s="625"/>
      <c r="C867" s="659"/>
      <c r="D867" s="685"/>
      <c r="E867" s="469"/>
      <c r="F867" s="468">
        <v>1</v>
      </c>
      <c r="G867" s="200" t="s">
        <v>828</v>
      </c>
      <c r="H867" s="573"/>
      <c r="I867" s="304">
        <v>420</v>
      </c>
      <c r="J867" s="304"/>
      <c r="K867" s="304"/>
      <c r="L867" s="304">
        <v>6</v>
      </c>
      <c r="M867" s="304"/>
      <c r="N867" s="279"/>
      <c r="O867" s="279">
        <v>589.03155000000004</v>
      </c>
      <c r="P867" s="281"/>
    </row>
    <row r="868" spans="1:16" ht="15" hidden="1" customHeight="1" outlineLevel="1" x14ac:dyDescent="0.25">
      <c r="A868" s="483">
        <v>471</v>
      </c>
      <c r="B868" s="625"/>
      <c r="C868" s="659"/>
      <c r="D868" s="685"/>
      <c r="E868" s="469"/>
      <c r="F868" s="468">
        <v>1</v>
      </c>
      <c r="G868" s="200" t="s">
        <v>829</v>
      </c>
      <c r="H868" s="573"/>
      <c r="I868" s="304">
        <v>83</v>
      </c>
      <c r="J868" s="304"/>
      <c r="K868" s="304"/>
      <c r="L868" s="304">
        <v>15</v>
      </c>
      <c r="M868" s="304"/>
      <c r="N868" s="279"/>
      <c r="O868" s="279">
        <v>96.251530000000002</v>
      </c>
      <c r="P868" s="281"/>
    </row>
    <row r="869" spans="1:16" ht="15" hidden="1" customHeight="1" outlineLevel="1" x14ac:dyDescent="0.25">
      <c r="A869" s="483">
        <v>472</v>
      </c>
      <c r="B869" s="625"/>
      <c r="C869" s="659"/>
      <c r="D869" s="685"/>
      <c r="E869" s="469"/>
      <c r="F869" s="468">
        <v>1</v>
      </c>
      <c r="G869" s="200" t="s">
        <v>830</v>
      </c>
      <c r="H869" s="573"/>
      <c r="I869" s="304">
        <v>37</v>
      </c>
      <c r="J869" s="304"/>
      <c r="K869" s="304"/>
      <c r="L869" s="304">
        <v>15</v>
      </c>
      <c r="M869" s="304"/>
      <c r="N869" s="279"/>
      <c r="O869" s="279">
        <v>30.437706921076447</v>
      </c>
      <c r="P869" s="281"/>
    </row>
    <row r="870" spans="1:16" ht="15" hidden="1" customHeight="1" outlineLevel="1" x14ac:dyDescent="0.25">
      <c r="A870" s="483">
        <v>473</v>
      </c>
      <c r="B870" s="625"/>
      <c r="C870" s="659"/>
      <c r="D870" s="685"/>
      <c r="E870" s="469"/>
      <c r="F870" s="468">
        <v>1</v>
      </c>
      <c r="G870" s="200" t="s">
        <v>831</v>
      </c>
      <c r="H870" s="573"/>
      <c r="I870" s="304">
        <v>140</v>
      </c>
      <c r="J870" s="304"/>
      <c r="K870" s="304"/>
      <c r="L870" s="304">
        <v>15</v>
      </c>
      <c r="M870" s="304"/>
      <c r="N870" s="279"/>
      <c r="O870" s="279">
        <v>124.24201384215291</v>
      </c>
      <c r="P870" s="281"/>
    </row>
    <row r="871" spans="1:16" ht="15" hidden="1" customHeight="1" outlineLevel="1" x14ac:dyDescent="0.25">
      <c r="A871" s="483">
        <v>474</v>
      </c>
      <c r="B871" s="625"/>
      <c r="C871" s="659"/>
      <c r="D871" s="685"/>
      <c r="E871" s="469"/>
      <c r="F871" s="468">
        <v>1</v>
      </c>
      <c r="G871" s="200" t="s">
        <v>832</v>
      </c>
      <c r="H871" s="573"/>
      <c r="I871" s="304">
        <v>146</v>
      </c>
      <c r="J871" s="304"/>
      <c r="K871" s="304"/>
      <c r="L871" s="304">
        <v>14</v>
      </c>
      <c r="M871" s="304"/>
      <c r="N871" s="279"/>
      <c r="O871" s="279">
        <v>124.93777692107645</v>
      </c>
      <c r="P871" s="281"/>
    </row>
    <row r="872" spans="1:16" ht="15" hidden="1" customHeight="1" outlineLevel="1" x14ac:dyDescent="0.25">
      <c r="A872" s="483">
        <v>475</v>
      </c>
      <c r="B872" s="625"/>
      <c r="C872" s="659"/>
      <c r="D872" s="685"/>
      <c r="E872" s="469"/>
      <c r="F872" s="468">
        <v>1</v>
      </c>
      <c r="G872" s="200" t="s">
        <v>833</v>
      </c>
      <c r="H872" s="573"/>
      <c r="I872" s="304">
        <v>5</v>
      </c>
      <c r="J872" s="304"/>
      <c r="K872" s="304"/>
      <c r="L872" s="304">
        <v>150</v>
      </c>
      <c r="M872" s="304"/>
      <c r="N872" s="279"/>
      <c r="O872" s="279">
        <v>27.460286921076452</v>
      </c>
      <c r="P872" s="281"/>
    </row>
    <row r="873" spans="1:16" ht="15" hidden="1" customHeight="1" outlineLevel="1" x14ac:dyDescent="0.25">
      <c r="A873" s="483">
        <v>476</v>
      </c>
      <c r="B873" s="625"/>
      <c r="C873" s="659"/>
      <c r="D873" s="685"/>
      <c r="E873" s="469"/>
      <c r="F873" s="468">
        <v>1</v>
      </c>
      <c r="G873" s="200" t="s">
        <v>834</v>
      </c>
      <c r="H873" s="573"/>
      <c r="I873" s="304">
        <v>368</v>
      </c>
      <c r="J873" s="304"/>
      <c r="K873" s="304"/>
      <c r="L873" s="304">
        <v>15</v>
      </c>
      <c r="M873" s="304"/>
      <c r="N873" s="279"/>
      <c r="O873" s="279">
        <v>225.08270692107644</v>
      </c>
      <c r="P873" s="281"/>
    </row>
    <row r="874" spans="1:16" ht="15" hidden="1" customHeight="1" outlineLevel="1" x14ac:dyDescent="0.25">
      <c r="A874" s="483">
        <v>477</v>
      </c>
      <c r="B874" s="625"/>
      <c r="C874" s="659"/>
      <c r="D874" s="685"/>
      <c r="E874" s="469"/>
      <c r="F874" s="468">
        <v>1</v>
      </c>
      <c r="G874" s="200" t="s">
        <v>835</v>
      </c>
      <c r="H874" s="573"/>
      <c r="I874" s="304">
        <v>164</v>
      </c>
      <c r="J874" s="304"/>
      <c r="K874" s="304"/>
      <c r="L874" s="304">
        <v>15</v>
      </c>
      <c r="M874" s="304"/>
      <c r="N874" s="279"/>
      <c r="O874" s="279">
        <v>588.11348999999996</v>
      </c>
      <c r="P874" s="281"/>
    </row>
    <row r="875" spans="1:16" ht="15" hidden="1" customHeight="1" outlineLevel="1" x14ac:dyDescent="0.25">
      <c r="A875" s="483">
        <v>478</v>
      </c>
      <c r="B875" s="625"/>
      <c r="C875" s="659"/>
      <c r="D875" s="685"/>
      <c r="E875" s="469"/>
      <c r="F875" s="468">
        <v>1</v>
      </c>
      <c r="G875" s="200" t="s">
        <v>836</v>
      </c>
      <c r="H875" s="573"/>
      <c r="I875" s="304">
        <v>28</v>
      </c>
      <c r="J875" s="304"/>
      <c r="K875" s="304"/>
      <c r="L875" s="304">
        <v>100</v>
      </c>
      <c r="M875" s="304"/>
      <c r="N875" s="279"/>
      <c r="O875" s="279">
        <v>105.72399</v>
      </c>
      <c r="P875" s="281"/>
    </row>
    <row r="876" spans="1:16" ht="15" hidden="1" customHeight="1" outlineLevel="1" x14ac:dyDescent="0.25">
      <c r="A876" s="483">
        <v>479</v>
      </c>
      <c r="B876" s="625"/>
      <c r="C876" s="659"/>
      <c r="D876" s="685"/>
      <c r="E876" s="469"/>
      <c r="F876" s="468">
        <v>1</v>
      </c>
      <c r="G876" s="200" t="s">
        <v>837</v>
      </c>
      <c r="H876" s="573"/>
      <c r="I876" s="304">
        <v>436</v>
      </c>
      <c r="J876" s="304"/>
      <c r="K876" s="304"/>
      <c r="L876" s="304">
        <v>15</v>
      </c>
      <c r="M876" s="304"/>
      <c r="N876" s="279"/>
      <c r="O876" s="279">
        <v>457.3698</v>
      </c>
      <c r="P876" s="281"/>
    </row>
    <row r="877" spans="1:16" ht="15" hidden="1" customHeight="1" outlineLevel="1" x14ac:dyDescent="0.25">
      <c r="A877" s="483">
        <v>480</v>
      </c>
      <c r="B877" s="625"/>
      <c r="C877" s="659"/>
      <c r="D877" s="685"/>
      <c r="E877" s="469"/>
      <c r="F877" s="468">
        <v>1</v>
      </c>
      <c r="G877" s="200" t="s">
        <v>838</v>
      </c>
      <c r="H877" s="573"/>
      <c r="I877" s="304">
        <v>43</v>
      </c>
      <c r="J877" s="304"/>
      <c r="K877" s="304"/>
      <c r="L877" s="304">
        <v>15</v>
      </c>
      <c r="M877" s="304"/>
      <c r="N877" s="279"/>
      <c r="O877" s="279">
        <v>103.90559</v>
      </c>
      <c r="P877" s="281"/>
    </row>
    <row r="878" spans="1:16" ht="15" hidden="1" customHeight="1" outlineLevel="1" x14ac:dyDescent="0.25">
      <c r="A878" s="483">
        <v>481</v>
      </c>
      <c r="B878" s="625"/>
      <c r="C878" s="659"/>
      <c r="D878" s="685"/>
      <c r="E878" s="469"/>
      <c r="F878" s="468">
        <v>1</v>
      </c>
      <c r="G878" s="200" t="s">
        <v>839</v>
      </c>
      <c r="H878" s="573"/>
      <c r="I878" s="304">
        <v>49</v>
      </c>
      <c r="J878" s="304"/>
      <c r="K878" s="304"/>
      <c r="L878" s="304">
        <v>15</v>
      </c>
      <c r="M878" s="304"/>
      <c r="N878" s="279"/>
      <c r="O878" s="279">
        <v>87.006820000000005</v>
      </c>
      <c r="P878" s="281"/>
    </row>
    <row r="879" spans="1:16" ht="15" hidden="1" customHeight="1" outlineLevel="1" x14ac:dyDescent="0.25">
      <c r="A879" s="483">
        <v>482</v>
      </c>
      <c r="B879" s="625"/>
      <c r="C879" s="659"/>
      <c r="D879" s="685"/>
      <c r="E879" s="469"/>
      <c r="F879" s="468">
        <v>1</v>
      </c>
      <c r="G879" s="200" t="s">
        <v>840</v>
      </c>
      <c r="H879" s="573"/>
      <c r="I879" s="304">
        <v>12</v>
      </c>
      <c r="J879" s="304"/>
      <c r="K879" s="304"/>
      <c r="L879" s="304">
        <v>6</v>
      </c>
      <c r="M879" s="304"/>
      <c r="N879" s="279"/>
      <c r="O879" s="279">
        <v>28.67717</v>
      </c>
      <c r="P879" s="281"/>
    </row>
    <row r="880" spans="1:16" ht="15" hidden="1" customHeight="1" outlineLevel="1" x14ac:dyDescent="0.25">
      <c r="A880" s="483">
        <v>483</v>
      </c>
      <c r="B880" s="625"/>
      <c r="C880" s="659"/>
      <c r="D880" s="685"/>
      <c r="E880" s="469"/>
      <c r="F880" s="468">
        <v>1</v>
      </c>
      <c r="G880" s="200" t="s">
        <v>841</v>
      </c>
      <c r="H880" s="573"/>
      <c r="I880" s="304">
        <v>96</v>
      </c>
      <c r="J880" s="304"/>
      <c r="K880" s="304"/>
      <c r="L880" s="304">
        <v>15</v>
      </c>
      <c r="M880" s="304"/>
      <c r="N880" s="279"/>
      <c r="O880" s="279">
        <v>216.08243999999999</v>
      </c>
      <c r="P880" s="281"/>
    </row>
    <row r="881" spans="1:16" ht="15" hidden="1" customHeight="1" outlineLevel="1" x14ac:dyDescent="0.25">
      <c r="A881" s="483">
        <v>484</v>
      </c>
      <c r="B881" s="625"/>
      <c r="C881" s="659"/>
      <c r="D881" s="685"/>
      <c r="E881" s="469"/>
      <c r="F881" s="468">
        <v>1</v>
      </c>
      <c r="G881" s="200" t="s">
        <v>842</v>
      </c>
      <c r="H881" s="573"/>
      <c r="I881" s="304">
        <v>215</v>
      </c>
      <c r="J881" s="304"/>
      <c r="K881" s="304"/>
      <c r="L881" s="304">
        <v>15</v>
      </c>
      <c r="M881" s="304"/>
      <c r="N881" s="279"/>
      <c r="O881" s="279">
        <v>466.01943999999997</v>
      </c>
      <c r="P881" s="281"/>
    </row>
    <row r="882" spans="1:16" ht="15" hidden="1" customHeight="1" outlineLevel="1" x14ac:dyDescent="0.25">
      <c r="A882" s="483">
        <v>485</v>
      </c>
      <c r="B882" s="625"/>
      <c r="C882" s="659"/>
      <c r="D882" s="685"/>
      <c r="E882" s="469"/>
      <c r="F882" s="468">
        <v>1</v>
      </c>
      <c r="G882" s="200" t="s">
        <v>843</v>
      </c>
      <c r="H882" s="573"/>
      <c r="I882" s="304">
        <v>200</v>
      </c>
      <c r="J882" s="304"/>
      <c r="K882" s="304"/>
      <c r="L882" s="304">
        <v>15</v>
      </c>
      <c r="M882" s="304"/>
      <c r="N882" s="279"/>
      <c r="O882" s="279">
        <v>309.74894999999998</v>
      </c>
      <c r="P882" s="281"/>
    </row>
    <row r="883" spans="1:16" ht="15" hidden="1" customHeight="1" outlineLevel="1" x14ac:dyDescent="0.25">
      <c r="A883" s="483">
        <v>486</v>
      </c>
      <c r="B883" s="625"/>
      <c r="C883" s="659"/>
      <c r="D883" s="685"/>
      <c r="E883" s="469"/>
      <c r="F883" s="468">
        <v>1</v>
      </c>
      <c r="G883" s="200" t="s">
        <v>844</v>
      </c>
      <c r="H883" s="577"/>
      <c r="I883" s="305">
        <v>85</v>
      </c>
      <c r="J883" s="305"/>
      <c r="K883" s="305"/>
      <c r="L883" s="305">
        <v>15</v>
      </c>
      <c r="M883" s="305"/>
      <c r="N883" s="279"/>
      <c r="O883" s="279">
        <v>189.65606</v>
      </c>
      <c r="P883" s="281"/>
    </row>
    <row r="884" spans="1:16" ht="15" hidden="1" customHeight="1" outlineLevel="1" x14ac:dyDescent="0.25">
      <c r="A884" s="483">
        <v>487</v>
      </c>
      <c r="B884" s="625"/>
      <c r="C884" s="659"/>
      <c r="D884" s="685"/>
      <c r="E884" s="469"/>
      <c r="F884" s="468">
        <v>1</v>
      </c>
      <c r="G884" s="200" t="s">
        <v>845</v>
      </c>
      <c r="H884" s="577"/>
      <c r="I884" s="305">
        <v>71</v>
      </c>
      <c r="J884" s="305"/>
      <c r="K884" s="305"/>
      <c r="L884" s="305">
        <v>6</v>
      </c>
      <c r="M884" s="305"/>
      <c r="N884" s="279"/>
      <c r="O884" s="279">
        <v>137.95352</v>
      </c>
      <c r="P884" s="281"/>
    </row>
    <row r="885" spans="1:16" ht="15" hidden="1" customHeight="1" outlineLevel="1" x14ac:dyDescent="0.25">
      <c r="A885" s="483">
        <v>488</v>
      </c>
      <c r="B885" s="625"/>
      <c r="C885" s="659"/>
      <c r="D885" s="685"/>
      <c r="E885" s="469"/>
      <c r="F885" s="468">
        <v>1</v>
      </c>
      <c r="G885" s="200" t="s">
        <v>846</v>
      </c>
      <c r="H885" s="577"/>
      <c r="I885" s="305">
        <v>561</v>
      </c>
      <c r="J885" s="305"/>
      <c r="K885" s="305"/>
      <c r="L885" s="305">
        <v>15</v>
      </c>
      <c r="M885" s="305"/>
      <c r="N885" s="279"/>
      <c r="O885" s="279">
        <v>995.27860999999996</v>
      </c>
      <c r="P885" s="281"/>
    </row>
    <row r="886" spans="1:16" ht="15" hidden="1" customHeight="1" outlineLevel="1" x14ac:dyDescent="0.25">
      <c r="A886" s="483">
        <v>489</v>
      </c>
      <c r="B886" s="625"/>
      <c r="C886" s="659"/>
      <c r="D886" s="685"/>
      <c r="E886" s="469"/>
      <c r="F886" s="468">
        <v>1</v>
      </c>
      <c r="G886" s="200" t="s">
        <v>847</v>
      </c>
      <c r="H886" s="577"/>
      <c r="I886" s="305">
        <v>35</v>
      </c>
      <c r="J886" s="305"/>
      <c r="K886" s="305"/>
      <c r="L886" s="305">
        <v>15</v>
      </c>
      <c r="M886" s="305"/>
      <c r="N886" s="279"/>
      <c r="O886" s="279">
        <v>116.24572000000001</v>
      </c>
      <c r="P886" s="281"/>
    </row>
    <row r="887" spans="1:16" ht="15" hidden="1" customHeight="1" outlineLevel="1" x14ac:dyDescent="0.25">
      <c r="A887" s="483">
        <v>490</v>
      </c>
      <c r="B887" s="625"/>
      <c r="C887" s="659"/>
      <c r="D887" s="685"/>
      <c r="E887" s="469"/>
      <c r="F887" s="468">
        <v>1</v>
      </c>
      <c r="G887" s="208" t="s">
        <v>848</v>
      </c>
      <c r="H887" s="577"/>
      <c r="I887" s="305">
        <v>40</v>
      </c>
      <c r="J887" s="305"/>
      <c r="K887" s="305"/>
      <c r="L887" s="305">
        <v>14</v>
      </c>
      <c r="M887" s="305"/>
      <c r="N887" s="279"/>
      <c r="O887" s="279">
        <v>216.81612000000001</v>
      </c>
      <c r="P887" s="281"/>
    </row>
    <row r="888" spans="1:16" ht="15" hidden="1" customHeight="1" outlineLevel="1" x14ac:dyDescent="0.25">
      <c r="A888" s="483">
        <v>491</v>
      </c>
      <c r="B888" s="625"/>
      <c r="C888" s="659"/>
      <c r="D888" s="685"/>
      <c r="E888" s="469"/>
      <c r="F888" s="468">
        <v>1</v>
      </c>
      <c r="G888" s="200" t="s">
        <v>849</v>
      </c>
      <c r="H888" s="577"/>
      <c r="I888" s="305">
        <v>217</v>
      </c>
      <c r="J888" s="305"/>
      <c r="K888" s="305"/>
      <c r="L888" s="305">
        <v>6</v>
      </c>
      <c r="M888" s="305"/>
      <c r="N888" s="279"/>
      <c r="O888" s="279">
        <v>480.47676999999999</v>
      </c>
      <c r="P888" s="281"/>
    </row>
    <row r="889" spans="1:16" ht="15" hidden="1" customHeight="1" outlineLevel="1" x14ac:dyDescent="0.25">
      <c r="A889" s="483">
        <v>492</v>
      </c>
      <c r="B889" s="625"/>
      <c r="C889" s="659"/>
      <c r="D889" s="685"/>
      <c r="E889" s="469"/>
      <c r="F889" s="468">
        <v>1</v>
      </c>
      <c r="G889" s="200" t="s">
        <v>850</v>
      </c>
      <c r="H889" s="577"/>
      <c r="I889" s="305">
        <v>1531</v>
      </c>
      <c r="J889" s="305"/>
      <c r="K889" s="305"/>
      <c r="L889" s="305">
        <v>15</v>
      </c>
      <c r="M889" s="305"/>
      <c r="N889" s="279"/>
      <c r="O889" s="279">
        <v>2489.5272307372234</v>
      </c>
      <c r="P889" s="281"/>
    </row>
    <row r="890" spans="1:16" ht="15" hidden="1" customHeight="1" outlineLevel="1" x14ac:dyDescent="0.25">
      <c r="A890" s="483">
        <v>493</v>
      </c>
      <c r="B890" s="625"/>
      <c r="C890" s="659"/>
      <c r="D890" s="685"/>
      <c r="E890" s="469"/>
      <c r="F890" s="468">
        <v>1</v>
      </c>
      <c r="G890" s="208" t="s">
        <v>851</v>
      </c>
      <c r="H890" s="577"/>
      <c r="I890" s="305">
        <v>10</v>
      </c>
      <c r="J890" s="305"/>
      <c r="K890" s="305"/>
      <c r="L890" s="305">
        <v>50</v>
      </c>
      <c r="M890" s="305"/>
      <c r="N890" s="279"/>
      <c r="O890" s="279">
        <v>69.256299999999996</v>
      </c>
      <c r="P890" s="281"/>
    </row>
    <row r="891" spans="1:16" ht="15" hidden="1" customHeight="1" outlineLevel="1" x14ac:dyDescent="0.25">
      <c r="A891" s="483">
        <v>494</v>
      </c>
      <c r="B891" s="625"/>
      <c r="C891" s="659"/>
      <c r="D891" s="685"/>
      <c r="E891" s="469"/>
      <c r="F891" s="468">
        <v>1</v>
      </c>
      <c r="G891" s="200" t="s">
        <v>852</v>
      </c>
      <c r="H891" s="577"/>
      <c r="I891" s="305">
        <v>225</v>
      </c>
      <c r="J891" s="305"/>
      <c r="K891" s="305"/>
      <c r="L891" s="305">
        <v>15</v>
      </c>
      <c r="M891" s="305"/>
      <c r="N891" s="279"/>
      <c r="O891" s="279">
        <v>401.64458999999999</v>
      </c>
      <c r="P891" s="281"/>
    </row>
    <row r="892" spans="1:16" ht="15" hidden="1" customHeight="1" outlineLevel="1" x14ac:dyDescent="0.25">
      <c r="A892" s="483">
        <v>495</v>
      </c>
      <c r="B892" s="625"/>
      <c r="C892" s="659"/>
      <c r="D892" s="685"/>
      <c r="E892" s="469"/>
      <c r="F892" s="468">
        <v>1</v>
      </c>
      <c r="G892" s="200" t="s">
        <v>853</v>
      </c>
      <c r="H892" s="577"/>
      <c r="I892" s="305">
        <v>5</v>
      </c>
      <c r="J892" s="305"/>
      <c r="K892" s="305"/>
      <c r="L892" s="305">
        <v>100</v>
      </c>
      <c r="M892" s="305"/>
      <c r="N892" s="279"/>
      <c r="O892" s="279">
        <v>77.211789999999993</v>
      </c>
      <c r="P892" s="281"/>
    </row>
    <row r="893" spans="1:16" ht="15" hidden="1" customHeight="1" outlineLevel="1" x14ac:dyDescent="0.25">
      <c r="A893" s="483">
        <v>501</v>
      </c>
      <c r="B893" s="625"/>
      <c r="C893" s="659"/>
      <c r="D893" s="685"/>
      <c r="E893" s="309"/>
      <c r="F893" s="468">
        <v>1</v>
      </c>
      <c r="G893" s="200" t="s">
        <v>2045</v>
      </c>
      <c r="H893" s="573"/>
      <c r="I893" s="304"/>
      <c r="J893" s="304">
        <v>59</v>
      </c>
      <c r="K893" s="304"/>
      <c r="L893" s="304"/>
      <c r="M893" s="304">
        <v>15</v>
      </c>
      <c r="N893" s="279"/>
      <c r="O893" s="279"/>
      <c r="P893" s="281">
        <v>43.040009999999995</v>
      </c>
    </row>
    <row r="894" spans="1:16" ht="15" hidden="1" customHeight="1" outlineLevel="1" x14ac:dyDescent="0.25">
      <c r="A894" s="483">
        <v>502</v>
      </c>
      <c r="B894" s="625"/>
      <c r="C894" s="659"/>
      <c r="D894" s="685"/>
      <c r="E894" s="309"/>
      <c r="F894" s="468">
        <v>1</v>
      </c>
      <c r="G894" s="200" t="s">
        <v>2336</v>
      </c>
      <c r="H894" s="573"/>
      <c r="I894" s="304"/>
      <c r="J894" s="304">
        <v>247</v>
      </c>
      <c r="K894" s="304"/>
      <c r="L894" s="304"/>
      <c r="M894" s="304">
        <v>15</v>
      </c>
      <c r="N894" s="279"/>
      <c r="O894" s="279"/>
      <c r="P894" s="281">
        <v>299.70918</v>
      </c>
    </row>
    <row r="895" spans="1:16" ht="15" hidden="1" customHeight="1" outlineLevel="1" x14ac:dyDescent="0.25">
      <c r="A895" s="483">
        <v>503</v>
      </c>
      <c r="B895" s="625"/>
      <c r="C895" s="659"/>
      <c r="D895" s="685"/>
      <c r="E895" s="309"/>
      <c r="F895" s="468">
        <v>1</v>
      </c>
      <c r="G895" s="200" t="s">
        <v>2046</v>
      </c>
      <c r="H895" s="573"/>
      <c r="I895" s="304"/>
      <c r="J895" s="304">
        <v>70</v>
      </c>
      <c r="K895" s="304"/>
      <c r="L895" s="304"/>
      <c r="M895" s="304">
        <v>21</v>
      </c>
      <c r="N895" s="279"/>
      <c r="O895" s="279"/>
      <c r="P895" s="281">
        <v>84.185450000000003</v>
      </c>
    </row>
    <row r="896" spans="1:16" ht="15" hidden="1" customHeight="1" outlineLevel="1" x14ac:dyDescent="0.25">
      <c r="A896" s="483">
        <v>504</v>
      </c>
      <c r="B896" s="625"/>
      <c r="C896" s="659"/>
      <c r="D896" s="685"/>
      <c r="E896" s="309"/>
      <c r="F896" s="468">
        <v>1</v>
      </c>
      <c r="G896" s="200" t="s">
        <v>2048</v>
      </c>
      <c r="H896" s="573"/>
      <c r="I896" s="304"/>
      <c r="J896" s="304">
        <v>78</v>
      </c>
      <c r="K896" s="304"/>
      <c r="L896" s="304"/>
      <c r="M896" s="304">
        <v>30</v>
      </c>
      <c r="N896" s="279"/>
      <c r="O896" s="279"/>
      <c r="P896" s="281">
        <v>93.111379999999997</v>
      </c>
    </row>
    <row r="897" spans="1:16" ht="15" hidden="1" customHeight="1" outlineLevel="1" x14ac:dyDescent="0.25">
      <c r="A897" s="483">
        <v>505</v>
      </c>
      <c r="B897" s="625"/>
      <c r="C897" s="659"/>
      <c r="D897" s="685"/>
      <c r="E897" s="309"/>
      <c r="F897" s="468">
        <v>1</v>
      </c>
      <c r="G897" s="200" t="s">
        <v>2049</v>
      </c>
      <c r="H897" s="573"/>
      <c r="I897" s="304"/>
      <c r="J897" s="304">
        <v>110</v>
      </c>
      <c r="K897" s="304"/>
      <c r="L897" s="304"/>
      <c r="M897" s="304">
        <v>12</v>
      </c>
      <c r="N897" s="279"/>
      <c r="O897" s="279"/>
      <c r="P897" s="281">
        <v>102.39287999999999</v>
      </c>
    </row>
    <row r="898" spans="1:16" ht="15" hidden="1" customHeight="1" outlineLevel="1" x14ac:dyDescent="0.25">
      <c r="A898" s="483">
        <v>506</v>
      </c>
      <c r="B898" s="625"/>
      <c r="C898" s="659"/>
      <c r="D898" s="685"/>
      <c r="E898" s="309"/>
      <c r="F898" s="468">
        <v>1</v>
      </c>
      <c r="G898" s="200" t="s">
        <v>2050</v>
      </c>
      <c r="H898" s="573"/>
      <c r="I898" s="304"/>
      <c r="J898" s="304">
        <v>103</v>
      </c>
      <c r="K898" s="304"/>
      <c r="L898" s="304"/>
      <c r="M898" s="304">
        <v>15</v>
      </c>
      <c r="N898" s="279"/>
      <c r="O898" s="279"/>
      <c r="P898" s="281">
        <v>134.44145</v>
      </c>
    </row>
    <row r="899" spans="1:16" ht="15" hidden="1" customHeight="1" outlineLevel="1" x14ac:dyDescent="0.25">
      <c r="A899" s="483">
        <v>507</v>
      </c>
      <c r="B899" s="625"/>
      <c r="C899" s="659"/>
      <c r="D899" s="685"/>
      <c r="E899" s="309"/>
      <c r="F899" s="468">
        <v>1</v>
      </c>
      <c r="G899" s="200" t="s">
        <v>2051</v>
      </c>
      <c r="H899" s="573"/>
      <c r="I899" s="304"/>
      <c r="J899" s="304">
        <v>58</v>
      </c>
      <c r="K899" s="304"/>
      <c r="L899" s="304"/>
      <c r="M899" s="304">
        <v>6</v>
      </c>
      <c r="N899" s="279"/>
      <c r="O899" s="279"/>
      <c r="P899" s="281">
        <v>49.926659999999991</v>
      </c>
    </row>
    <row r="900" spans="1:16" ht="15" hidden="1" customHeight="1" outlineLevel="1" x14ac:dyDescent="0.25">
      <c r="A900" s="483">
        <v>508</v>
      </c>
      <c r="B900" s="625"/>
      <c r="C900" s="659"/>
      <c r="D900" s="685"/>
      <c r="E900" s="309"/>
      <c r="F900" s="468">
        <v>1</v>
      </c>
      <c r="G900" s="200" t="s">
        <v>2061</v>
      </c>
      <c r="H900" s="573"/>
      <c r="I900" s="304"/>
      <c r="J900" s="304">
        <v>92</v>
      </c>
      <c r="K900" s="304"/>
      <c r="L900" s="304"/>
      <c r="M900" s="304">
        <v>15</v>
      </c>
      <c r="N900" s="279"/>
      <c r="O900" s="279"/>
      <c r="P900" s="281">
        <v>170.02794</v>
      </c>
    </row>
    <row r="901" spans="1:16" ht="15" hidden="1" customHeight="1" outlineLevel="1" x14ac:dyDescent="0.25">
      <c r="A901" s="483">
        <v>509</v>
      </c>
      <c r="B901" s="625"/>
      <c r="C901" s="659"/>
      <c r="D901" s="685"/>
      <c r="E901" s="309"/>
      <c r="F901" s="468">
        <v>1</v>
      </c>
      <c r="G901" s="200" t="s">
        <v>2062</v>
      </c>
      <c r="H901" s="573"/>
      <c r="I901" s="304"/>
      <c r="J901" s="304">
        <v>80</v>
      </c>
      <c r="K901" s="304"/>
      <c r="L901" s="304"/>
      <c r="M901" s="304">
        <v>15</v>
      </c>
      <c r="N901" s="279"/>
      <c r="O901" s="279"/>
      <c r="P901" s="281">
        <v>256.42287999999996</v>
      </c>
    </row>
    <row r="902" spans="1:16" ht="15" hidden="1" customHeight="1" outlineLevel="1" x14ac:dyDescent="0.25">
      <c r="A902" s="483">
        <v>510</v>
      </c>
      <c r="B902" s="625"/>
      <c r="C902" s="659"/>
      <c r="D902" s="685"/>
      <c r="E902" s="309"/>
      <c r="F902" s="468">
        <v>1</v>
      </c>
      <c r="G902" s="200" t="s">
        <v>2063</v>
      </c>
      <c r="H902" s="573"/>
      <c r="I902" s="304"/>
      <c r="J902" s="304">
        <v>167</v>
      </c>
      <c r="K902" s="304"/>
      <c r="L902" s="304"/>
      <c r="M902" s="304">
        <v>15</v>
      </c>
      <c r="N902" s="279"/>
      <c r="O902" s="279"/>
      <c r="P902" s="281">
        <v>180.84571</v>
      </c>
    </row>
    <row r="903" spans="1:16" ht="15" hidden="1" customHeight="1" outlineLevel="1" x14ac:dyDescent="0.25">
      <c r="A903" s="483">
        <v>511</v>
      </c>
      <c r="B903" s="625"/>
      <c r="C903" s="659"/>
      <c r="D903" s="685"/>
      <c r="E903" s="309"/>
      <c r="F903" s="468">
        <v>1</v>
      </c>
      <c r="G903" s="200" t="s">
        <v>2067</v>
      </c>
      <c r="H903" s="573"/>
      <c r="I903" s="304"/>
      <c r="J903" s="304">
        <v>223</v>
      </c>
      <c r="K903" s="304"/>
      <c r="L903" s="304"/>
      <c r="M903" s="304">
        <v>15</v>
      </c>
      <c r="N903" s="279"/>
      <c r="O903" s="279"/>
      <c r="P903" s="281">
        <v>308.09477999999996</v>
      </c>
    </row>
    <row r="904" spans="1:16" ht="15" hidden="1" customHeight="1" outlineLevel="1" x14ac:dyDescent="0.25">
      <c r="A904" s="483">
        <v>512</v>
      </c>
      <c r="B904" s="625"/>
      <c r="C904" s="659"/>
      <c r="D904" s="685"/>
      <c r="E904" s="309"/>
      <c r="F904" s="468">
        <v>1</v>
      </c>
      <c r="G904" s="200" t="s">
        <v>2068</v>
      </c>
      <c r="H904" s="573"/>
      <c r="I904" s="304"/>
      <c r="J904" s="304">
        <v>60</v>
      </c>
      <c r="K904" s="304"/>
      <c r="L904" s="304"/>
      <c r="M904" s="304">
        <v>15</v>
      </c>
      <c r="N904" s="279"/>
      <c r="O904" s="279"/>
      <c r="P904" s="281">
        <v>124.12598</v>
      </c>
    </row>
    <row r="905" spans="1:16" ht="15" hidden="1" customHeight="1" outlineLevel="1" x14ac:dyDescent="0.25">
      <c r="A905" s="483">
        <v>513</v>
      </c>
      <c r="B905" s="625"/>
      <c r="C905" s="659"/>
      <c r="D905" s="685"/>
      <c r="E905" s="309"/>
      <c r="F905" s="468">
        <v>1</v>
      </c>
      <c r="G905" s="200" t="s">
        <v>2070</v>
      </c>
      <c r="H905" s="573"/>
      <c r="I905" s="304"/>
      <c r="J905" s="304">
        <v>118</v>
      </c>
      <c r="K905" s="304"/>
      <c r="L905" s="304"/>
      <c r="M905" s="304">
        <v>14</v>
      </c>
      <c r="N905" s="279"/>
      <c r="O905" s="279"/>
      <c r="P905" s="281">
        <v>146.41137000000001</v>
      </c>
    </row>
    <row r="906" spans="1:16" ht="15" hidden="1" customHeight="1" outlineLevel="1" x14ac:dyDescent="0.25">
      <c r="A906" s="483">
        <v>514</v>
      </c>
      <c r="B906" s="625"/>
      <c r="C906" s="659"/>
      <c r="D906" s="685"/>
      <c r="E906" s="309"/>
      <c r="F906" s="468">
        <v>1</v>
      </c>
      <c r="G906" s="200" t="s">
        <v>2074</v>
      </c>
      <c r="H906" s="573"/>
      <c r="I906" s="304"/>
      <c r="J906" s="304">
        <v>200</v>
      </c>
      <c r="K906" s="304"/>
      <c r="L906" s="304"/>
      <c r="M906" s="304">
        <v>15</v>
      </c>
      <c r="N906" s="279"/>
      <c r="O906" s="279"/>
      <c r="P906" s="281">
        <v>220.59941999999998</v>
      </c>
    </row>
    <row r="907" spans="1:16" ht="15" hidden="1" customHeight="1" outlineLevel="1" x14ac:dyDescent="0.25">
      <c r="A907" s="483">
        <v>515</v>
      </c>
      <c r="B907" s="625"/>
      <c r="C907" s="659"/>
      <c r="D907" s="685"/>
      <c r="E907" s="309"/>
      <c r="F907" s="468">
        <v>1</v>
      </c>
      <c r="G907" s="200" t="s">
        <v>2077</v>
      </c>
      <c r="H907" s="573"/>
      <c r="I907" s="304"/>
      <c r="J907" s="304">
        <v>160</v>
      </c>
      <c r="K907" s="304"/>
      <c r="L907" s="304"/>
      <c r="M907" s="304">
        <v>44.9</v>
      </c>
      <c r="N907" s="279"/>
      <c r="O907" s="279"/>
      <c r="P907" s="281">
        <v>200.06893000000002</v>
      </c>
    </row>
    <row r="908" spans="1:16" ht="15" hidden="1" customHeight="1" outlineLevel="1" x14ac:dyDescent="0.25">
      <c r="A908" s="483">
        <v>516</v>
      </c>
      <c r="B908" s="625"/>
      <c r="C908" s="659"/>
      <c r="D908" s="685"/>
      <c r="E908" s="309"/>
      <c r="F908" s="468">
        <v>1</v>
      </c>
      <c r="G908" s="200" t="s">
        <v>2078</v>
      </c>
      <c r="H908" s="573"/>
      <c r="I908" s="304"/>
      <c r="J908" s="304">
        <v>55</v>
      </c>
      <c r="K908" s="304"/>
      <c r="L908" s="304"/>
      <c r="M908" s="304">
        <v>7</v>
      </c>
      <c r="N908" s="279"/>
      <c r="O908" s="279"/>
      <c r="P908" s="281">
        <v>89.067890000000006</v>
      </c>
    </row>
    <row r="909" spans="1:16" ht="15" hidden="1" customHeight="1" outlineLevel="1" x14ac:dyDescent="0.25">
      <c r="A909" s="483">
        <v>517</v>
      </c>
      <c r="B909" s="625"/>
      <c r="C909" s="659"/>
      <c r="D909" s="685"/>
      <c r="E909" s="309"/>
      <c r="F909" s="468">
        <v>1</v>
      </c>
      <c r="G909" s="200" t="s">
        <v>2079</v>
      </c>
      <c r="H909" s="573"/>
      <c r="I909" s="304"/>
      <c r="J909" s="304">
        <v>277</v>
      </c>
      <c r="K909" s="304"/>
      <c r="L909" s="304"/>
      <c r="M909" s="304">
        <v>15</v>
      </c>
      <c r="N909" s="279"/>
      <c r="O909" s="279"/>
      <c r="P909" s="281">
        <v>264.84556999999995</v>
      </c>
    </row>
    <row r="910" spans="1:16" ht="15" hidden="1" customHeight="1" outlineLevel="1" x14ac:dyDescent="0.25">
      <c r="A910" s="483">
        <v>518</v>
      </c>
      <c r="B910" s="625"/>
      <c r="C910" s="659"/>
      <c r="D910" s="685"/>
      <c r="E910" s="309"/>
      <c r="F910" s="468">
        <v>1</v>
      </c>
      <c r="G910" s="200" t="s">
        <v>2080</v>
      </c>
      <c r="H910" s="573"/>
      <c r="I910" s="304"/>
      <c r="J910" s="304">
        <v>148</v>
      </c>
      <c r="K910" s="304"/>
      <c r="L910" s="304"/>
      <c r="M910" s="304">
        <v>15</v>
      </c>
      <c r="N910" s="279"/>
      <c r="O910" s="279"/>
      <c r="P910" s="281">
        <v>236.25229000000002</v>
      </c>
    </row>
    <row r="911" spans="1:16" ht="15" hidden="1" customHeight="1" outlineLevel="1" x14ac:dyDescent="0.25">
      <c r="A911" s="483">
        <v>519</v>
      </c>
      <c r="B911" s="625"/>
      <c r="C911" s="659"/>
      <c r="D911" s="685"/>
      <c r="E911" s="309"/>
      <c r="F911" s="468">
        <v>1</v>
      </c>
      <c r="G911" s="200" t="s">
        <v>2081</v>
      </c>
      <c r="H911" s="573"/>
      <c r="I911" s="304"/>
      <c r="J911" s="304">
        <v>139</v>
      </c>
      <c r="K911" s="304"/>
      <c r="L911" s="304"/>
      <c r="M911" s="304">
        <v>50</v>
      </c>
      <c r="N911" s="279"/>
      <c r="O911" s="279"/>
      <c r="P911" s="281">
        <v>151.16261000000003</v>
      </c>
    </row>
    <row r="912" spans="1:16" ht="15" hidden="1" customHeight="1" outlineLevel="1" x14ac:dyDescent="0.25">
      <c r="A912" s="483">
        <v>520</v>
      </c>
      <c r="B912" s="625"/>
      <c r="C912" s="659"/>
      <c r="D912" s="685"/>
      <c r="E912" s="309"/>
      <c r="F912" s="468">
        <v>1</v>
      </c>
      <c r="G912" s="200" t="s">
        <v>2083</v>
      </c>
      <c r="H912" s="573"/>
      <c r="I912" s="304"/>
      <c r="J912" s="304">
        <v>46</v>
      </c>
      <c r="K912" s="304"/>
      <c r="L912" s="304"/>
      <c r="M912" s="304">
        <v>15</v>
      </c>
      <c r="N912" s="279"/>
      <c r="O912" s="279"/>
      <c r="P912" s="281">
        <v>69.908150000000006</v>
      </c>
    </row>
    <row r="913" spans="1:16" ht="15" hidden="1" customHeight="1" outlineLevel="1" x14ac:dyDescent="0.25">
      <c r="A913" s="483">
        <v>521</v>
      </c>
      <c r="B913" s="625"/>
      <c r="C913" s="659"/>
      <c r="D913" s="685"/>
      <c r="E913" s="309"/>
      <c r="F913" s="468">
        <v>1</v>
      </c>
      <c r="G913" s="200" t="s">
        <v>2084</v>
      </c>
      <c r="H913" s="573"/>
      <c r="I913" s="304"/>
      <c r="J913" s="304">
        <v>84</v>
      </c>
      <c r="K913" s="304"/>
      <c r="L913" s="304"/>
      <c r="M913" s="304">
        <v>6</v>
      </c>
      <c r="N913" s="279"/>
      <c r="O913" s="279"/>
      <c r="P913" s="281">
        <v>105.20522</v>
      </c>
    </row>
    <row r="914" spans="1:16" ht="15" hidden="1" customHeight="1" outlineLevel="1" x14ac:dyDescent="0.25">
      <c r="A914" s="483">
        <v>522</v>
      </c>
      <c r="B914" s="625"/>
      <c r="C914" s="659"/>
      <c r="D914" s="685"/>
      <c r="E914" s="309"/>
      <c r="F914" s="468">
        <v>1</v>
      </c>
      <c r="G914" s="200" t="s">
        <v>2092</v>
      </c>
      <c r="H914" s="573"/>
      <c r="I914" s="304"/>
      <c r="J914" s="304">
        <v>145</v>
      </c>
      <c r="K914" s="304"/>
      <c r="L914" s="304"/>
      <c r="M914" s="304">
        <v>21</v>
      </c>
      <c r="N914" s="279"/>
      <c r="O914" s="279"/>
      <c r="P914" s="281">
        <v>278.89456000000001</v>
      </c>
    </row>
    <row r="915" spans="1:16" ht="15" hidden="1" customHeight="1" outlineLevel="1" x14ac:dyDescent="0.25">
      <c r="A915" s="483">
        <v>523</v>
      </c>
      <c r="B915" s="625"/>
      <c r="C915" s="659"/>
      <c r="D915" s="685"/>
      <c r="E915" s="309"/>
      <c r="F915" s="468">
        <v>1</v>
      </c>
      <c r="G915" s="200" t="s">
        <v>2093</v>
      </c>
      <c r="H915" s="573"/>
      <c r="I915" s="304"/>
      <c r="J915" s="304">
        <v>289</v>
      </c>
      <c r="K915" s="304"/>
      <c r="L915" s="304"/>
      <c r="M915" s="304">
        <v>15</v>
      </c>
      <c r="N915" s="279"/>
      <c r="O915" s="279"/>
      <c r="P915" s="281">
        <v>466.95523000000003</v>
      </c>
    </row>
    <row r="916" spans="1:16" ht="15" hidden="1" customHeight="1" outlineLevel="1" x14ac:dyDescent="0.25">
      <c r="A916" s="483">
        <v>524</v>
      </c>
      <c r="B916" s="625"/>
      <c r="C916" s="659"/>
      <c r="D916" s="685"/>
      <c r="E916" s="309"/>
      <c r="F916" s="468">
        <v>1</v>
      </c>
      <c r="G916" s="200" t="s">
        <v>2095</v>
      </c>
      <c r="H916" s="573"/>
      <c r="I916" s="304"/>
      <c r="J916" s="304">
        <v>239</v>
      </c>
      <c r="K916" s="304"/>
      <c r="L916" s="304"/>
      <c r="M916" s="304">
        <v>15</v>
      </c>
      <c r="N916" s="279"/>
      <c r="O916" s="279"/>
      <c r="P916" s="281">
        <v>397.24867</v>
      </c>
    </row>
    <row r="917" spans="1:16" ht="15" hidden="1" customHeight="1" outlineLevel="1" x14ac:dyDescent="0.25">
      <c r="A917" s="483">
        <v>525</v>
      </c>
      <c r="B917" s="625"/>
      <c r="C917" s="659"/>
      <c r="D917" s="685"/>
      <c r="E917" s="309"/>
      <c r="F917" s="468">
        <v>1</v>
      </c>
      <c r="G917" s="200" t="s">
        <v>2096</v>
      </c>
      <c r="H917" s="573"/>
      <c r="I917" s="304"/>
      <c r="J917" s="304">
        <v>241</v>
      </c>
      <c r="K917" s="304"/>
      <c r="L917" s="304"/>
      <c r="M917" s="304">
        <v>30</v>
      </c>
      <c r="N917" s="279"/>
      <c r="O917" s="279"/>
      <c r="P917" s="281">
        <v>348.36194999999998</v>
      </c>
    </row>
    <row r="918" spans="1:16" ht="15" hidden="1" customHeight="1" outlineLevel="1" x14ac:dyDescent="0.25">
      <c r="A918" s="483">
        <v>526</v>
      </c>
      <c r="B918" s="625"/>
      <c r="C918" s="659"/>
      <c r="D918" s="685"/>
      <c r="E918" s="309"/>
      <c r="F918" s="468">
        <v>1</v>
      </c>
      <c r="G918" s="200" t="s">
        <v>2097</v>
      </c>
      <c r="H918" s="573"/>
      <c r="I918" s="304"/>
      <c r="J918" s="304">
        <v>111</v>
      </c>
      <c r="K918" s="304"/>
      <c r="L918" s="304"/>
      <c r="M918" s="304">
        <v>15</v>
      </c>
      <c r="N918" s="279"/>
      <c r="O918" s="279"/>
      <c r="P918" s="281">
        <v>214.68216999999999</v>
      </c>
    </row>
    <row r="919" spans="1:16" ht="15" hidden="1" customHeight="1" outlineLevel="1" x14ac:dyDescent="0.25">
      <c r="A919" s="483">
        <v>527</v>
      </c>
      <c r="B919" s="625"/>
      <c r="C919" s="659"/>
      <c r="D919" s="685"/>
      <c r="E919" s="309"/>
      <c r="F919" s="468">
        <v>1</v>
      </c>
      <c r="G919" s="200" t="s">
        <v>2098</v>
      </c>
      <c r="H919" s="573"/>
      <c r="I919" s="304"/>
      <c r="J919" s="304">
        <v>123</v>
      </c>
      <c r="K919" s="304"/>
      <c r="L919" s="304"/>
      <c r="M919" s="304">
        <v>4</v>
      </c>
      <c r="N919" s="279"/>
      <c r="O919" s="279"/>
      <c r="P919" s="281">
        <v>287.42725999999999</v>
      </c>
    </row>
    <row r="920" spans="1:16" ht="15" hidden="1" customHeight="1" outlineLevel="1" x14ac:dyDescent="0.25">
      <c r="A920" s="483">
        <v>528</v>
      </c>
      <c r="B920" s="625"/>
      <c r="C920" s="659"/>
      <c r="D920" s="685"/>
      <c r="E920" s="309"/>
      <c r="F920" s="468">
        <v>1</v>
      </c>
      <c r="G920" s="200" t="s">
        <v>2103</v>
      </c>
      <c r="H920" s="573"/>
      <c r="I920" s="304"/>
      <c r="J920" s="304">
        <v>120</v>
      </c>
      <c r="K920" s="304"/>
      <c r="L920" s="304"/>
      <c r="M920" s="304">
        <v>15</v>
      </c>
      <c r="N920" s="279"/>
      <c r="O920" s="279"/>
      <c r="P920" s="281">
        <v>237.65892000000002</v>
      </c>
    </row>
    <row r="921" spans="1:16" ht="15" hidden="1" customHeight="1" outlineLevel="1" x14ac:dyDescent="0.25">
      <c r="A921" s="483">
        <v>529</v>
      </c>
      <c r="B921" s="625"/>
      <c r="C921" s="659"/>
      <c r="D921" s="685"/>
      <c r="E921" s="309"/>
      <c r="F921" s="468">
        <v>1</v>
      </c>
      <c r="G921" s="200" t="s">
        <v>2107</v>
      </c>
      <c r="H921" s="573"/>
      <c r="I921" s="304"/>
      <c r="J921" s="304">
        <v>38</v>
      </c>
      <c r="K921" s="304"/>
      <c r="L921" s="304"/>
      <c r="M921" s="304">
        <v>80</v>
      </c>
      <c r="N921" s="279"/>
      <c r="O921" s="279"/>
      <c r="P921" s="281">
        <v>57.363689999999998</v>
      </c>
    </row>
    <row r="922" spans="1:16" ht="15" hidden="1" customHeight="1" outlineLevel="1" x14ac:dyDescent="0.25">
      <c r="A922" s="483">
        <v>530</v>
      </c>
      <c r="B922" s="625"/>
      <c r="C922" s="659"/>
      <c r="D922" s="685"/>
      <c r="E922" s="309"/>
      <c r="F922" s="468">
        <v>1</v>
      </c>
      <c r="G922" s="200" t="s">
        <v>2108</v>
      </c>
      <c r="H922" s="573"/>
      <c r="I922" s="304"/>
      <c r="J922" s="304">
        <v>111</v>
      </c>
      <c r="K922" s="304"/>
      <c r="L922" s="304"/>
      <c r="M922" s="304">
        <v>15</v>
      </c>
      <c r="N922" s="279"/>
      <c r="O922" s="279"/>
      <c r="P922" s="281">
        <v>136.87615</v>
      </c>
    </row>
    <row r="923" spans="1:16" ht="15" hidden="1" customHeight="1" outlineLevel="1" x14ac:dyDescent="0.25">
      <c r="A923" s="483">
        <v>531</v>
      </c>
      <c r="B923" s="625"/>
      <c r="C923" s="659"/>
      <c r="D923" s="685"/>
      <c r="E923" s="309"/>
      <c r="F923" s="468">
        <v>1</v>
      </c>
      <c r="G923" s="200" t="s">
        <v>2112</v>
      </c>
      <c r="H923" s="573"/>
      <c r="I923" s="304"/>
      <c r="J923" s="304">
        <v>252</v>
      </c>
      <c r="K923" s="304"/>
      <c r="L923" s="304"/>
      <c r="M923" s="304">
        <v>30</v>
      </c>
      <c r="N923" s="279"/>
      <c r="O923" s="279"/>
      <c r="P923" s="281">
        <v>304.67184000000003</v>
      </c>
    </row>
    <row r="924" spans="1:16" ht="15" hidden="1" customHeight="1" outlineLevel="1" x14ac:dyDescent="0.25">
      <c r="A924" s="483">
        <v>532</v>
      </c>
      <c r="B924" s="625"/>
      <c r="C924" s="659"/>
      <c r="D924" s="685"/>
      <c r="E924" s="309"/>
      <c r="F924" s="468">
        <v>1</v>
      </c>
      <c r="G924" s="200" t="s">
        <v>2113</v>
      </c>
      <c r="H924" s="573"/>
      <c r="I924" s="304"/>
      <c r="J924" s="304">
        <v>128</v>
      </c>
      <c r="K924" s="304"/>
      <c r="L924" s="304"/>
      <c r="M924" s="304">
        <v>15</v>
      </c>
      <c r="N924" s="279"/>
      <c r="O924" s="279"/>
      <c r="P924" s="281">
        <v>168.03451999999999</v>
      </c>
    </row>
    <row r="925" spans="1:16" ht="15" hidden="1" customHeight="1" outlineLevel="1" x14ac:dyDescent="0.25">
      <c r="A925" s="483">
        <v>533</v>
      </c>
      <c r="B925" s="625"/>
      <c r="C925" s="659"/>
      <c r="D925" s="685"/>
      <c r="E925" s="309"/>
      <c r="F925" s="468">
        <v>1</v>
      </c>
      <c r="G925" s="200" t="s">
        <v>2114</v>
      </c>
      <c r="H925" s="573"/>
      <c r="I925" s="304"/>
      <c r="J925" s="304">
        <v>135</v>
      </c>
      <c r="K925" s="304"/>
      <c r="L925" s="304"/>
      <c r="M925" s="304">
        <v>15</v>
      </c>
      <c r="N925" s="279"/>
      <c r="O925" s="279"/>
      <c r="P925" s="281">
        <v>162.99911999999998</v>
      </c>
    </row>
    <row r="926" spans="1:16" ht="15" hidden="1" customHeight="1" outlineLevel="1" x14ac:dyDescent="0.25">
      <c r="A926" s="483">
        <v>534</v>
      </c>
      <c r="B926" s="625"/>
      <c r="C926" s="659"/>
      <c r="D926" s="685"/>
      <c r="E926" s="309"/>
      <c r="F926" s="468">
        <v>1</v>
      </c>
      <c r="G926" s="200" t="s">
        <v>2115</v>
      </c>
      <c r="H926" s="573"/>
      <c r="I926" s="304"/>
      <c r="J926" s="304">
        <v>107</v>
      </c>
      <c r="K926" s="304"/>
      <c r="L926" s="304"/>
      <c r="M926" s="304">
        <v>15</v>
      </c>
      <c r="N926" s="279"/>
      <c r="O926" s="279"/>
      <c r="P926" s="281">
        <v>221.32060999999999</v>
      </c>
    </row>
    <row r="927" spans="1:16" ht="15" hidden="1" customHeight="1" outlineLevel="1" x14ac:dyDescent="0.25">
      <c r="A927" s="483">
        <v>535</v>
      </c>
      <c r="B927" s="625"/>
      <c r="C927" s="659"/>
      <c r="D927" s="685"/>
      <c r="E927" s="309"/>
      <c r="F927" s="468">
        <v>1</v>
      </c>
      <c r="G927" s="200" t="s">
        <v>2116</v>
      </c>
      <c r="H927" s="573"/>
      <c r="I927" s="304"/>
      <c r="J927" s="304">
        <v>170</v>
      </c>
      <c r="K927" s="304"/>
      <c r="L927" s="304"/>
      <c r="M927" s="304">
        <v>101</v>
      </c>
      <c r="N927" s="279"/>
      <c r="O927" s="279"/>
      <c r="P927" s="281">
        <v>145.81965</v>
      </c>
    </row>
    <row r="928" spans="1:16" ht="15" hidden="1" customHeight="1" outlineLevel="1" x14ac:dyDescent="0.25">
      <c r="A928" s="483">
        <v>536</v>
      </c>
      <c r="B928" s="625"/>
      <c r="C928" s="659"/>
      <c r="D928" s="685"/>
      <c r="E928" s="309"/>
      <c r="F928" s="468">
        <v>1</v>
      </c>
      <c r="G928" s="200" t="s">
        <v>2118</v>
      </c>
      <c r="H928" s="573"/>
      <c r="I928" s="304"/>
      <c r="J928" s="304">
        <v>132</v>
      </c>
      <c r="K928" s="304"/>
      <c r="L928" s="304"/>
      <c r="M928" s="304">
        <v>15</v>
      </c>
      <c r="N928" s="279"/>
      <c r="O928" s="279"/>
      <c r="P928" s="281">
        <v>161.16805999999997</v>
      </c>
    </row>
    <row r="929" spans="1:16" ht="15" hidden="1" customHeight="1" outlineLevel="1" x14ac:dyDescent="0.25">
      <c r="A929" s="483">
        <v>537</v>
      </c>
      <c r="B929" s="625"/>
      <c r="C929" s="659"/>
      <c r="D929" s="685"/>
      <c r="E929" s="309"/>
      <c r="F929" s="468">
        <v>1</v>
      </c>
      <c r="G929" s="200" t="s">
        <v>2119</v>
      </c>
      <c r="H929" s="573"/>
      <c r="I929" s="304"/>
      <c r="J929" s="304">
        <v>127</v>
      </c>
      <c r="K929" s="304"/>
      <c r="L929" s="304"/>
      <c r="M929" s="304">
        <v>6</v>
      </c>
      <c r="N929" s="279"/>
      <c r="O929" s="279"/>
      <c r="P929" s="281">
        <v>156.97486000000001</v>
      </c>
    </row>
    <row r="930" spans="1:16" ht="15" hidden="1" customHeight="1" outlineLevel="1" x14ac:dyDescent="0.25">
      <c r="A930" s="483">
        <v>538</v>
      </c>
      <c r="B930" s="625"/>
      <c r="C930" s="659"/>
      <c r="D930" s="685"/>
      <c r="E930" s="309"/>
      <c r="F930" s="468">
        <v>1</v>
      </c>
      <c r="G930" s="200" t="s">
        <v>2120</v>
      </c>
      <c r="H930" s="573"/>
      <c r="I930" s="304"/>
      <c r="J930" s="304">
        <v>477</v>
      </c>
      <c r="K930" s="304"/>
      <c r="L930" s="304"/>
      <c r="M930" s="304">
        <v>50</v>
      </c>
      <c r="N930" s="279"/>
      <c r="O930" s="279"/>
      <c r="P930" s="281">
        <v>267.48288000000002</v>
      </c>
    </row>
    <row r="931" spans="1:16" ht="15" hidden="1" customHeight="1" outlineLevel="1" x14ac:dyDescent="0.25">
      <c r="A931" s="483">
        <v>539</v>
      </c>
      <c r="B931" s="625"/>
      <c r="C931" s="659"/>
      <c r="D931" s="685"/>
      <c r="E931" s="309"/>
      <c r="F931" s="468">
        <v>1</v>
      </c>
      <c r="G931" s="200" t="s">
        <v>2121</v>
      </c>
      <c r="H931" s="573"/>
      <c r="I931" s="304"/>
      <c r="J931" s="304">
        <v>103</v>
      </c>
      <c r="K931" s="304"/>
      <c r="L931" s="304"/>
      <c r="M931" s="304">
        <v>30</v>
      </c>
      <c r="N931" s="279"/>
      <c r="O931" s="279"/>
      <c r="P931" s="281">
        <v>111.51705999999997</v>
      </c>
    </row>
    <row r="932" spans="1:16" ht="15" hidden="1" customHeight="1" outlineLevel="1" x14ac:dyDescent="0.25">
      <c r="A932" s="483">
        <v>540</v>
      </c>
      <c r="B932" s="625"/>
      <c r="C932" s="659"/>
      <c r="D932" s="685"/>
      <c r="E932" s="309"/>
      <c r="F932" s="468">
        <v>1</v>
      </c>
      <c r="G932" s="200" t="s">
        <v>2122</v>
      </c>
      <c r="H932" s="573"/>
      <c r="I932" s="304"/>
      <c r="J932" s="304">
        <v>111</v>
      </c>
      <c r="K932" s="304"/>
      <c r="L932" s="304"/>
      <c r="M932" s="304">
        <v>100.4</v>
      </c>
      <c r="N932" s="279"/>
      <c r="O932" s="279"/>
      <c r="P932" s="281">
        <v>74.656848999999994</v>
      </c>
    </row>
    <row r="933" spans="1:16" ht="15" hidden="1" customHeight="1" outlineLevel="1" x14ac:dyDescent="0.25">
      <c r="A933" s="483">
        <v>541</v>
      </c>
      <c r="B933" s="625"/>
      <c r="C933" s="659"/>
      <c r="D933" s="685"/>
      <c r="E933" s="309"/>
      <c r="F933" s="468">
        <v>1</v>
      </c>
      <c r="G933" s="200" t="s">
        <v>2123</v>
      </c>
      <c r="H933" s="573"/>
      <c r="I933" s="304"/>
      <c r="J933" s="304">
        <v>514</v>
      </c>
      <c r="K933" s="304"/>
      <c r="L933" s="304"/>
      <c r="M933" s="304">
        <v>120</v>
      </c>
      <c r="N933" s="279"/>
      <c r="O933" s="279"/>
      <c r="P933" s="281">
        <v>1702.3856599999999</v>
      </c>
    </row>
    <row r="934" spans="1:16" ht="15" hidden="1" customHeight="1" outlineLevel="1" x14ac:dyDescent="0.25">
      <c r="A934" s="483">
        <v>542</v>
      </c>
      <c r="B934" s="625"/>
      <c r="C934" s="659"/>
      <c r="D934" s="685"/>
      <c r="E934" s="309"/>
      <c r="F934" s="468">
        <v>1</v>
      </c>
      <c r="G934" s="200" t="s">
        <v>2124</v>
      </c>
      <c r="H934" s="573"/>
      <c r="I934" s="304"/>
      <c r="J934" s="304">
        <v>214</v>
      </c>
      <c r="K934" s="304"/>
      <c r="L934" s="304"/>
      <c r="M934" s="304">
        <v>15</v>
      </c>
      <c r="N934" s="279"/>
      <c r="O934" s="279"/>
      <c r="P934" s="281">
        <v>410.70546999999993</v>
      </c>
    </row>
    <row r="935" spans="1:16" ht="15" hidden="1" customHeight="1" outlineLevel="1" x14ac:dyDescent="0.25">
      <c r="A935" s="483">
        <v>543</v>
      </c>
      <c r="B935" s="625"/>
      <c r="C935" s="659"/>
      <c r="D935" s="685"/>
      <c r="E935" s="309"/>
      <c r="F935" s="468">
        <v>1</v>
      </c>
      <c r="G935" s="200" t="s">
        <v>2128</v>
      </c>
      <c r="H935" s="573"/>
      <c r="I935" s="304"/>
      <c r="J935" s="304">
        <v>113</v>
      </c>
      <c r="K935" s="304"/>
      <c r="L935" s="304"/>
      <c r="M935" s="304">
        <v>20</v>
      </c>
      <c r="N935" s="279"/>
      <c r="O935" s="279"/>
      <c r="P935" s="281">
        <v>102.2106544</v>
      </c>
    </row>
    <row r="936" spans="1:16" ht="15" hidden="1" customHeight="1" outlineLevel="1" x14ac:dyDescent="0.25">
      <c r="A936" s="483">
        <v>544</v>
      </c>
      <c r="B936" s="625"/>
      <c r="C936" s="659"/>
      <c r="D936" s="685"/>
      <c r="E936" s="309"/>
      <c r="F936" s="468">
        <v>1</v>
      </c>
      <c r="G936" s="200" t="s">
        <v>2129</v>
      </c>
      <c r="H936" s="573"/>
      <c r="I936" s="304"/>
      <c r="J936" s="304">
        <v>109</v>
      </c>
      <c r="K936" s="304"/>
      <c r="L936" s="304"/>
      <c r="M936" s="304">
        <v>30</v>
      </c>
      <c r="N936" s="279"/>
      <c r="O936" s="279"/>
      <c r="P936" s="281">
        <v>178.13706999999999</v>
      </c>
    </row>
    <row r="937" spans="1:16" ht="15" hidden="1" customHeight="1" outlineLevel="1" x14ac:dyDescent="0.25">
      <c r="A937" s="483">
        <v>545</v>
      </c>
      <c r="B937" s="625"/>
      <c r="C937" s="659"/>
      <c r="D937" s="685"/>
      <c r="E937" s="309"/>
      <c r="F937" s="468">
        <v>1</v>
      </c>
      <c r="G937" s="200" t="s">
        <v>2518</v>
      </c>
      <c r="H937" s="573"/>
      <c r="I937" s="304"/>
      <c r="J937" s="304">
        <v>254</v>
      </c>
      <c r="K937" s="304"/>
      <c r="L937" s="304"/>
      <c r="M937" s="304">
        <v>60</v>
      </c>
      <c r="N937" s="279"/>
      <c r="O937" s="279"/>
      <c r="P937" s="281">
        <v>76.357079999999996</v>
      </c>
    </row>
    <row r="938" spans="1:16" ht="15" hidden="1" customHeight="1" outlineLevel="1" x14ac:dyDescent="0.25">
      <c r="A938" s="483">
        <v>546</v>
      </c>
      <c r="B938" s="625"/>
      <c r="C938" s="659"/>
      <c r="D938" s="685"/>
      <c r="E938" s="309"/>
      <c r="F938" s="468">
        <v>1</v>
      </c>
      <c r="G938" s="200" t="s">
        <v>2140</v>
      </c>
      <c r="H938" s="573"/>
      <c r="I938" s="304"/>
      <c r="J938" s="304">
        <v>198</v>
      </c>
      <c r="K938" s="304"/>
      <c r="L938" s="304"/>
      <c r="M938" s="304">
        <v>15</v>
      </c>
      <c r="N938" s="279"/>
      <c r="O938" s="279"/>
      <c r="P938" s="281">
        <v>183.85327999999998</v>
      </c>
    </row>
    <row r="939" spans="1:16" ht="15" hidden="1" customHeight="1" outlineLevel="1" x14ac:dyDescent="0.25">
      <c r="A939" s="483">
        <v>547</v>
      </c>
      <c r="B939" s="625"/>
      <c r="C939" s="659"/>
      <c r="D939" s="685"/>
      <c r="E939" s="309"/>
      <c r="F939" s="468">
        <v>1</v>
      </c>
      <c r="G939" s="200" t="s">
        <v>2149</v>
      </c>
      <c r="H939" s="573"/>
      <c r="I939" s="304"/>
      <c r="J939" s="304">
        <v>23</v>
      </c>
      <c r="K939" s="304"/>
      <c r="L939" s="304"/>
      <c r="M939" s="304">
        <v>15</v>
      </c>
      <c r="N939" s="279"/>
      <c r="O939" s="279"/>
      <c r="P939" s="281">
        <v>39.936050000000002</v>
      </c>
    </row>
    <row r="940" spans="1:16" ht="15" hidden="1" customHeight="1" outlineLevel="1" x14ac:dyDescent="0.25">
      <c r="A940" s="483">
        <v>548</v>
      </c>
      <c r="B940" s="625"/>
      <c r="C940" s="659"/>
      <c r="D940" s="685"/>
      <c r="E940" s="309"/>
      <c r="F940" s="468">
        <v>1</v>
      </c>
      <c r="G940" s="200" t="s">
        <v>2150</v>
      </c>
      <c r="H940" s="573"/>
      <c r="I940" s="304"/>
      <c r="J940" s="304">
        <v>53</v>
      </c>
      <c r="K940" s="304"/>
      <c r="L940" s="304"/>
      <c r="M940" s="304">
        <v>5</v>
      </c>
      <c r="N940" s="279"/>
      <c r="O940" s="279"/>
      <c r="P940" s="281">
        <v>54.590029999999992</v>
      </c>
    </row>
    <row r="941" spans="1:16" ht="15" hidden="1" customHeight="1" outlineLevel="1" x14ac:dyDescent="0.25">
      <c r="A941" s="483">
        <v>549</v>
      </c>
      <c r="B941" s="625"/>
      <c r="C941" s="659"/>
      <c r="D941" s="685"/>
      <c r="E941" s="309"/>
      <c r="F941" s="468">
        <v>1</v>
      </c>
      <c r="G941" s="200" t="s">
        <v>2152</v>
      </c>
      <c r="H941" s="573"/>
      <c r="I941" s="304"/>
      <c r="J941" s="304">
        <v>79</v>
      </c>
      <c r="K941" s="304"/>
      <c r="L941" s="304"/>
      <c r="M941" s="304">
        <v>15</v>
      </c>
      <c r="N941" s="279"/>
      <c r="O941" s="279"/>
      <c r="P941" s="281">
        <v>84.206599999999995</v>
      </c>
    </row>
    <row r="942" spans="1:16" ht="15" hidden="1" customHeight="1" outlineLevel="1" x14ac:dyDescent="0.25">
      <c r="A942" s="483">
        <v>550</v>
      </c>
      <c r="B942" s="625"/>
      <c r="C942" s="659"/>
      <c r="D942" s="685"/>
      <c r="E942" s="309"/>
      <c r="F942" s="468">
        <v>1</v>
      </c>
      <c r="G942" s="200" t="s">
        <v>2153</v>
      </c>
      <c r="H942" s="573"/>
      <c r="I942" s="304"/>
      <c r="J942" s="304">
        <v>117</v>
      </c>
      <c r="K942" s="304"/>
      <c r="L942" s="304"/>
      <c r="M942" s="304">
        <v>6</v>
      </c>
      <c r="N942" s="279"/>
      <c r="O942" s="279"/>
      <c r="P942" s="281">
        <v>157.02676</v>
      </c>
    </row>
    <row r="943" spans="1:16" ht="15" hidden="1" customHeight="1" outlineLevel="1" x14ac:dyDescent="0.25">
      <c r="A943" s="483">
        <v>551</v>
      </c>
      <c r="B943" s="625"/>
      <c r="C943" s="659"/>
      <c r="D943" s="685"/>
      <c r="E943" s="309"/>
      <c r="F943" s="468">
        <v>1</v>
      </c>
      <c r="G943" s="200" t="s">
        <v>2154</v>
      </c>
      <c r="H943" s="573"/>
      <c r="I943" s="304"/>
      <c r="J943" s="304">
        <v>179</v>
      </c>
      <c r="K943" s="304"/>
      <c r="L943" s="304"/>
      <c r="M943" s="304">
        <v>11</v>
      </c>
      <c r="N943" s="279"/>
      <c r="O943" s="279"/>
      <c r="P943" s="281">
        <v>214.92353000000003</v>
      </c>
    </row>
    <row r="944" spans="1:16" ht="15" hidden="1" customHeight="1" outlineLevel="1" x14ac:dyDescent="0.25">
      <c r="A944" s="483">
        <v>552</v>
      </c>
      <c r="B944" s="625"/>
      <c r="C944" s="659"/>
      <c r="D944" s="685"/>
      <c r="E944" s="309"/>
      <c r="F944" s="468">
        <v>1</v>
      </c>
      <c r="G944" s="200" t="s">
        <v>2155</v>
      </c>
      <c r="H944" s="573"/>
      <c r="I944" s="304"/>
      <c r="J944" s="304">
        <v>38</v>
      </c>
      <c r="K944" s="304"/>
      <c r="L944" s="304"/>
      <c r="M944" s="304">
        <v>50</v>
      </c>
      <c r="N944" s="279"/>
      <c r="O944" s="279"/>
      <c r="P944" s="281">
        <v>70.137140000000002</v>
      </c>
    </row>
    <row r="945" spans="1:16" ht="15" hidden="1" customHeight="1" outlineLevel="1" x14ac:dyDescent="0.25">
      <c r="A945" s="483">
        <v>553</v>
      </c>
      <c r="B945" s="625"/>
      <c r="C945" s="659"/>
      <c r="D945" s="685"/>
      <c r="E945" s="309"/>
      <c r="F945" s="468">
        <v>1</v>
      </c>
      <c r="G945" s="200" t="s">
        <v>2164</v>
      </c>
      <c r="H945" s="573"/>
      <c r="I945" s="304"/>
      <c r="J945" s="304">
        <v>252</v>
      </c>
      <c r="K945" s="304"/>
      <c r="L945" s="304"/>
      <c r="M945" s="304">
        <v>24</v>
      </c>
      <c r="N945" s="279"/>
      <c r="O945" s="279"/>
      <c r="P945" s="281">
        <v>509.53063000000003</v>
      </c>
    </row>
    <row r="946" spans="1:16" ht="15" hidden="1" customHeight="1" outlineLevel="1" x14ac:dyDescent="0.25">
      <c r="A946" s="483">
        <v>554</v>
      </c>
      <c r="B946" s="625"/>
      <c r="C946" s="659"/>
      <c r="D946" s="685"/>
      <c r="E946" s="309"/>
      <c r="F946" s="468">
        <v>1</v>
      </c>
      <c r="G946" s="200" t="s">
        <v>2166</v>
      </c>
      <c r="H946" s="573"/>
      <c r="I946" s="304"/>
      <c r="J946" s="304">
        <v>236</v>
      </c>
      <c r="K946" s="304"/>
      <c r="L946" s="304"/>
      <c r="M946" s="304">
        <v>21</v>
      </c>
      <c r="N946" s="279"/>
      <c r="O946" s="279"/>
      <c r="P946" s="281">
        <v>477.93219999999997</v>
      </c>
    </row>
    <row r="947" spans="1:16" ht="15" hidden="1" customHeight="1" outlineLevel="1" x14ac:dyDescent="0.25">
      <c r="A947" s="483">
        <v>555</v>
      </c>
      <c r="B947" s="625"/>
      <c r="C947" s="659"/>
      <c r="D947" s="685"/>
      <c r="E947" s="309"/>
      <c r="F947" s="468">
        <v>1</v>
      </c>
      <c r="G947" s="200" t="s">
        <v>2042</v>
      </c>
      <c r="H947" s="573"/>
      <c r="I947" s="304"/>
      <c r="J947" s="304">
        <v>286</v>
      </c>
      <c r="K947" s="304"/>
      <c r="L947" s="304"/>
      <c r="M947" s="304">
        <v>80.400000000000006</v>
      </c>
      <c r="N947" s="279"/>
      <c r="O947" s="279"/>
      <c r="P947" s="281">
        <v>473.91213440000001</v>
      </c>
    </row>
    <row r="948" spans="1:16" ht="15" hidden="1" customHeight="1" outlineLevel="1" x14ac:dyDescent="0.25">
      <c r="A948" s="483">
        <v>556</v>
      </c>
      <c r="B948" s="625"/>
      <c r="C948" s="659"/>
      <c r="D948" s="685"/>
      <c r="E948" s="309"/>
      <c r="F948" s="468">
        <v>1</v>
      </c>
      <c r="G948" s="200" t="s">
        <v>2175</v>
      </c>
      <c r="H948" s="573"/>
      <c r="I948" s="304"/>
      <c r="J948" s="304">
        <v>142</v>
      </c>
      <c r="K948" s="304"/>
      <c r="L948" s="304"/>
      <c r="M948" s="304">
        <v>30</v>
      </c>
      <c r="N948" s="279"/>
      <c r="O948" s="279"/>
      <c r="P948" s="281">
        <v>122.07718</v>
      </c>
    </row>
    <row r="949" spans="1:16" ht="15" hidden="1" customHeight="1" outlineLevel="1" x14ac:dyDescent="0.25">
      <c r="A949" s="483">
        <v>557</v>
      </c>
      <c r="B949" s="625"/>
      <c r="C949" s="659"/>
      <c r="D949" s="685"/>
      <c r="E949" s="309"/>
      <c r="F949" s="468">
        <v>1</v>
      </c>
      <c r="G949" s="200" t="s">
        <v>2178</v>
      </c>
      <c r="H949" s="573"/>
      <c r="I949" s="304"/>
      <c r="J949" s="304">
        <v>109</v>
      </c>
      <c r="K949" s="304"/>
      <c r="L949" s="304"/>
      <c r="M949" s="304">
        <v>75</v>
      </c>
      <c r="N949" s="279"/>
      <c r="O949" s="279"/>
      <c r="P949" s="281">
        <v>235.43828000000005</v>
      </c>
    </row>
    <row r="950" spans="1:16" ht="15" hidden="1" customHeight="1" outlineLevel="1" x14ac:dyDescent="0.25">
      <c r="A950" s="483">
        <v>558</v>
      </c>
      <c r="B950" s="625"/>
      <c r="C950" s="659"/>
      <c r="D950" s="685"/>
      <c r="E950" s="309"/>
      <c r="F950" s="468">
        <v>1</v>
      </c>
      <c r="G950" s="200" t="s">
        <v>2180</v>
      </c>
      <c r="H950" s="573"/>
      <c r="I950" s="304"/>
      <c r="J950" s="304">
        <v>52</v>
      </c>
      <c r="K950" s="304"/>
      <c r="L950" s="304"/>
      <c r="M950" s="304">
        <v>15</v>
      </c>
      <c r="N950" s="279"/>
      <c r="O950" s="279"/>
      <c r="P950" s="281">
        <v>31.147210000000001</v>
      </c>
    </row>
    <row r="951" spans="1:16" ht="15" hidden="1" customHeight="1" outlineLevel="1" x14ac:dyDescent="0.25">
      <c r="A951" s="483">
        <v>559</v>
      </c>
      <c r="B951" s="625"/>
      <c r="C951" s="659"/>
      <c r="D951" s="685"/>
      <c r="E951" s="309"/>
      <c r="F951" s="468">
        <v>1</v>
      </c>
      <c r="G951" s="200" t="s">
        <v>2183</v>
      </c>
      <c r="H951" s="573"/>
      <c r="I951" s="304"/>
      <c r="J951" s="304">
        <v>38</v>
      </c>
      <c r="K951" s="304"/>
      <c r="L951" s="304"/>
      <c r="M951" s="304">
        <v>15</v>
      </c>
      <c r="N951" s="279"/>
      <c r="O951" s="279"/>
      <c r="P951" s="281">
        <v>83.580089999999998</v>
      </c>
    </row>
    <row r="952" spans="1:16" ht="15" hidden="1" customHeight="1" outlineLevel="1" x14ac:dyDescent="0.25">
      <c r="A952" s="483">
        <v>560</v>
      </c>
      <c r="B952" s="625"/>
      <c r="C952" s="659"/>
      <c r="D952" s="685"/>
      <c r="E952" s="309"/>
      <c r="F952" s="468">
        <v>1</v>
      </c>
      <c r="G952" s="200" t="s">
        <v>2186</v>
      </c>
      <c r="H952" s="573"/>
      <c r="I952" s="304"/>
      <c r="J952" s="304">
        <v>50</v>
      </c>
      <c r="K952" s="304"/>
      <c r="L952" s="304"/>
      <c r="M952" s="304">
        <v>15</v>
      </c>
      <c r="N952" s="279"/>
      <c r="O952" s="279"/>
      <c r="P952" s="281">
        <v>116.92800000000001</v>
      </c>
    </row>
    <row r="953" spans="1:16" ht="15" hidden="1" customHeight="1" outlineLevel="1" x14ac:dyDescent="0.25">
      <c r="A953" s="483">
        <v>561</v>
      </c>
      <c r="B953" s="625"/>
      <c r="C953" s="659"/>
      <c r="D953" s="685"/>
      <c r="E953" s="309"/>
      <c r="F953" s="468">
        <v>1</v>
      </c>
      <c r="G953" s="200" t="s">
        <v>2187</v>
      </c>
      <c r="H953" s="573"/>
      <c r="I953" s="304"/>
      <c r="J953" s="304">
        <v>237</v>
      </c>
      <c r="K953" s="304"/>
      <c r="L953" s="304"/>
      <c r="M953" s="304">
        <v>30</v>
      </c>
      <c r="N953" s="279"/>
      <c r="O953" s="279"/>
      <c r="P953" s="281">
        <v>385.31314999999995</v>
      </c>
    </row>
    <row r="954" spans="1:16" ht="15" hidden="1" customHeight="1" outlineLevel="1" x14ac:dyDescent="0.25">
      <c r="A954" s="483">
        <v>562</v>
      </c>
      <c r="B954" s="625"/>
      <c r="C954" s="659"/>
      <c r="D954" s="685"/>
      <c r="E954" s="309"/>
      <c r="F954" s="468">
        <v>1</v>
      </c>
      <c r="G954" s="200" t="s">
        <v>2189</v>
      </c>
      <c r="H954" s="573"/>
      <c r="I954" s="304"/>
      <c r="J954" s="304">
        <v>282</v>
      </c>
      <c r="K954" s="304"/>
      <c r="L954" s="304"/>
      <c r="M954" s="304">
        <v>15</v>
      </c>
      <c r="N954" s="279"/>
      <c r="O954" s="279"/>
      <c r="P954" s="281">
        <v>351.36676</v>
      </c>
    </row>
    <row r="955" spans="1:16" ht="15" hidden="1" customHeight="1" outlineLevel="1" x14ac:dyDescent="0.25">
      <c r="A955" s="483">
        <v>563</v>
      </c>
      <c r="B955" s="625"/>
      <c r="C955" s="659"/>
      <c r="D955" s="685"/>
      <c r="E955" s="309"/>
      <c r="F955" s="468">
        <v>1</v>
      </c>
      <c r="G955" s="200" t="s">
        <v>2191</v>
      </c>
      <c r="H955" s="573"/>
      <c r="I955" s="304"/>
      <c r="J955" s="304">
        <v>137</v>
      </c>
      <c r="K955" s="304"/>
      <c r="L955" s="304"/>
      <c r="M955" s="304">
        <v>75</v>
      </c>
      <c r="N955" s="279"/>
      <c r="O955" s="279"/>
      <c r="P955" s="281">
        <v>163.46956999999998</v>
      </c>
    </row>
    <row r="956" spans="1:16" ht="15" hidden="1" customHeight="1" outlineLevel="1" x14ac:dyDescent="0.25">
      <c r="A956" s="483">
        <v>564</v>
      </c>
      <c r="B956" s="625"/>
      <c r="C956" s="659"/>
      <c r="D956" s="685"/>
      <c r="E956" s="309"/>
      <c r="F956" s="468">
        <v>1</v>
      </c>
      <c r="G956" s="200" t="s">
        <v>2197</v>
      </c>
      <c r="H956" s="573"/>
      <c r="I956" s="304"/>
      <c r="J956" s="304">
        <v>94</v>
      </c>
      <c r="K956" s="304"/>
      <c r="L956" s="304"/>
      <c r="M956" s="304">
        <v>30</v>
      </c>
      <c r="N956" s="279"/>
      <c r="O956" s="279"/>
      <c r="P956" s="281">
        <v>69.002529999999979</v>
      </c>
    </row>
    <row r="957" spans="1:16" ht="15" hidden="1" customHeight="1" outlineLevel="1" x14ac:dyDescent="0.25">
      <c r="A957" s="483">
        <v>565</v>
      </c>
      <c r="B957" s="625"/>
      <c r="C957" s="659"/>
      <c r="D957" s="685"/>
      <c r="E957" s="309"/>
      <c r="F957" s="468">
        <v>1</v>
      </c>
      <c r="G957" s="200" t="s">
        <v>2198</v>
      </c>
      <c r="H957" s="573"/>
      <c r="I957" s="304"/>
      <c r="J957" s="304">
        <v>82</v>
      </c>
      <c r="K957" s="304"/>
      <c r="L957" s="304"/>
      <c r="M957" s="304">
        <v>15</v>
      </c>
      <c r="N957" s="279"/>
      <c r="O957" s="279"/>
      <c r="P957" s="281">
        <v>55.23090999999998</v>
      </c>
    </row>
    <row r="958" spans="1:16" ht="15" hidden="1" customHeight="1" outlineLevel="1" x14ac:dyDescent="0.25">
      <c r="A958" s="483">
        <v>566</v>
      </c>
      <c r="B958" s="625"/>
      <c r="C958" s="659"/>
      <c r="D958" s="685"/>
      <c r="E958" s="309"/>
      <c r="F958" s="468">
        <v>1</v>
      </c>
      <c r="G958" s="200" t="s">
        <v>2204</v>
      </c>
      <c r="H958" s="573"/>
      <c r="I958" s="304"/>
      <c r="J958" s="304">
        <v>106</v>
      </c>
      <c r="K958" s="304"/>
      <c r="L958" s="304"/>
      <c r="M958" s="304">
        <v>30.4</v>
      </c>
      <c r="N958" s="279"/>
      <c r="O958" s="279"/>
      <c r="P958" s="281">
        <v>163.65492</v>
      </c>
    </row>
    <row r="959" spans="1:16" ht="15" hidden="1" customHeight="1" outlineLevel="1" x14ac:dyDescent="0.25">
      <c r="A959" s="483">
        <v>567</v>
      </c>
      <c r="B959" s="625"/>
      <c r="C959" s="659"/>
      <c r="D959" s="685"/>
      <c r="E959" s="309"/>
      <c r="F959" s="468">
        <v>1</v>
      </c>
      <c r="G959" s="200" t="s">
        <v>2205</v>
      </c>
      <c r="H959" s="573"/>
      <c r="I959" s="304"/>
      <c r="J959" s="304">
        <v>221</v>
      </c>
      <c r="K959" s="304"/>
      <c r="L959" s="304"/>
      <c r="M959" s="304">
        <v>30</v>
      </c>
      <c r="N959" s="279"/>
      <c r="O959" s="279"/>
      <c r="P959" s="281">
        <v>288.46911999999998</v>
      </c>
    </row>
    <row r="960" spans="1:16" ht="15" hidden="1" customHeight="1" outlineLevel="1" x14ac:dyDescent="0.25">
      <c r="A960" s="483">
        <v>568</v>
      </c>
      <c r="B960" s="625"/>
      <c r="C960" s="659"/>
      <c r="D960" s="685"/>
      <c r="E960" s="309"/>
      <c r="F960" s="468">
        <v>1</v>
      </c>
      <c r="G960" s="200" t="s">
        <v>2207</v>
      </c>
      <c r="H960" s="573"/>
      <c r="I960" s="304"/>
      <c r="J960" s="304">
        <v>232</v>
      </c>
      <c r="K960" s="304"/>
      <c r="L960" s="304"/>
      <c r="M960" s="304">
        <v>30</v>
      </c>
      <c r="N960" s="279"/>
      <c r="O960" s="279"/>
      <c r="P960" s="281">
        <v>272.28086000000002</v>
      </c>
    </row>
    <row r="961" spans="1:16" ht="15" hidden="1" customHeight="1" outlineLevel="1" x14ac:dyDescent="0.25">
      <c r="A961" s="483">
        <v>569</v>
      </c>
      <c r="B961" s="625"/>
      <c r="C961" s="659"/>
      <c r="D961" s="685"/>
      <c r="E961" s="309"/>
      <c r="F961" s="468">
        <v>1</v>
      </c>
      <c r="G961" s="200" t="s">
        <v>2208</v>
      </c>
      <c r="H961" s="573"/>
      <c r="I961" s="304"/>
      <c r="J961" s="304">
        <v>69</v>
      </c>
      <c r="K961" s="304"/>
      <c r="L961" s="304"/>
      <c r="M961" s="304">
        <v>30</v>
      </c>
      <c r="N961" s="279"/>
      <c r="O961" s="279"/>
      <c r="P961" s="281">
        <v>69.963750000000005</v>
      </c>
    </row>
    <row r="962" spans="1:16" ht="15" hidden="1" customHeight="1" outlineLevel="1" x14ac:dyDescent="0.25">
      <c r="A962" s="483">
        <v>570</v>
      </c>
      <c r="B962" s="625"/>
      <c r="C962" s="659"/>
      <c r="D962" s="685"/>
      <c r="E962" s="309"/>
      <c r="F962" s="468">
        <v>1</v>
      </c>
      <c r="G962" s="200" t="s">
        <v>2209</v>
      </c>
      <c r="H962" s="573"/>
      <c r="I962" s="304"/>
      <c r="J962" s="304">
        <v>24</v>
      </c>
      <c r="K962" s="304"/>
      <c r="L962" s="304"/>
      <c r="M962" s="304">
        <v>15</v>
      </c>
      <c r="N962" s="279"/>
      <c r="O962" s="279"/>
      <c r="P962" s="281">
        <v>22.282139999999995</v>
      </c>
    </row>
    <row r="963" spans="1:16" ht="15" hidden="1" customHeight="1" outlineLevel="1" x14ac:dyDescent="0.25">
      <c r="A963" s="483">
        <v>571</v>
      </c>
      <c r="B963" s="625"/>
      <c r="C963" s="659"/>
      <c r="D963" s="685"/>
      <c r="E963" s="309"/>
      <c r="F963" s="468">
        <v>1</v>
      </c>
      <c r="G963" s="200" t="s">
        <v>2211</v>
      </c>
      <c r="H963" s="573"/>
      <c r="I963" s="304"/>
      <c r="J963" s="304">
        <v>172</v>
      </c>
      <c r="K963" s="304"/>
      <c r="L963" s="304"/>
      <c r="M963" s="304">
        <v>15</v>
      </c>
      <c r="N963" s="279"/>
      <c r="O963" s="279"/>
      <c r="P963" s="281">
        <v>203.46725000000001</v>
      </c>
    </row>
    <row r="964" spans="1:16" ht="15" hidden="1" customHeight="1" outlineLevel="1" x14ac:dyDescent="0.25">
      <c r="A964" s="483">
        <v>572</v>
      </c>
      <c r="B964" s="625"/>
      <c r="C964" s="659"/>
      <c r="D964" s="685"/>
      <c r="E964" s="309"/>
      <c r="F964" s="468">
        <v>1</v>
      </c>
      <c r="G964" s="200" t="s">
        <v>2214</v>
      </c>
      <c r="H964" s="573"/>
      <c r="I964" s="304"/>
      <c r="J964" s="304">
        <v>143</v>
      </c>
      <c r="K964" s="304"/>
      <c r="L964" s="304"/>
      <c r="M964" s="304">
        <v>30</v>
      </c>
      <c r="N964" s="279"/>
      <c r="O964" s="279"/>
      <c r="P964" s="281">
        <v>172.53172000000001</v>
      </c>
    </row>
    <row r="965" spans="1:16" ht="15" hidden="1" customHeight="1" outlineLevel="1" x14ac:dyDescent="0.25">
      <c r="A965" s="483">
        <v>573</v>
      </c>
      <c r="B965" s="625"/>
      <c r="C965" s="659"/>
      <c r="D965" s="685"/>
      <c r="E965" s="309"/>
      <c r="F965" s="468">
        <v>1</v>
      </c>
      <c r="G965" s="200" t="s">
        <v>2215</v>
      </c>
      <c r="H965" s="573"/>
      <c r="I965" s="304"/>
      <c r="J965" s="304">
        <v>45</v>
      </c>
      <c r="K965" s="304"/>
      <c r="L965" s="304"/>
      <c r="M965" s="304">
        <v>15</v>
      </c>
      <c r="N965" s="279"/>
      <c r="O965" s="279"/>
      <c r="P965" s="281">
        <v>77.773540000000011</v>
      </c>
    </row>
    <row r="966" spans="1:16" ht="15" hidden="1" customHeight="1" outlineLevel="1" x14ac:dyDescent="0.25">
      <c r="A966" s="483">
        <v>574</v>
      </c>
      <c r="B966" s="625"/>
      <c r="C966" s="659"/>
      <c r="D966" s="685"/>
      <c r="E966" s="309"/>
      <c r="F966" s="468">
        <v>1</v>
      </c>
      <c r="G966" s="200" t="s">
        <v>2219</v>
      </c>
      <c r="H966" s="573"/>
      <c r="I966" s="304"/>
      <c r="J966" s="304">
        <v>465</v>
      </c>
      <c r="K966" s="304"/>
      <c r="L966" s="304"/>
      <c r="M966" s="304">
        <v>590</v>
      </c>
      <c r="N966" s="279"/>
      <c r="O966" s="279"/>
      <c r="P966" s="281">
        <v>1742.42084</v>
      </c>
    </row>
    <row r="967" spans="1:16" ht="15" hidden="1" customHeight="1" outlineLevel="1" x14ac:dyDescent="0.25">
      <c r="A967" s="483">
        <v>575</v>
      </c>
      <c r="B967" s="625"/>
      <c r="C967" s="659"/>
      <c r="D967" s="685"/>
      <c r="E967" s="309"/>
      <c r="F967" s="468">
        <v>1</v>
      </c>
      <c r="G967" s="200" t="s">
        <v>2223</v>
      </c>
      <c r="H967" s="573"/>
      <c r="I967" s="304"/>
      <c r="J967" s="304">
        <v>311</v>
      </c>
      <c r="K967" s="304"/>
      <c r="L967" s="304"/>
      <c r="M967" s="304">
        <v>84</v>
      </c>
      <c r="N967" s="279"/>
      <c r="O967" s="279"/>
      <c r="P967" s="281">
        <v>706.12613999999996</v>
      </c>
    </row>
    <row r="968" spans="1:16" ht="15" hidden="1" customHeight="1" outlineLevel="1" x14ac:dyDescent="0.25">
      <c r="A968" s="483">
        <v>576</v>
      </c>
      <c r="B968" s="625"/>
      <c r="C968" s="659"/>
      <c r="D968" s="685"/>
      <c r="E968" s="309"/>
      <c r="F968" s="468">
        <v>1</v>
      </c>
      <c r="G968" s="200" t="s">
        <v>2231</v>
      </c>
      <c r="H968" s="573"/>
      <c r="I968" s="304"/>
      <c r="J968" s="304">
        <v>500</v>
      </c>
      <c r="K968" s="304"/>
      <c r="L968" s="304"/>
      <c r="M968" s="304">
        <v>20</v>
      </c>
      <c r="N968" s="279"/>
      <c r="O968" s="279"/>
      <c r="P968" s="281">
        <v>591.10770000000002</v>
      </c>
    </row>
    <row r="969" spans="1:16" ht="15" hidden="1" customHeight="1" outlineLevel="1" x14ac:dyDescent="0.25">
      <c r="A969" s="483">
        <v>577</v>
      </c>
      <c r="B969" s="625"/>
      <c r="C969" s="659"/>
      <c r="D969" s="685"/>
      <c r="E969" s="309"/>
      <c r="F969" s="468">
        <v>1</v>
      </c>
      <c r="G969" s="200" t="s">
        <v>2235</v>
      </c>
      <c r="H969" s="573"/>
      <c r="I969" s="304"/>
      <c r="J969" s="304">
        <v>67</v>
      </c>
      <c r="K969" s="304"/>
      <c r="L969" s="304"/>
      <c r="M969" s="304">
        <v>15</v>
      </c>
      <c r="N969" s="279"/>
      <c r="O969" s="279"/>
      <c r="P969" s="281">
        <v>88.506780000000006</v>
      </c>
    </row>
    <row r="970" spans="1:16" ht="15" hidden="1" customHeight="1" outlineLevel="1" x14ac:dyDescent="0.25">
      <c r="A970" s="483">
        <v>578</v>
      </c>
      <c r="B970" s="625"/>
      <c r="C970" s="659"/>
      <c r="D970" s="685"/>
      <c r="E970" s="309"/>
      <c r="F970" s="468">
        <v>1</v>
      </c>
      <c r="G970" s="200" t="s">
        <v>2237</v>
      </c>
      <c r="H970" s="573"/>
      <c r="I970" s="304"/>
      <c r="J970" s="304">
        <v>365</v>
      </c>
      <c r="K970" s="304"/>
      <c r="L970" s="304"/>
      <c r="M970" s="304">
        <v>81</v>
      </c>
      <c r="N970" s="279"/>
      <c r="O970" s="279"/>
      <c r="P970" s="281">
        <v>462.75576000000001</v>
      </c>
    </row>
    <row r="971" spans="1:16" ht="15" hidden="1" customHeight="1" outlineLevel="1" x14ac:dyDescent="0.25">
      <c r="A971" s="483">
        <v>579</v>
      </c>
      <c r="B971" s="625"/>
      <c r="C971" s="659"/>
      <c r="D971" s="685"/>
      <c r="E971" s="309"/>
      <c r="F971" s="468">
        <v>1</v>
      </c>
      <c r="G971" s="200" t="s">
        <v>1897</v>
      </c>
      <c r="H971" s="573"/>
      <c r="I971" s="304"/>
      <c r="J971" s="304">
        <v>131</v>
      </c>
      <c r="K971" s="304"/>
      <c r="L971" s="304"/>
      <c r="M971" s="304">
        <v>15</v>
      </c>
      <c r="N971" s="279"/>
      <c r="O971" s="279"/>
      <c r="P971" s="281">
        <v>182.42204000000001</v>
      </c>
    </row>
    <row r="972" spans="1:16" ht="15" hidden="1" customHeight="1" outlineLevel="1" x14ac:dyDescent="0.25">
      <c r="A972" s="483">
        <v>580</v>
      </c>
      <c r="B972" s="625"/>
      <c r="C972" s="659"/>
      <c r="D972" s="685"/>
      <c r="E972" s="309"/>
      <c r="F972" s="468">
        <v>1</v>
      </c>
      <c r="G972" s="200" t="s">
        <v>2240</v>
      </c>
      <c r="H972" s="573"/>
      <c r="I972" s="304"/>
      <c r="J972" s="304">
        <v>997</v>
      </c>
      <c r="K972" s="304"/>
      <c r="L972" s="304"/>
      <c r="M972" s="304">
        <v>201</v>
      </c>
      <c r="N972" s="279"/>
      <c r="O972" s="279"/>
      <c r="P972" s="281">
        <v>1700.5559900000003</v>
      </c>
    </row>
    <row r="973" spans="1:16" ht="15" hidden="1" customHeight="1" outlineLevel="1" x14ac:dyDescent="0.25">
      <c r="A973" s="483">
        <v>581</v>
      </c>
      <c r="B973" s="625"/>
      <c r="C973" s="659"/>
      <c r="D973" s="685"/>
      <c r="E973" s="309"/>
      <c r="F973" s="468">
        <v>1</v>
      </c>
      <c r="G973" s="200" t="s">
        <v>2246</v>
      </c>
      <c r="H973" s="573"/>
      <c r="I973" s="304"/>
      <c r="J973" s="304">
        <v>517</v>
      </c>
      <c r="K973" s="304"/>
      <c r="L973" s="304"/>
      <c r="M973" s="304">
        <v>156</v>
      </c>
      <c r="N973" s="279"/>
      <c r="O973" s="279"/>
      <c r="P973" s="281">
        <v>1294.0942599999998</v>
      </c>
    </row>
    <row r="974" spans="1:16" ht="15" hidden="1" customHeight="1" outlineLevel="1" x14ac:dyDescent="0.25">
      <c r="A974" s="483">
        <v>582</v>
      </c>
      <c r="B974" s="625"/>
      <c r="C974" s="659"/>
      <c r="D974" s="685"/>
      <c r="E974" s="309"/>
      <c r="F974" s="468">
        <v>1</v>
      </c>
      <c r="G974" s="200" t="s">
        <v>2248</v>
      </c>
      <c r="H974" s="573"/>
      <c r="I974" s="304"/>
      <c r="J974" s="304">
        <v>141</v>
      </c>
      <c r="K974" s="304"/>
      <c r="L974" s="304"/>
      <c r="M974" s="304">
        <v>43</v>
      </c>
      <c r="N974" s="279"/>
      <c r="O974" s="279"/>
      <c r="P974" s="281">
        <v>350.14603000000005</v>
      </c>
    </row>
    <row r="975" spans="1:16" ht="15" hidden="1" customHeight="1" outlineLevel="1" x14ac:dyDescent="0.25">
      <c r="A975" s="483">
        <v>583</v>
      </c>
      <c r="B975" s="625"/>
      <c r="C975" s="659"/>
      <c r="D975" s="685"/>
      <c r="E975" s="309"/>
      <c r="F975" s="468">
        <v>1</v>
      </c>
      <c r="G975" s="200" t="s">
        <v>2249</v>
      </c>
      <c r="H975" s="573"/>
      <c r="I975" s="304"/>
      <c r="J975" s="304">
        <v>320</v>
      </c>
      <c r="K975" s="304"/>
      <c r="L975" s="304"/>
      <c r="M975" s="304">
        <v>66</v>
      </c>
      <c r="N975" s="279"/>
      <c r="O975" s="279"/>
      <c r="P975" s="281">
        <v>653.3303699999999</v>
      </c>
    </row>
    <row r="976" spans="1:16" ht="15" hidden="1" customHeight="1" outlineLevel="1" x14ac:dyDescent="0.25">
      <c r="A976" s="483">
        <v>584</v>
      </c>
      <c r="B976" s="625"/>
      <c r="C976" s="659"/>
      <c r="D976" s="685"/>
      <c r="E976" s="309"/>
      <c r="F976" s="468">
        <v>1</v>
      </c>
      <c r="G976" s="200" t="s">
        <v>2250</v>
      </c>
      <c r="H976" s="573"/>
      <c r="I976" s="304"/>
      <c r="J976" s="304">
        <v>448</v>
      </c>
      <c r="K976" s="304"/>
      <c r="L976" s="304"/>
      <c r="M976" s="304">
        <v>15</v>
      </c>
      <c r="N976" s="279"/>
      <c r="O976" s="279"/>
      <c r="P976" s="281">
        <v>635.49956999999995</v>
      </c>
    </row>
    <row r="977" spans="1:16" ht="15" hidden="1" customHeight="1" outlineLevel="1" x14ac:dyDescent="0.25">
      <c r="A977" s="483">
        <v>585</v>
      </c>
      <c r="B977" s="625"/>
      <c r="C977" s="659"/>
      <c r="D977" s="685"/>
      <c r="E977" s="309"/>
      <c r="F977" s="468">
        <v>1</v>
      </c>
      <c r="G977" s="200" t="s">
        <v>2262</v>
      </c>
      <c r="H977" s="573"/>
      <c r="I977" s="304"/>
      <c r="J977" s="304">
        <v>106</v>
      </c>
      <c r="K977" s="304"/>
      <c r="L977" s="304"/>
      <c r="M977" s="304">
        <v>5</v>
      </c>
      <c r="N977" s="279"/>
      <c r="O977" s="279"/>
      <c r="P977" s="281">
        <v>303.63585999999998</v>
      </c>
    </row>
    <row r="978" spans="1:16" ht="15" hidden="1" customHeight="1" outlineLevel="1" x14ac:dyDescent="0.25">
      <c r="A978" s="483">
        <v>586</v>
      </c>
      <c r="B978" s="625"/>
      <c r="C978" s="659"/>
      <c r="D978" s="685"/>
      <c r="E978" s="309"/>
      <c r="F978" s="468">
        <v>1</v>
      </c>
      <c r="G978" s="200" t="s">
        <v>2263</v>
      </c>
      <c r="H978" s="573"/>
      <c r="I978" s="304"/>
      <c r="J978" s="304">
        <v>135</v>
      </c>
      <c r="K978" s="304"/>
      <c r="L978" s="304"/>
      <c r="M978" s="304">
        <v>30</v>
      </c>
      <c r="N978" s="279"/>
      <c r="O978" s="279"/>
      <c r="P978" s="281">
        <v>187.11897999999999</v>
      </c>
    </row>
    <row r="979" spans="1:16" ht="15" hidden="1" customHeight="1" outlineLevel="1" x14ac:dyDescent="0.25">
      <c r="A979" s="483">
        <v>587</v>
      </c>
      <c r="B979" s="625"/>
      <c r="C979" s="659"/>
      <c r="D979" s="685"/>
      <c r="E979" s="309"/>
      <c r="F979" s="468">
        <v>1</v>
      </c>
      <c r="G979" s="200" t="s">
        <v>2264</v>
      </c>
      <c r="H979" s="573"/>
      <c r="I979" s="304"/>
      <c r="J979" s="304">
        <v>65</v>
      </c>
      <c r="K979" s="304"/>
      <c r="L979" s="304"/>
      <c r="M979" s="304">
        <v>15</v>
      </c>
      <c r="N979" s="279"/>
      <c r="O979" s="279"/>
      <c r="P979" s="281">
        <v>205.29170999999999</v>
      </c>
    </row>
    <row r="980" spans="1:16" ht="15" hidden="1" customHeight="1" outlineLevel="1" x14ac:dyDescent="0.25">
      <c r="A980" s="483">
        <v>588</v>
      </c>
      <c r="B980" s="625"/>
      <c r="C980" s="659"/>
      <c r="D980" s="685"/>
      <c r="E980" s="309"/>
      <c r="F980" s="468">
        <v>1</v>
      </c>
      <c r="G980" s="200" t="s">
        <v>2265</v>
      </c>
      <c r="H980" s="573"/>
      <c r="I980" s="304"/>
      <c r="J980" s="304">
        <v>232</v>
      </c>
      <c r="K980" s="304"/>
      <c r="L980" s="304"/>
      <c r="M980" s="304">
        <v>75</v>
      </c>
      <c r="N980" s="279"/>
      <c r="O980" s="279"/>
      <c r="P980" s="281">
        <v>317.42926</v>
      </c>
    </row>
    <row r="981" spans="1:16" ht="15" hidden="1" customHeight="1" outlineLevel="1" x14ac:dyDescent="0.25">
      <c r="A981" s="483">
        <v>589</v>
      </c>
      <c r="B981" s="625"/>
      <c r="C981" s="659"/>
      <c r="D981" s="685"/>
      <c r="E981" s="309"/>
      <c r="F981" s="468">
        <v>1</v>
      </c>
      <c r="G981" s="200" t="s">
        <v>2267</v>
      </c>
      <c r="H981" s="573"/>
      <c r="I981" s="304"/>
      <c r="J981" s="304">
        <v>40</v>
      </c>
      <c r="K981" s="304"/>
      <c r="L981" s="304"/>
      <c r="M981" s="304">
        <v>15</v>
      </c>
      <c r="N981" s="279"/>
      <c r="O981" s="279"/>
      <c r="P981" s="281">
        <v>133.24207000000001</v>
      </c>
    </row>
    <row r="982" spans="1:16" ht="15" hidden="1" customHeight="1" outlineLevel="1" x14ac:dyDescent="0.25">
      <c r="A982" s="483">
        <v>590</v>
      </c>
      <c r="B982" s="625"/>
      <c r="C982" s="659"/>
      <c r="D982" s="685"/>
      <c r="E982" s="309"/>
      <c r="F982" s="468">
        <v>1</v>
      </c>
      <c r="G982" s="200" t="s">
        <v>2270</v>
      </c>
      <c r="H982" s="573"/>
      <c r="I982" s="304"/>
      <c r="J982" s="304">
        <v>439</v>
      </c>
      <c r="K982" s="304"/>
      <c r="L982" s="304"/>
      <c r="M982" s="304">
        <v>150</v>
      </c>
      <c r="N982" s="279"/>
      <c r="O982" s="279"/>
      <c r="P982" s="281">
        <v>753.92237000000011</v>
      </c>
    </row>
    <row r="983" spans="1:16" ht="15" hidden="1" customHeight="1" outlineLevel="1" x14ac:dyDescent="0.25">
      <c r="A983" s="483">
        <v>591</v>
      </c>
      <c r="B983" s="625"/>
      <c r="C983" s="659"/>
      <c r="D983" s="685"/>
      <c r="E983" s="309"/>
      <c r="F983" s="468">
        <v>1</v>
      </c>
      <c r="G983" s="200" t="s">
        <v>2284</v>
      </c>
      <c r="H983" s="573"/>
      <c r="I983" s="304"/>
      <c r="J983" s="304">
        <v>274</v>
      </c>
      <c r="K983" s="304"/>
      <c r="L983" s="304"/>
      <c r="M983" s="304">
        <v>15</v>
      </c>
      <c r="N983" s="279"/>
      <c r="O983" s="279"/>
      <c r="P983" s="281">
        <v>340.03861999999998</v>
      </c>
    </row>
    <row r="984" spans="1:16" ht="15" hidden="1" customHeight="1" outlineLevel="1" x14ac:dyDescent="0.25">
      <c r="A984" s="483">
        <v>592</v>
      </c>
      <c r="B984" s="625"/>
      <c r="C984" s="659"/>
      <c r="D984" s="685"/>
      <c r="E984" s="309"/>
      <c r="F984" s="468">
        <v>1</v>
      </c>
      <c r="G984" s="200" t="s">
        <v>2288</v>
      </c>
      <c r="H984" s="573"/>
      <c r="I984" s="304"/>
      <c r="J984" s="304">
        <v>249</v>
      </c>
      <c r="K984" s="304"/>
      <c r="L984" s="304"/>
      <c r="M984" s="304">
        <v>15</v>
      </c>
      <c r="N984" s="279"/>
      <c r="O984" s="279"/>
      <c r="P984" s="281">
        <v>334.05558000000002</v>
      </c>
    </row>
    <row r="985" spans="1:16" ht="15" hidden="1" customHeight="1" outlineLevel="1" x14ac:dyDescent="0.25">
      <c r="A985" s="483">
        <v>593</v>
      </c>
      <c r="B985" s="625"/>
      <c r="C985" s="659"/>
      <c r="D985" s="685"/>
      <c r="E985" s="309"/>
      <c r="F985" s="468">
        <v>1</v>
      </c>
      <c r="G985" s="200" t="s">
        <v>2289</v>
      </c>
      <c r="H985" s="573"/>
      <c r="I985" s="304"/>
      <c r="J985" s="304">
        <v>429</v>
      </c>
      <c r="K985" s="304"/>
      <c r="L985" s="304"/>
      <c r="M985" s="304">
        <v>100</v>
      </c>
      <c r="N985" s="279"/>
      <c r="O985" s="279"/>
      <c r="P985" s="281">
        <v>872.83797000000015</v>
      </c>
    </row>
    <row r="986" spans="1:16" ht="15" hidden="1" customHeight="1" outlineLevel="1" x14ac:dyDescent="0.25">
      <c r="A986" s="483">
        <v>594</v>
      </c>
      <c r="B986" s="625"/>
      <c r="C986" s="659"/>
      <c r="D986" s="685"/>
      <c r="E986" s="309"/>
      <c r="F986" s="468">
        <v>1</v>
      </c>
      <c r="G986" s="200" t="s">
        <v>2290</v>
      </c>
      <c r="H986" s="573"/>
      <c r="I986" s="304"/>
      <c r="J986" s="304">
        <v>272</v>
      </c>
      <c r="K986" s="304"/>
      <c r="L986" s="304"/>
      <c r="M986" s="304">
        <v>55</v>
      </c>
      <c r="N986" s="279"/>
      <c r="O986" s="279"/>
      <c r="P986" s="281">
        <v>540.23572999999999</v>
      </c>
    </row>
    <row r="987" spans="1:16" ht="15" hidden="1" customHeight="1" outlineLevel="1" x14ac:dyDescent="0.25">
      <c r="A987" s="483">
        <v>595</v>
      </c>
      <c r="B987" s="625"/>
      <c r="C987" s="659"/>
      <c r="D987" s="685"/>
      <c r="E987" s="309"/>
      <c r="F987" s="468">
        <v>1</v>
      </c>
      <c r="G987" s="200" t="s">
        <v>2294</v>
      </c>
      <c r="H987" s="573"/>
      <c r="I987" s="304"/>
      <c r="J987" s="304">
        <v>148</v>
      </c>
      <c r="K987" s="304"/>
      <c r="L987" s="304"/>
      <c r="M987" s="304">
        <v>15</v>
      </c>
      <c r="N987" s="279"/>
      <c r="O987" s="279"/>
      <c r="P987" s="281">
        <v>372.59984000000003</v>
      </c>
    </row>
    <row r="988" spans="1:16" ht="15" hidden="1" customHeight="1" outlineLevel="1" x14ac:dyDescent="0.25">
      <c r="A988" s="483">
        <v>596</v>
      </c>
      <c r="B988" s="625"/>
      <c r="C988" s="659"/>
      <c r="D988" s="685"/>
      <c r="E988" s="309"/>
      <c r="F988" s="468">
        <v>1</v>
      </c>
      <c r="G988" s="200" t="s">
        <v>2297</v>
      </c>
      <c r="H988" s="573"/>
      <c r="I988" s="304"/>
      <c r="J988" s="304">
        <v>450</v>
      </c>
      <c r="K988" s="304"/>
      <c r="L988" s="304"/>
      <c r="M988" s="304">
        <v>60</v>
      </c>
      <c r="N988" s="279"/>
      <c r="O988" s="279"/>
      <c r="P988" s="281">
        <v>1009.96596</v>
      </c>
    </row>
    <row r="989" spans="1:16" ht="15" hidden="1" customHeight="1" outlineLevel="1" x14ac:dyDescent="0.25">
      <c r="A989" s="483">
        <v>597</v>
      </c>
      <c r="B989" s="625"/>
      <c r="C989" s="659"/>
      <c r="D989" s="685"/>
      <c r="E989" s="309"/>
      <c r="F989" s="468">
        <v>1</v>
      </c>
      <c r="G989" s="200" t="s">
        <v>2040</v>
      </c>
      <c r="H989" s="573"/>
      <c r="I989" s="304"/>
      <c r="J989" s="304">
        <v>147</v>
      </c>
      <c r="K989" s="304"/>
      <c r="L989" s="304"/>
      <c r="M989" s="304">
        <v>65.400000000000006</v>
      </c>
      <c r="N989" s="279"/>
      <c r="O989" s="279"/>
      <c r="P989" s="281">
        <v>370.1576</v>
      </c>
    </row>
    <row r="990" spans="1:16" ht="15" hidden="1" customHeight="1" outlineLevel="1" x14ac:dyDescent="0.25">
      <c r="A990" s="483">
        <v>598</v>
      </c>
      <c r="B990" s="625"/>
      <c r="C990" s="659"/>
      <c r="D990" s="685"/>
      <c r="E990" s="309"/>
      <c r="F990" s="468">
        <v>1</v>
      </c>
      <c r="G990" s="200" t="s">
        <v>2298</v>
      </c>
      <c r="H990" s="573"/>
      <c r="I990" s="304"/>
      <c r="J990" s="304">
        <v>38</v>
      </c>
      <c r="K990" s="304"/>
      <c r="L990" s="304"/>
      <c r="M990" s="304">
        <v>10</v>
      </c>
      <c r="N990" s="279"/>
      <c r="O990" s="279"/>
      <c r="P990" s="281">
        <v>102.33022</v>
      </c>
    </row>
    <row r="991" spans="1:16" ht="15" hidden="1" customHeight="1" outlineLevel="1" x14ac:dyDescent="0.25">
      <c r="A991" s="483">
        <v>599</v>
      </c>
      <c r="B991" s="625"/>
      <c r="C991" s="659"/>
      <c r="D991" s="685"/>
      <c r="E991" s="309"/>
      <c r="F991" s="468">
        <v>1</v>
      </c>
      <c r="G991" s="200" t="s">
        <v>2301</v>
      </c>
      <c r="H991" s="573"/>
      <c r="I991" s="304"/>
      <c r="J991" s="304">
        <v>86</v>
      </c>
      <c r="K991" s="304"/>
      <c r="L991" s="304"/>
      <c r="M991" s="304">
        <v>15</v>
      </c>
      <c r="N991" s="279"/>
      <c r="O991" s="279"/>
      <c r="P991" s="281">
        <v>195.41258999999999</v>
      </c>
    </row>
    <row r="992" spans="1:16" ht="15" hidden="1" customHeight="1" outlineLevel="1" x14ac:dyDescent="0.25">
      <c r="A992" s="483">
        <v>600</v>
      </c>
      <c r="B992" s="625"/>
      <c r="C992" s="659"/>
      <c r="D992" s="685"/>
      <c r="E992" s="309"/>
      <c r="F992" s="468">
        <v>1</v>
      </c>
      <c r="G992" s="200" t="s">
        <v>2302</v>
      </c>
      <c r="H992" s="573"/>
      <c r="I992" s="304"/>
      <c r="J992" s="304">
        <v>41</v>
      </c>
      <c r="K992" s="304"/>
      <c r="L992" s="304"/>
      <c r="M992" s="304">
        <v>15</v>
      </c>
      <c r="N992" s="279"/>
      <c r="O992" s="279"/>
      <c r="P992" s="281">
        <v>111.65346</v>
      </c>
    </row>
    <row r="993" spans="1:16" ht="15" hidden="1" customHeight="1" outlineLevel="1" x14ac:dyDescent="0.25">
      <c r="A993" s="483">
        <v>601</v>
      </c>
      <c r="B993" s="625"/>
      <c r="C993" s="659"/>
      <c r="D993" s="685"/>
      <c r="E993" s="309"/>
      <c r="F993" s="468">
        <v>1</v>
      </c>
      <c r="G993" s="200" t="s">
        <v>2303</v>
      </c>
      <c r="H993" s="573"/>
      <c r="I993" s="304"/>
      <c r="J993" s="304">
        <v>228</v>
      </c>
      <c r="K993" s="304"/>
      <c r="L993" s="304"/>
      <c r="M993" s="304">
        <v>24</v>
      </c>
      <c r="N993" s="279"/>
      <c r="O993" s="279"/>
      <c r="P993" s="281">
        <v>288.40172000000001</v>
      </c>
    </row>
    <row r="994" spans="1:16" ht="15" hidden="1" customHeight="1" outlineLevel="1" x14ac:dyDescent="0.25">
      <c r="A994" s="483">
        <v>602</v>
      </c>
      <c r="B994" s="625"/>
      <c r="C994" s="659"/>
      <c r="D994" s="685"/>
      <c r="E994" s="309"/>
      <c r="F994" s="468">
        <v>1</v>
      </c>
      <c r="G994" s="200" t="s">
        <v>2305</v>
      </c>
      <c r="H994" s="573"/>
      <c r="I994" s="304"/>
      <c r="J994" s="304">
        <v>595</v>
      </c>
      <c r="K994" s="304"/>
      <c r="L994" s="304"/>
      <c r="M994" s="304">
        <v>30</v>
      </c>
      <c r="N994" s="279"/>
      <c r="O994" s="279"/>
      <c r="P994" s="281">
        <v>1004.5877100000001</v>
      </c>
    </row>
    <row r="995" spans="1:16" ht="15" hidden="1" customHeight="1" outlineLevel="1" x14ac:dyDescent="0.25">
      <c r="A995" s="483">
        <v>603</v>
      </c>
      <c r="B995" s="625"/>
      <c r="C995" s="659"/>
      <c r="D995" s="685"/>
      <c r="E995" s="309"/>
      <c r="F995" s="468">
        <v>1</v>
      </c>
      <c r="G995" s="200" t="s">
        <v>2306</v>
      </c>
      <c r="H995" s="573"/>
      <c r="I995" s="304"/>
      <c r="J995" s="304">
        <v>160</v>
      </c>
      <c r="K995" s="304"/>
      <c r="L995" s="304"/>
      <c r="M995" s="304">
        <v>15</v>
      </c>
      <c r="N995" s="279"/>
      <c r="O995" s="279"/>
      <c r="P995" s="281">
        <v>202.09703000000005</v>
      </c>
    </row>
    <row r="996" spans="1:16" ht="15" hidden="1" customHeight="1" outlineLevel="1" x14ac:dyDescent="0.25">
      <c r="A996" s="483">
        <v>604</v>
      </c>
      <c r="B996" s="625"/>
      <c r="C996" s="659"/>
      <c r="D996" s="685"/>
      <c r="E996" s="309"/>
      <c r="F996" s="468">
        <v>1</v>
      </c>
      <c r="G996" s="200" t="s">
        <v>2310</v>
      </c>
      <c r="H996" s="573"/>
      <c r="I996" s="304"/>
      <c r="J996" s="304">
        <v>463</v>
      </c>
      <c r="K996" s="304"/>
      <c r="L996" s="304"/>
      <c r="M996" s="304">
        <v>30</v>
      </c>
      <c r="N996" s="279"/>
      <c r="O996" s="279"/>
      <c r="P996" s="281">
        <v>894.10128999999995</v>
      </c>
    </row>
    <row r="997" spans="1:16" ht="15" hidden="1" customHeight="1" outlineLevel="1" x14ac:dyDescent="0.25">
      <c r="A997" s="483">
        <v>605</v>
      </c>
      <c r="B997" s="625"/>
      <c r="C997" s="659"/>
      <c r="D997" s="685"/>
      <c r="E997" s="309"/>
      <c r="F997" s="468">
        <v>1</v>
      </c>
      <c r="G997" s="200" t="s">
        <v>2311</v>
      </c>
      <c r="H997" s="573"/>
      <c r="I997" s="304"/>
      <c r="J997" s="304">
        <v>62</v>
      </c>
      <c r="K997" s="304"/>
      <c r="L997" s="304"/>
      <c r="M997" s="304">
        <v>15</v>
      </c>
      <c r="N997" s="279"/>
      <c r="O997" s="279"/>
      <c r="P997" s="279">
        <v>230.58993999999998</v>
      </c>
    </row>
    <row r="998" spans="1:16" ht="15" hidden="1" customHeight="1" outlineLevel="1" x14ac:dyDescent="0.25">
      <c r="A998" s="483">
        <v>606</v>
      </c>
      <c r="B998" s="625"/>
      <c r="C998" s="659"/>
      <c r="D998" s="685"/>
      <c r="E998" s="309"/>
      <c r="F998" s="468">
        <v>1</v>
      </c>
      <c r="G998" s="200" t="s">
        <v>2312</v>
      </c>
      <c r="H998" s="573"/>
      <c r="I998" s="304"/>
      <c r="J998" s="304">
        <v>231</v>
      </c>
      <c r="K998" s="304"/>
      <c r="L998" s="304"/>
      <c r="M998" s="304">
        <v>30</v>
      </c>
      <c r="N998" s="279"/>
      <c r="O998" s="279"/>
      <c r="P998" s="281">
        <v>551.58186999999998</v>
      </c>
    </row>
    <row r="999" spans="1:16" ht="15" hidden="1" customHeight="1" outlineLevel="1" x14ac:dyDescent="0.25">
      <c r="A999" s="483">
        <v>607</v>
      </c>
      <c r="B999" s="625"/>
      <c r="C999" s="659"/>
      <c r="D999" s="685"/>
      <c r="E999" s="309"/>
      <c r="F999" s="468">
        <v>1</v>
      </c>
      <c r="G999" s="200" t="s">
        <v>2314</v>
      </c>
      <c r="H999" s="573"/>
      <c r="I999" s="304"/>
      <c r="J999" s="304">
        <v>529</v>
      </c>
      <c r="K999" s="304"/>
      <c r="L999" s="304"/>
      <c r="M999" s="304">
        <v>50</v>
      </c>
      <c r="N999" s="279"/>
      <c r="O999" s="279"/>
      <c r="P999" s="281">
        <v>1122.3176400000002</v>
      </c>
    </row>
    <row r="1000" spans="1:16" ht="15" hidden="1" customHeight="1" outlineLevel="1" x14ac:dyDescent="0.25">
      <c r="A1000" s="483">
        <v>608</v>
      </c>
      <c r="B1000" s="625"/>
      <c r="C1000" s="659"/>
      <c r="D1000" s="685"/>
      <c r="E1000" s="309"/>
      <c r="F1000" s="468">
        <v>1</v>
      </c>
      <c r="G1000" s="200" t="s">
        <v>2315</v>
      </c>
      <c r="H1000" s="573"/>
      <c r="I1000" s="304"/>
      <c r="J1000" s="304">
        <v>200</v>
      </c>
      <c r="K1000" s="304"/>
      <c r="L1000" s="304"/>
      <c r="M1000" s="304">
        <v>15</v>
      </c>
      <c r="N1000" s="279"/>
      <c r="O1000" s="279"/>
      <c r="P1000" s="281">
        <v>357.34598000000005</v>
      </c>
    </row>
    <row r="1001" spans="1:16" ht="15" hidden="1" customHeight="1" outlineLevel="1" x14ac:dyDescent="0.25">
      <c r="A1001" s="483">
        <v>609</v>
      </c>
      <c r="B1001" s="625"/>
      <c r="C1001" s="659"/>
      <c r="D1001" s="685"/>
      <c r="E1001" s="309"/>
      <c r="F1001" s="468">
        <v>1</v>
      </c>
      <c r="G1001" s="200" t="s">
        <v>2317</v>
      </c>
      <c r="H1001" s="573"/>
      <c r="I1001" s="304"/>
      <c r="J1001" s="304">
        <v>70</v>
      </c>
      <c r="K1001" s="304"/>
      <c r="L1001" s="304"/>
      <c r="M1001" s="304">
        <v>15</v>
      </c>
      <c r="N1001" s="279"/>
      <c r="O1001" s="279"/>
      <c r="P1001" s="281">
        <v>216.22073</v>
      </c>
    </row>
    <row r="1002" spans="1:16" ht="15" hidden="1" customHeight="1" outlineLevel="1" x14ac:dyDescent="0.25">
      <c r="A1002" s="483">
        <v>610</v>
      </c>
      <c r="B1002" s="625"/>
      <c r="C1002" s="659"/>
      <c r="D1002" s="685"/>
      <c r="E1002" s="309"/>
      <c r="F1002" s="468">
        <v>1</v>
      </c>
      <c r="G1002" s="200" t="s">
        <v>2318</v>
      </c>
      <c r="H1002" s="573"/>
      <c r="I1002" s="304"/>
      <c r="J1002" s="304">
        <v>43</v>
      </c>
      <c r="K1002" s="304"/>
      <c r="L1002" s="304"/>
      <c r="M1002" s="304">
        <v>15</v>
      </c>
      <c r="N1002" s="279"/>
      <c r="O1002" s="279"/>
      <c r="P1002" s="281">
        <v>171.32494000000003</v>
      </c>
    </row>
    <row r="1003" spans="1:16" ht="15" hidden="1" customHeight="1" outlineLevel="1" x14ac:dyDescent="0.25">
      <c r="A1003" s="483">
        <v>611</v>
      </c>
      <c r="B1003" s="625"/>
      <c r="C1003" s="659"/>
      <c r="D1003" s="685"/>
      <c r="E1003" s="309"/>
      <c r="F1003" s="468">
        <v>1</v>
      </c>
      <c r="G1003" s="200" t="s">
        <v>2322</v>
      </c>
      <c r="H1003" s="573"/>
      <c r="I1003" s="304"/>
      <c r="J1003" s="304">
        <v>188</v>
      </c>
      <c r="K1003" s="304"/>
      <c r="L1003" s="304"/>
      <c r="M1003" s="304">
        <v>10</v>
      </c>
      <c r="N1003" s="279"/>
      <c r="O1003" s="279"/>
      <c r="P1003" s="281">
        <v>353.30120000000005</v>
      </c>
    </row>
    <row r="1004" spans="1:16" ht="15" hidden="1" customHeight="1" outlineLevel="1" x14ac:dyDescent="0.25">
      <c r="A1004" s="483">
        <v>612</v>
      </c>
      <c r="B1004" s="625"/>
      <c r="C1004" s="659"/>
      <c r="D1004" s="685"/>
      <c r="E1004" s="309"/>
      <c r="F1004" s="468">
        <v>1</v>
      </c>
      <c r="G1004" s="200" t="s">
        <v>2323</v>
      </c>
      <c r="H1004" s="573"/>
      <c r="I1004" s="304"/>
      <c r="J1004" s="304">
        <v>237</v>
      </c>
      <c r="K1004" s="304"/>
      <c r="L1004" s="304"/>
      <c r="M1004" s="304">
        <v>15</v>
      </c>
      <c r="N1004" s="279"/>
      <c r="O1004" s="279"/>
      <c r="P1004" s="281">
        <v>313.75358</v>
      </c>
    </row>
    <row r="1005" spans="1:16" ht="15" hidden="1" customHeight="1" outlineLevel="1" x14ac:dyDescent="0.25">
      <c r="A1005" s="483">
        <v>613</v>
      </c>
      <c r="B1005" s="625"/>
      <c r="C1005" s="659"/>
      <c r="D1005" s="685"/>
      <c r="E1005" s="309"/>
      <c r="F1005" s="468">
        <v>1</v>
      </c>
      <c r="G1005" s="200" t="s">
        <v>2325</v>
      </c>
      <c r="H1005" s="573"/>
      <c r="I1005" s="304"/>
      <c r="J1005" s="304">
        <v>109</v>
      </c>
      <c r="K1005" s="304"/>
      <c r="L1005" s="304"/>
      <c r="M1005" s="304">
        <v>15</v>
      </c>
      <c r="N1005" s="279"/>
      <c r="O1005" s="279"/>
      <c r="P1005" s="281">
        <v>324.04659999999996</v>
      </c>
    </row>
    <row r="1006" spans="1:16" ht="15" hidden="1" customHeight="1" outlineLevel="1" x14ac:dyDescent="0.25">
      <c r="A1006" s="483">
        <v>614</v>
      </c>
      <c r="B1006" s="625"/>
      <c r="C1006" s="659"/>
      <c r="D1006" s="685"/>
      <c r="E1006" s="309"/>
      <c r="F1006" s="468">
        <v>1</v>
      </c>
      <c r="G1006" s="200" t="s">
        <v>2326</v>
      </c>
      <c r="H1006" s="573"/>
      <c r="I1006" s="304"/>
      <c r="J1006" s="304">
        <v>27</v>
      </c>
      <c r="K1006" s="304"/>
      <c r="L1006" s="304"/>
      <c r="M1006" s="304">
        <v>15</v>
      </c>
      <c r="N1006" s="279"/>
      <c r="O1006" s="279"/>
      <c r="P1006" s="281">
        <v>121.45398000000002</v>
      </c>
    </row>
    <row r="1007" spans="1:16" ht="15" hidden="1" customHeight="1" outlineLevel="1" x14ac:dyDescent="0.25">
      <c r="A1007" s="483">
        <v>615</v>
      </c>
      <c r="B1007" s="625"/>
      <c r="C1007" s="659"/>
      <c r="D1007" s="685"/>
      <c r="E1007" s="309"/>
      <c r="F1007" s="468">
        <v>1</v>
      </c>
      <c r="G1007" s="200" t="s">
        <v>2327</v>
      </c>
      <c r="H1007" s="573"/>
      <c r="I1007" s="304"/>
      <c r="J1007" s="304">
        <v>176</v>
      </c>
      <c r="K1007" s="304"/>
      <c r="L1007" s="304"/>
      <c r="M1007" s="304">
        <v>5</v>
      </c>
      <c r="N1007" s="279"/>
      <c r="O1007" s="279"/>
      <c r="P1007" s="281">
        <v>457.32886000000008</v>
      </c>
    </row>
    <row r="1008" spans="1:16" ht="15" hidden="1" customHeight="1" outlineLevel="1" x14ac:dyDescent="0.25">
      <c r="A1008" s="483">
        <v>616</v>
      </c>
      <c r="B1008" s="625"/>
      <c r="C1008" s="659"/>
      <c r="D1008" s="685"/>
      <c r="E1008" s="309"/>
      <c r="F1008" s="468">
        <v>1</v>
      </c>
      <c r="G1008" s="200" t="s">
        <v>2328</v>
      </c>
      <c r="H1008" s="573"/>
      <c r="I1008" s="304"/>
      <c r="J1008" s="304">
        <v>303</v>
      </c>
      <c r="K1008" s="304"/>
      <c r="L1008" s="304"/>
      <c r="M1008" s="304">
        <v>15</v>
      </c>
      <c r="N1008" s="279"/>
      <c r="O1008" s="279"/>
      <c r="P1008" s="281">
        <v>672.88346999999999</v>
      </c>
    </row>
    <row r="1009" spans="1:16" ht="15" hidden="1" customHeight="1" outlineLevel="1" x14ac:dyDescent="0.25">
      <c r="A1009" s="483">
        <v>617</v>
      </c>
      <c r="B1009" s="625"/>
      <c r="C1009" s="659"/>
      <c r="D1009" s="685"/>
      <c r="E1009" s="309"/>
      <c r="F1009" s="468">
        <v>1</v>
      </c>
      <c r="G1009" s="200" t="s">
        <v>2329</v>
      </c>
      <c r="H1009" s="573"/>
      <c r="I1009" s="304"/>
      <c r="J1009" s="304">
        <v>100</v>
      </c>
      <c r="K1009" s="304"/>
      <c r="L1009" s="304"/>
      <c r="M1009" s="304">
        <v>30</v>
      </c>
      <c r="N1009" s="279"/>
      <c r="O1009" s="279"/>
      <c r="P1009" s="281">
        <v>266.37209999999993</v>
      </c>
    </row>
    <row r="1010" spans="1:16" ht="15" hidden="1" customHeight="1" outlineLevel="1" x14ac:dyDescent="0.25">
      <c r="A1010" s="483">
        <v>618</v>
      </c>
      <c r="B1010" s="625"/>
      <c r="C1010" s="659"/>
      <c r="D1010" s="685"/>
      <c r="E1010" s="309"/>
      <c r="F1010" s="468">
        <v>1</v>
      </c>
      <c r="G1010" s="200" t="s">
        <v>2330</v>
      </c>
      <c r="H1010" s="573"/>
      <c r="I1010" s="304"/>
      <c r="J1010" s="304">
        <v>233</v>
      </c>
      <c r="K1010" s="304"/>
      <c r="L1010" s="304"/>
      <c r="M1010" s="304">
        <v>15</v>
      </c>
      <c r="N1010" s="279"/>
      <c r="O1010" s="279"/>
      <c r="P1010" s="281">
        <v>510.40595000000013</v>
      </c>
    </row>
    <row r="1011" spans="1:16" ht="15" hidden="1" customHeight="1" outlineLevel="1" x14ac:dyDescent="0.25">
      <c r="A1011" s="483">
        <v>619</v>
      </c>
      <c r="B1011" s="625"/>
      <c r="C1011" s="659"/>
      <c r="D1011" s="685"/>
      <c r="E1011" s="309"/>
      <c r="F1011" s="468">
        <v>1</v>
      </c>
      <c r="G1011" s="200" t="s">
        <v>2331</v>
      </c>
      <c r="H1011" s="573"/>
      <c r="I1011" s="304"/>
      <c r="J1011" s="304">
        <v>220</v>
      </c>
      <c r="K1011" s="304"/>
      <c r="L1011" s="304"/>
      <c r="M1011" s="304">
        <v>15</v>
      </c>
      <c r="N1011" s="279"/>
      <c r="O1011" s="279"/>
      <c r="P1011" s="281">
        <v>462.83702</v>
      </c>
    </row>
    <row r="1012" spans="1:16" ht="15" hidden="1" customHeight="1" outlineLevel="1" x14ac:dyDescent="0.25">
      <c r="A1012" s="483">
        <v>620</v>
      </c>
      <c r="B1012" s="625"/>
      <c r="C1012" s="659"/>
      <c r="D1012" s="685"/>
      <c r="E1012" s="309"/>
      <c r="F1012" s="468">
        <v>1</v>
      </c>
      <c r="G1012" s="200" t="s">
        <v>2224</v>
      </c>
      <c r="H1012" s="573"/>
      <c r="I1012" s="304"/>
      <c r="J1012" s="304">
        <v>169</v>
      </c>
      <c r="K1012" s="304"/>
      <c r="L1012" s="304"/>
      <c r="M1012" s="304">
        <v>7</v>
      </c>
      <c r="N1012" s="279"/>
      <c r="O1012" s="279"/>
      <c r="P1012" s="281">
        <v>200.50948</v>
      </c>
    </row>
    <row r="1013" spans="1:16" ht="15" hidden="1" customHeight="1" outlineLevel="1" x14ac:dyDescent="0.25">
      <c r="A1013" s="483">
        <v>621</v>
      </c>
      <c r="B1013" s="625"/>
      <c r="C1013" s="659"/>
      <c r="D1013" s="685"/>
      <c r="E1013" s="309"/>
      <c r="F1013" s="468">
        <v>1</v>
      </c>
      <c r="G1013" s="209" t="s">
        <v>2052</v>
      </c>
      <c r="H1013" s="572"/>
      <c r="I1013" s="342"/>
      <c r="J1013" s="342">
        <v>5</v>
      </c>
      <c r="K1013" s="342"/>
      <c r="L1013" s="342"/>
      <c r="M1013" s="342">
        <v>20</v>
      </c>
      <c r="N1013" s="272"/>
      <c r="O1013" s="272"/>
      <c r="P1013" s="256">
        <v>6.2588000000000008</v>
      </c>
    </row>
    <row r="1014" spans="1:16" ht="15" hidden="1" customHeight="1" outlineLevel="1" x14ac:dyDescent="0.25">
      <c r="A1014" s="483">
        <v>622</v>
      </c>
      <c r="B1014" s="625"/>
      <c r="C1014" s="659"/>
      <c r="D1014" s="685"/>
      <c r="E1014" s="309"/>
      <c r="F1014" s="468">
        <v>1</v>
      </c>
      <c r="G1014" s="209" t="s">
        <v>2053</v>
      </c>
      <c r="H1014" s="572"/>
      <c r="I1014" s="342"/>
      <c r="J1014" s="342">
        <v>15</v>
      </c>
      <c r="K1014" s="342"/>
      <c r="L1014" s="342"/>
      <c r="M1014" s="342">
        <v>15</v>
      </c>
      <c r="N1014" s="272"/>
      <c r="O1014" s="272"/>
      <c r="P1014" s="256">
        <v>61.216500000000003</v>
      </c>
    </row>
    <row r="1015" spans="1:16" ht="15" hidden="1" customHeight="1" outlineLevel="1" x14ac:dyDescent="0.25">
      <c r="A1015" s="483">
        <v>623</v>
      </c>
      <c r="B1015" s="625"/>
      <c r="C1015" s="659"/>
      <c r="D1015" s="685"/>
      <c r="E1015" s="309"/>
      <c r="F1015" s="468">
        <v>1</v>
      </c>
      <c r="G1015" s="209" t="s">
        <v>2057</v>
      </c>
      <c r="H1015" s="572"/>
      <c r="I1015" s="342"/>
      <c r="J1015" s="342">
        <v>12</v>
      </c>
      <c r="K1015" s="342"/>
      <c r="L1015" s="342"/>
      <c r="M1015" s="342">
        <v>15</v>
      </c>
      <c r="N1015" s="272"/>
      <c r="O1015" s="272"/>
      <c r="P1015" s="256">
        <v>58.45438</v>
      </c>
    </row>
    <row r="1016" spans="1:16" ht="15" hidden="1" customHeight="1" outlineLevel="1" x14ac:dyDescent="0.25">
      <c r="A1016" s="483">
        <v>624</v>
      </c>
      <c r="B1016" s="625"/>
      <c r="C1016" s="659"/>
      <c r="D1016" s="685"/>
      <c r="E1016" s="309"/>
      <c r="F1016" s="468">
        <v>1</v>
      </c>
      <c r="G1016" s="209" t="s">
        <v>2058</v>
      </c>
      <c r="H1016" s="572"/>
      <c r="I1016" s="342"/>
      <c r="J1016" s="342">
        <v>15</v>
      </c>
      <c r="K1016" s="342"/>
      <c r="L1016" s="342"/>
      <c r="M1016" s="342">
        <v>120</v>
      </c>
      <c r="N1016" s="272"/>
      <c r="O1016" s="272"/>
      <c r="P1016" s="256">
        <v>88.95</v>
      </c>
    </row>
    <row r="1017" spans="1:16" s="213" customFormat="1" ht="15" hidden="1" customHeight="1" outlineLevel="1" x14ac:dyDescent="0.25">
      <c r="A1017" s="483">
        <v>625</v>
      </c>
      <c r="B1017" s="625"/>
      <c r="C1017" s="659"/>
      <c r="D1017" s="685"/>
      <c r="E1017" s="309"/>
      <c r="F1017" s="468">
        <v>1</v>
      </c>
      <c r="G1017" s="212" t="s">
        <v>2060</v>
      </c>
      <c r="H1017" s="572"/>
      <c r="I1017" s="342"/>
      <c r="J1017" s="342">
        <v>1106</v>
      </c>
      <c r="K1017" s="342"/>
      <c r="L1017" s="342"/>
      <c r="M1017" s="342">
        <v>300</v>
      </c>
      <c r="N1017" s="272"/>
      <c r="O1017" s="272"/>
      <c r="P1017" s="256">
        <v>1650.41679</v>
      </c>
    </row>
    <row r="1018" spans="1:16" ht="15" hidden="1" customHeight="1" outlineLevel="1" x14ac:dyDescent="0.25">
      <c r="A1018" s="483">
        <v>626</v>
      </c>
      <c r="B1018" s="625"/>
      <c r="C1018" s="659"/>
      <c r="D1018" s="685"/>
      <c r="E1018" s="309"/>
      <c r="F1018" s="468">
        <v>1</v>
      </c>
      <c r="G1018" s="212" t="s">
        <v>2520</v>
      </c>
      <c r="H1018" s="572"/>
      <c r="I1018" s="342"/>
      <c r="J1018" s="342">
        <v>548</v>
      </c>
      <c r="K1018" s="342"/>
      <c r="L1018" s="342"/>
      <c r="M1018" s="342">
        <v>230</v>
      </c>
      <c r="N1018" s="272"/>
      <c r="O1018" s="272"/>
      <c r="P1018" s="256">
        <v>807.54817000000003</v>
      </c>
    </row>
    <row r="1019" spans="1:16" ht="15" hidden="1" customHeight="1" outlineLevel="1" x14ac:dyDescent="0.25">
      <c r="A1019" s="483">
        <v>627</v>
      </c>
      <c r="B1019" s="625"/>
      <c r="C1019" s="659"/>
      <c r="D1019" s="685"/>
      <c r="E1019" s="309"/>
      <c r="F1019" s="468">
        <v>1</v>
      </c>
      <c r="G1019" s="209" t="s">
        <v>2521</v>
      </c>
      <c r="H1019" s="572"/>
      <c r="I1019" s="342"/>
      <c r="J1019" s="342">
        <v>442</v>
      </c>
      <c r="K1019" s="342"/>
      <c r="L1019" s="342"/>
      <c r="M1019" s="342">
        <v>45</v>
      </c>
      <c r="N1019" s="272"/>
      <c r="O1019" s="272"/>
      <c r="P1019" s="256">
        <v>325.90194999999994</v>
      </c>
    </row>
    <row r="1020" spans="1:16" ht="15" hidden="1" customHeight="1" outlineLevel="1" x14ac:dyDescent="0.25">
      <c r="A1020" s="483">
        <v>628</v>
      </c>
      <c r="B1020" s="625"/>
      <c r="C1020" s="659"/>
      <c r="D1020" s="685"/>
      <c r="E1020" s="309"/>
      <c r="F1020" s="468">
        <v>1</v>
      </c>
      <c r="G1020" s="209" t="s">
        <v>2085</v>
      </c>
      <c r="H1020" s="572"/>
      <c r="I1020" s="342"/>
      <c r="J1020" s="342">
        <v>18</v>
      </c>
      <c r="K1020" s="342"/>
      <c r="L1020" s="342"/>
      <c r="M1020" s="342">
        <v>15</v>
      </c>
      <c r="N1020" s="272"/>
      <c r="O1020" s="272"/>
      <c r="P1020" s="256">
        <v>23.518869999999996</v>
      </c>
    </row>
    <row r="1021" spans="1:16" ht="15" hidden="1" customHeight="1" outlineLevel="1" x14ac:dyDescent="0.25">
      <c r="A1021" s="483">
        <v>629</v>
      </c>
      <c r="B1021" s="625"/>
      <c r="C1021" s="659"/>
      <c r="D1021" s="685"/>
      <c r="E1021" s="309"/>
      <c r="F1021" s="468">
        <v>1</v>
      </c>
      <c r="G1021" s="209" t="s">
        <v>2088</v>
      </c>
      <c r="H1021" s="572"/>
      <c r="I1021" s="342"/>
      <c r="J1021" s="342">
        <v>7</v>
      </c>
      <c r="K1021" s="342"/>
      <c r="L1021" s="342"/>
      <c r="M1021" s="342">
        <v>4</v>
      </c>
      <c r="N1021" s="272"/>
      <c r="O1021" s="272"/>
      <c r="P1021" s="318">
        <v>45.652740000000051</v>
      </c>
    </row>
    <row r="1022" spans="1:16" ht="15" hidden="1" customHeight="1" outlineLevel="1" x14ac:dyDescent="0.25">
      <c r="A1022" s="483">
        <v>630</v>
      </c>
      <c r="B1022" s="625"/>
      <c r="C1022" s="659"/>
      <c r="D1022" s="685"/>
      <c r="E1022" s="309"/>
      <c r="F1022" s="468">
        <v>1</v>
      </c>
      <c r="G1022" s="209" t="s">
        <v>2091</v>
      </c>
      <c r="H1022" s="572"/>
      <c r="I1022" s="342"/>
      <c r="J1022" s="342">
        <v>40</v>
      </c>
      <c r="K1022" s="342"/>
      <c r="L1022" s="342"/>
      <c r="M1022" s="342">
        <v>30</v>
      </c>
      <c r="N1022" s="272"/>
      <c r="O1022" s="272"/>
      <c r="P1022" s="256">
        <v>86.043680000000194</v>
      </c>
    </row>
    <row r="1023" spans="1:16" ht="15" hidden="1" customHeight="1" outlineLevel="1" x14ac:dyDescent="0.25">
      <c r="A1023" s="483">
        <v>631</v>
      </c>
      <c r="B1023" s="625"/>
      <c r="C1023" s="659"/>
      <c r="D1023" s="685"/>
      <c r="E1023" s="309"/>
      <c r="F1023" s="468">
        <v>1</v>
      </c>
      <c r="G1023" s="209" t="s">
        <v>2100</v>
      </c>
      <c r="H1023" s="572"/>
      <c r="I1023" s="342"/>
      <c r="J1023" s="342">
        <v>270</v>
      </c>
      <c r="K1023" s="342"/>
      <c r="L1023" s="342"/>
      <c r="M1023" s="342">
        <v>15</v>
      </c>
      <c r="N1023" s="272"/>
      <c r="O1023" s="272"/>
      <c r="P1023" s="256">
        <v>400.12516999999997</v>
      </c>
    </row>
    <row r="1024" spans="1:16" ht="15" hidden="1" customHeight="1" outlineLevel="1" x14ac:dyDescent="0.25">
      <c r="A1024" s="483">
        <v>632</v>
      </c>
      <c r="B1024" s="625"/>
      <c r="C1024" s="659"/>
      <c r="D1024" s="685"/>
      <c r="E1024" s="309"/>
      <c r="F1024" s="468">
        <v>1</v>
      </c>
      <c r="G1024" s="209" t="s">
        <v>2101</v>
      </c>
      <c r="H1024" s="572"/>
      <c r="I1024" s="342"/>
      <c r="J1024" s="342">
        <v>414</v>
      </c>
      <c r="K1024" s="342"/>
      <c r="L1024" s="342"/>
      <c r="M1024" s="342">
        <v>75</v>
      </c>
      <c r="N1024" s="272"/>
      <c r="O1024" s="272"/>
      <c r="P1024" s="256">
        <v>604.11620999999991</v>
      </c>
    </row>
    <row r="1025" spans="1:16" ht="15" hidden="1" customHeight="1" outlineLevel="1" x14ac:dyDescent="0.25">
      <c r="A1025" s="483">
        <v>633</v>
      </c>
      <c r="B1025" s="625"/>
      <c r="C1025" s="659"/>
      <c r="D1025" s="685"/>
      <c r="E1025" s="309"/>
      <c r="F1025" s="468">
        <v>1</v>
      </c>
      <c r="G1025" s="209" t="s">
        <v>2105</v>
      </c>
      <c r="H1025" s="572"/>
      <c r="I1025" s="342"/>
      <c r="J1025" s="342">
        <v>32</v>
      </c>
      <c r="K1025" s="342"/>
      <c r="L1025" s="342"/>
      <c r="M1025" s="342">
        <v>140</v>
      </c>
      <c r="N1025" s="272"/>
      <c r="O1025" s="272"/>
      <c r="P1025" s="256">
        <v>43.739930000000001</v>
      </c>
    </row>
    <row r="1026" spans="1:16" ht="15" hidden="1" customHeight="1" outlineLevel="1" x14ac:dyDescent="0.25">
      <c r="A1026" s="483">
        <v>634</v>
      </c>
      <c r="B1026" s="625"/>
      <c r="C1026" s="659"/>
      <c r="D1026" s="685"/>
      <c r="E1026" s="309"/>
      <c r="F1026" s="468">
        <v>1</v>
      </c>
      <c r="G1026" s="209" t="s">
        <v>2110</v>
      </c>
      <c r="H1026" s="572"/>
      <c r="I1026" s="342"/>
      <c r="J1026" s="342">
        <v>5</v>
      </c>
      <c r="K1026" s="342"/>
      <c r="L1026" s="342"/>
      <c r="M1026" s="342">
        <v>134</v>
      </c>
      <c r="N1026" s="272"/>
      <c r="O1026" s="272"/>
      <c r="P1026" s="256">
        <v>70.281220000000005</v>
      </c>
    </row>
    <row r="1027" spans="1:16" ht="15" hidden="1" customHeight="1" outlineLevel="1" x14ac:dyDescent="0.25">
      <c r="A1027" s="483">
        <v>635</v>
      </c>
      <c r="B1027" s="625"/>
      <c r="C1027" s="659"/>
      <c r="D1027" s="685"/>
      <c r="E1027" s="309"/>
      <c r="F1027" s="468">
        <v>1</v>
      </c>
      <c r="G1027" s="209" t="s">
        <v>2127</v>
      </c>
      <c r="H1027" s="572"/>
      <c r="I1027" s="342"/>
      <c r="J1027" s="342">
        <v>318</v>
      </c>
      <c r="K1027" s="342"/>
      <c r="L1027" s="342"/>
      <c r="M1027" s="342">
        <v>29.8</v>
      </c>
      <c r="N1027" s="272"/>
      <c r="O1027" s="272"/>
      <c r="P1027" s="256">
        <v>489.23009999999999</v>
      </c>
    </row>
    <row r="1028" spans="1:16" ht="15" hidden="1" customHeight="1" outlineLevel="1" x14ac:dyDescent="0.25">
      <c r="A1028" s="483">
        <v>636</v>
      </c>
      <c r="B1028" s="625"/>
      <c r="C1028" s="659"/>
      <c r="D1028" s="685"/>
      <c r="E1028" s="309"/>
      <c r="F1028" s="468">
        <v>1</v>
      </c>
      <c r="G1028" s="209" t="s">
        <v>2136</v>
      </c>
      <c r="H1028" s="572"/>
      <c r="I1028" s="342"/>
      <c r="J1028" s="342">
        <v>3</v>
      </c>
      <c r="K1028" s="342"/>
      <c r="L1028" s="342"/>
      <c r="M1028" s="342">
        <v>105</v>
      </c>
      <c r="N1028" s="272"/>
      <c r="O1028" s="272"/>
      <c r="P1028" s="256">
        <v>39.657449999999997</v>
      </c>
    </row>
    <row r="1029" spans="1:16" ht="15" hidden="1" customHeight="1" outlineLevel="1" x14ac:dyDescent="0.25">
      <c r="A1029" s="483">
        <v>637</v>
      </c>
      <c r="B1029" s="625"/>
      <c r="C1029" s="659"/>
      <c r="D1029" s="685"/>
      <c r="E1029" s="309"/>
      <c r="F1029" s="468">
        <v>1</v>
      </c>
      <c r="G1029" s="209" t="s">
        <v>2147</v>
      </c>
      <c r="H1029" s="572"/>
      <c r="I1029" s="342"/>
      <c r="J1029" s="342">
        <v>446</v>
      </c>
      <c r="K1029" s="342"/>
      <c r="L1029" s="342"/>
      <c r="M1029" s="342">
        <v>60</v>
      </c>
      <c r="N1029" s="272"/>
      <c r="O1029" s="272"/>
      <c r="P1029" s="256">
        <v>390.26197999999999</v>
      </c>
    </row>
    <row r="1030" spans="1:16" ht="15" hidden="1" customHeight="1" outlineLevel="1" x14ac:dyDescent="0.25">
      <c r="A1030" s="483">
        <v>638</v>
      </c>
      <c r="B1030" s="625"/>
      <c r="C1030" s="659"/>
      <c r="D1030" s="685"/>
      <c r="E1030" s="309"/>
      <c r="F1030" s="468">
        <v>1</v>
      </c>
      <c r="G1030" s="209" t="s">
        <v>2148</v>
      </c>
      <c r="H1030" s="572"/>
      <c r="I1030" s="342"/>
      <c r="J1030" s="342">
        <v>10</v>
      </c>
      <c r="K1030" s="342"/>
      <c r="L1030" s="342"/>
      <c r="M1030" s="342">
        <v>15</v>
      </c>
      <c r="N1030" s="272"/>
      <c r="O1030" s="272"/>
      <c r="P1030" s="256">
        <v>15.901350000000001</v>
      </c>
    </row>
    <row r="1031" spans="1:16" ht="15" hidden="1" customHeight="1" outlineLevel="1" x14ac:dyDescent="0.25">
      <c r="A1031" s="483">
        <v>639</v>
      </c>
      <c r="B1031" s="625"/>
      <c r="C1031" s="659"/>
      <c r="D1031" s="685"/>
      <c r="E1031" s="309"/>
      <c r="F1031" s="468">
        <v>1</v>
      </c>
      <c r="G1031" s="209" t="s">
        <v>2159</v>
      </c>
      <c r="H1031" s="572"/>
      <c r="I1031" s="342"/>
      <c r="J1031" s="342">
        <v>10</v>
      </c>
      <c r="K1031" s="342"/>
      <c r="L1031" s="342"/>
      <c r="M1031" s="342">
        <v>150</v>
      </c>
      <c r="N1031" s="272"/>
      <c r="O1031" s="272"/>
      <c r="P1031" s="256">
        <v>35.753729999999997</v>
      </c>
    </row>
    <row r="1032" spans="1:16" ht="15" hidden="1" customHeight="1" outlineLevel="1" x14ac:dyDescent="0.25">
      <c r="A1032" s="483">
        <v>640</v>
      </c>
      <c r="B1032" s="625"/>
      <c r="C1032" s="659"/>
      <c r="D1032" s="685"/>
      <c r="E1032" s="309"/>
      <c r="F1032" s="468">
        <v>1</v>
      </c>
      <c r="G1032" s="209" t="s">
        <v>2160</v>
      </c>
      <c r="H1032" s="572"/>
      <c r="I1032" s="342"/>
      <c r="J1032" s="342">
        <v>676</v>
      </c>
      <c r="K1032" s="342"/>
      <c r="L1032" s="342"/>
      <c r="M1032" s="342">
        <v>30</v>
      </c>
      <c r="N1032" s="272"/>
      <c r="O1032" s="272"/>
      <c r="P1032" s="256">
        <v>1328.1586532000001</v>
      </c>
    </row>
    <row r="1033" spans="1:16" ht="15" hidden="1" customHeight="1" outlineLevel="1" x14ac:dyDescent="0.25">
      <c r="A1033" s="483">
        <v>641</v>
      </c>
      <c r="B1033" s="625"/>
      <c r="C1033" s="659"/>
      <c r="D1033" s="685"/>
      <c r="E1033" s="309"/>
      <c r="F1033" s="468">
        <v>1</v>
      </c>
      <c r="G1033" s="209" t="s">
        <v>2161</v>
      </c>
      <c r="H1033" s="572"/>
      <c r="I1033" s="342"/>
      <c r="J1033" s="342">
        <v>12</v>
      </c>
      <c r="K1033" s="342"/>
      <c r="L1033" s="342"/>
      <c r="M1033" s="342">
        <v>100</v>
      </c>
      <c r="N1033" s="272"/>
      <c r="O1033" s="272"/>
      <c r="P1033" s="256">
        <v>34.608339999999998</v>
      </c>
    </row>
    <row r="1034" spans="1:16" ht="15" hidden="1" customHeight="1" outlineLevel="1" x14ac:dyDescent="0.25">
      <c r="A1034" s="483">
        <v>642</v>
      </c>
      <c r="B1034" s="625"/>
      <c r="C1034" s="659"/>
      <c r="D1034" s="685"/>
      <c r="E1034" s="309"/>
      <c r="F1034" s="468">
        <v>1</v>
      </c>
      <c r="G1034" s="209" t="s">
        <v>2162</v>
      </c>
      <c r="H1034" s="572"/>
      <c r="I1034" s="342"/>
      <c r="J1034" s="342">
        <v>50</v>
      </c>
      <c r="K1034" s="342"/>
      <c r="L1034" s="342"/>
      <c r="M1034" s="342">
        <v>15</v>
      </c>
      <c r="N1034" s="272"/>
      <c r="O1034" s="272"/>
      <c r="P1034" s="256">
        <v>291.41653000000002</v>
      </c>
    </row>
    <row r="1035" spans="1:16" ht="15" hidden="1" customHeight="1" outlineLevel="1" x14ac:dyDescent="0.25">
      <c r="A1035" s="483">
        <v>643</v>
      </c>
      <c r="B1035" s="625"/>
      <c r="C1035" s="659"/>
      <c r="D1035" s="685"/>
      <c r="E1035" s="309"/>
      <c r="F1035" s="468">
        <v>1</v>
      </c>
      <c r="G1035" s="212" t="s">
        <v>2172</v>
      </c>
      <c r="H1035" s="572"/>
      <c r="I1035" s="342"/>
      <c r="J1035" s="342">
        <v>364</v>
      </c>
      <c r="K1035" s="342"/>
      <c r="L1035" s="342"/>
      <c r="M1035" s="342">
        <v>90</v>
      </c>
      <c r="N1035" s="272"/>
      <c r="O1035" s="272"/>
      <c r="P1035" s="256">
        <v>1896.5419499999998</v>
      </c>
    </row>
    <row r="1036" spans="1:16" ht="15" hidden="1" customHeight="1" outlineLevel="1" x14ac:dyDescent="0.25">
      <c r="A1036" s="483">
        <v>644</v>
      </c>
      <c r="B1036" s="625"/>
      <c r="C1036" s="659"/>
      <c r="D1036" s="685"/>
      <c r="E1036" s="309"/>
      <c r="F1036" s="468">
        <v>1</v>
      </c>
      <c r="G1036" s="209" t="s">
        <v>2177</v>
      </c>
      <c r="H1036" s="572"/>
      <c r="I1036" s="342"/>
      <c r="J1036" s="342">
        <v>25</v>
      </c>
      <c r="K1036" s="342"/>
      <c r="L1036" s="342"/>
      <c r="M1036" s="342">
        <v>50</v>
      </c>
      <c r="N1036" s="272"/>
      <c r="O1036" s="272"/>
      <c r="P1036" s="256">
        <v>48.509370000000004</v>
      </c>
    </row>
    <row r="1037" spans="1:16" ht="15" hidden="1" customHeight="1" outlineLevel="1" x14ac:dyDescent="0.25">
      <c r="A1037" s="483">
        <v>645</v>
      </c>
      <c r="B1037" s="625"/>
      <c r="C1037" s="659"/>
      <c r="D1037" s="685"/>
      <c r="E1037" s="309"/>
      <c r="F1037" s="468">
        <v>1</v>
      </c>
      <c r="G1037" s="209" t="s">
        <v>2182</v>
      </c>
      <c r="H1037" s="572"/>
      <c r="I1037" s="342"/>
      <c r="J1037" s="342">
        <v>5</v>
      </c>
      <c r="K1037" s="342"/>
      <c r="L1037" s="342"/>
      <c r="M1037" s="342">
        <v>150</v>
      </c>
      <c r="N1037" s="272"/>
      <c r="O1037" s="272"/>
      <c r="P1037" s="256">
        <v>233.27339000000003</v>
      </c>
    </row>
    <row r="1038" spans="1:16" ht="15" hidden="1" customHeight="1" outlineLevel="1" x14ac:dyDescent="0.25">
      <c r="A1038" s="483">
        <v>646</v>
      </c>
      <c r="B1038" s="625"/>
      <c r="C1038" s="659"/>
      <c r="D1038" s="685"/>
      <c r="E1038" s="309"/>
      <c r="F1038" s="468">
        <v>1</v>
      </c>
      <c r="G1038" s="209" t="s">
        <v>2192</v>
      </c>
      <c r="H1038" s="572"/>
      <c r="I1038" s="342"/>
      <c r="J1038" s="342">
        <v>454</v>
      </c>
      <c r="K1038" s="342"/>
      <c r="L1038" s="342"/>
      <c r="M1038" s="342">
        <v>60</v>
      </c>
      <c r="N1038" s="272"/>
      <c r="O1038" s="272"/>
      <c r="P1038" s="256">
        <v>421.92147999999997</v>
      </c>
    </row>
    <row r="1039" spans="1:16" ht="15" hidden="1" customHeight="1" outlineLevel="1" x14ac:dyDescent="0.25">
      <c r="A1039" s="483">
        <v>647</v>
      </c>
      <c r="B1039" s="625"/>
      <c r="C1039" s="659"/>
      <c r="D1039" s="685"/>
      <c r="E1039" s="309"/>
      <c r="F1039" s="468">
        <v>1</v>
      </c>
      <c r="G1039" s="209" t="s">
        <v>2203</v>
      </c>
      <c r="H1039" s="572"/>
      <c r="I1039" s="342"/>
      <c r="J1039" s="342">
        <v>186</v>
      </c>
      <c r="K1039" s="342"/>
      <c r="L1039" s="342"/>
      <c r="M1039" s="342">
        <v>15</v>
      </c>
      <c r="N1039" s="272"/>
      <c r="O1039" s="272"/>
      <c r="P1039" s="256">
        <v>404.46337999999997</v>
      </c>
    </row>
    <row r="1040" spans="1:16" ht="15" hidden="1" customHeight="1" outlineLevel="1" x14ac:dyDescent="0.25">
      <c r="A1040" s="483">
        <v>648</v>
      </c>
      <c r="B1040" s="625"/>
      <c r="C1040" s="659"/>
      <c r="D1040" s="685"/>
      <c r="E1040" s="309"/>
      <c r="F1040" s="468">
        <v>1</v>
      </c>
      <c r="G1040" s="209" t="s">
        <v>2222</v>
      </c>
      <c r="H1040" s="572"/>
      <c r="I1040" s="342"/>
      <c r="J1040" s="342">
        <v>277</v>
      </c>
      <c r="K1040" s="342"/>
      <c r="L1040" s="342"/>
      <c r="M1040" s="342">
        <v>6</v>
      </c>
      <c r="N1040" s="272"/>
      <c r="O1040" s="272"/>
      <c r="P1040" s="256">
        <v>874.50062000000003</v>
      </c>
    </row>
    <row r="1041" spans="1:16" ht="15" hidden="1" customHeight="1" outlineLevel="1" x14ac:dyDescent="0.25">
      <c r="A1041" s="483">
        <v>649</v>
      </c>
      <c r="B1041" s="625"/>
      <c r="C1041" s="659"/>
      <c r="D1041" s="685"/>
      <c r="E1041" s="309"/>
      <c r="F1041" s="468">
        <v>1</v>
      </c>
      <c r="G1041" s="209" t="s">
        <v>2238</v>
      </c>
      <c r="H1041" s="572"/>
      <c r="I1041" s="342"/>
      <c r="J1041" s="342">
        <v>143</v>
      </c>
      <c r="K1041" s="342"/>
      <c r="L1041" s="342"/>
      <c r="M1041" s="342">
        <v>90</v>
      </c>
      <c r="N1041" s="272"/>
      <c r="O1041" s="272"/>
      <c r="P1041" s="256">
        <v>467.75053790000004</v>
      </c>
    </row>
    <row r="1042" spans="1:16" ht="15" hidden="1" customHeight="1" outlineLevel="1" x14ac:dyDescent="0.25">
      <c r="A1042" s="483">
        <v>650</v>
      </c>
      <c r="B1042" s="625"/>
      <c r="C1042" s="659"/>
      <c r="D1042" s="685"/>
      <c r="E1042" s="309"/>
      <c r="F1042" s="468">
        <v>1</v>
      </c>
      <c r="G1042" s="212" t="s">
        <v>2239</v>
      </c>
      <c r="H1042" s="572"/>
      <c r="I1042" s="342"/>
      <c r="J1042" s="342">
        <v>188</v>
      </c>
      <c r="K1042" s="342"/>
      <c r="L1042" s="342"/>
      <c r="M1042" s="342">
        <v>150</v>
      </c>
      <c r="N1042" s="272"/>
      <c r="O1042" s="272"/>
      <c r="P1042" s="256">
        <v>396.54797999999994</v>
      </c>
    </row>
    <row r="1043" spans="1:16" ht="15" hidden="1" customHeight="1" outlineLevel="1" x14ac:dyDescent="0.25">
      <c r="A1043" s="483">
        <v>651</v>
      </c>
      <c r="B1043" s="625"/>
      <c r="C1043" s="659"/>
      <c r="D1043" s="685"/>
      <c r="E1043" s="309"/>
      <c r="F1043" s="468">
        <v>1</v>
      </c>
      <c r="G1043" s="209" t="s">
        <v>1559</v>
      </c>
      <c r="H1043" s="572"/>
      <c r="I1043" s="342"/>
      <c r="J1043" s="342">
        <v>7</v>
      </c>
      <c r="K1043" s="342"/>
      <c r="L1043" s="342"/>
      <c r="M1043" s="342">
        <v>15</v>
      </c>
      <c r="N1043" s="272"/>
      <c r="O1043" s="272"/>
      <c r="P1043" s="256">
        <v>30.48</v>
      </c>
    </row>
    <row r="1044" spans="1:16" ht="15" hidden="1" customHeight="1" outlineLevel="1" x14ac:dyDescent="0.25">
      <c r="A1044" s="483">
        <v>652</v>
      </c>
      <c r="B1044" s="625"/>
      <c r="C1044" s="659"/>
      <c r="D1044" s="685"/>
      <c r="E1044" s="309"/>
      <c r="F1044" s="468">
        <v>1</v>
      </c>
      <c r="G1044" s="209" t="s">
        <v>2245</v>
      </c>
      <c r="H1044" s="572"/>
      <c r="I1044" s="342"/>
      <c r="J1044" s="342">
        <v>176</v>
      </c>
      <c r="K1044" s="342"/>
      <c r="L1044" s="342"/>
      <c r="M1044" s="342">
        <v>30</v>
      </c>
      <c r="N1044" s="272"/>
      <c r="O1044" s="272"/>
      <c r="P1044" s="256">
        <v>381.85618999999997</v>
      </c>
    </row>
    <row r="1045" spans="1:16" ht="15" hidden="1" customHeight="1" outlineLevel="1" x14ac:dyDescent="0.25">
      <c r="A1045" s="483">
        <v>653</v>
      </c>
      <c r="B1045" s="625"/>
      <c r="C1045" s="659"/>
      <c r="D1045" s="685"/>
      <c r="E1045" s="309"/>
      <c r="F1045" s="468">
        <v>1</v>
      </c>
      <c r="G1045" s="209" t="s">
        <v>2247</v>
      </c>
      <c r="H1045" s="572"/>
      <c r="I1045" s="342"/>
      <c r="J1045" s="342">
        <v>158</v>
      </c>
      <c r="K1045" s="342"/>
      <c r="L1045" s="342"/>
      <c r="M1045" s="342">
        <v>30</v>
      </c>
      <c r="N1045" s="272"/>
      <c r="O1045" s="272"/>
      <c r="P1045" s="256">
        <v>414.13856999999996</v>
      </c>
    </row>
    <row r="1046" spans="1:16" ht="15" hidden="1" customHeight="1" outlineLevel="1" x14ac:dyDescent="0.25">
      <c r="A1046" s="483">
        <v>654</v>
      </c>
      <c r="B1046" s="625"/>
      <c r="C1046" s="659"/>
      <c r="D1046" s="685"/>
      <c r="E1046" s="309"/>
      <c r="F1046" s="468">
        <v>1</v>
      </c>
      <c r="G1046" s="209" t="s">
        <v>2252</v>
      </c>
      <c r="H1046" s="572"/>
      <c r="I1046" s="342"/>
      <c r="J1046" s="342">
        <v>132</v>
      </c>
      <c r="K1046" s="342"/>
      <c r="L1046" s="342"/>
      <c r="M1046" s="342">
        <v>21</v>
      </c>
      <c r="N1046" s="272"/>
      <c r="O1046" s="272"/>
      <c r="P1046" s="256">
        <v>284.10515000000004</v>
      </c>
    </row>
    <row r="1047" spans="1:16" ht="15" hidden="1" customHeight="1" outlineLevel="1" x14ac:dyDescent="0.25">
      <c r="A1047" s="483">
        <v>655</v>
      </c>
      <c r="B1047" s="625"/>
      <c r="C1047" s="659"/>
      <c r="D1047" s="685"/>
      <c r="E1047" s="309"/>
      <c r="F1047" s="468">
        <v>1</v>
      </c>
      <c r="G1047" s="209" t="s">
        <v>2258</v>
      </c>
      <c r="H1047" s="572"/>
      <c r="I1047" s="342"/>
      <c r="J1047" s="342">
        <v>40</v>
      </c>
      <c r="K1047" s="342"/>
      <c r="L1047" s="342"/>
      <c r="M1047" s="342">
        <v>290</v>
      </c>
      <c r="N1047" s="272"/>
      <c r="O1047" s="272"/>
      <c r="P1047" s="256">
        <v>176.42460000000003</v>
      </c>
    </row>
    <row r="1048" spans="1:16" ht="15" hidden="1" customHeight="1" outlineLevel="1" x14ac:dyDescent="0.25">
      <c r="A1048" s="483">
        <v>656</v>
      </c>
      <c r="B1048" s="625"/>
      <c r="C1048" s="659"/>
      <c r="D1048" s="685"/>
      <c r="E1048" s="309"/>
      <c r="F1048" s="468">
        <v>1</v>
      </c>
      <c r="G1048" s="212" t="s">
        <v>2268</v>
      </c>
      <c r="H1048" s="572"/>
      <c r="I1048" s="342"/>
      <c r="J1048" s="342">
        <v>470</v>
      </c>
      <c r="K1048" s="342"/>
      <c r="L1048" s="342"/>
      <c r="M1048" s="342">
        <v>150</v>
      </c>
      <c r="N1048" s="272"/>
      <c r="O1048" s="272"/>
      <c r="P1048" s="256">
        <v>706.53992000000017</v>
      </c>
    </row>
    <row r="1049" spans="1:16" ht="15" hidden="1" customHeight="1" outlineLevel="1" x14ac:dyDescent="0.25">
      <c r="A1049" s="483">
        <v>657</v>
      </c>
      <c r="B1049" s="625"/>
      <c r="C1049" s="659"/>
      <c r="D1049" s="685"/>
      <c r="E1049" s="309"/>
      <c r="F1049" s="468">
        <v>1</v>
      </c>
      <c r="G1049" s="209" t="s">
        <v>2269</v>
      </c>
      <c r="H1049" s="572"/>
      <c r="I1049" s="342"/>
      <c r="J1049" s="342">
        <v>10</v>
      </c>
      <c r="K1049" s="342"/>
      <c r="L1049" s="342"/>
      <c r="M1049" s="342">
        <v>140</v>
      </c>
      <c r="N1049" s="272"/>
      <c r="O1049" s="272"/>
      <c r="P1049" s="256">
        <v>205.03067999999999</v>
      </c>
    </row>
    <row r="1050" spans="1:16" ht="15" hidden="1" customHeight="1" outlineLevel="1" x14ac:dyDescent="0.25">
      <c r="A1050" s="483">
        <v>658</v>
      </c>
      <c r="B1050" s="625"/>
      <c r="C1050" s="659"/>
      <c r="D1050" s="685"/>
      <c r="E1050" s="309"/>
      <c r="F1050" s="468">
        <v>1</v>
      </c>
      <c r="G1050" s="209" t="s">
        <v>2271</v>
      </c>
      <c r="H1050" s="572"/>
      <c r="I1050" s="342"/>
      <c r="J1050" s="342">
        <v>5</v>
      </c>
      <c r="K1050" s="342"/>
      <c r="L1050" s="342"/>
      <c r="M1050" s="342">
        <v>25</v>
      </c>
      <c r="N1050" s="272"/>
      <c r="O1050" s="272"/>
      <c r="P1050" s="256">
        <v>41.110660000000003</v>
      </c>
    </row>
    <row r="1051" spans="1:16" ht="15" hidden="1" customHeight="1" outlineLevel="1" x14ac:dyDescent="0.25">
      <c r="A1051" s="483">
        <v>659</v>
      </c>
      <c r="B1051" s="625"/>
      <c r="C1051" s="659"/>
      <c r="D1051" s="685"/>
      <c r="E1051" s="309"/>
      <c r="F1051" s="468">
        <v>1</v>
      </c>
      <c r="G1051" s="209" t="s">
        <v>2272</v>
      </c>
      <c r="H1051" s="572"/>
      <c r="I1051" s="342"/>
      <c r="J1051" s="342">
        <v>156</v>
      </c>
      <c r="K1051" s="342"/>
      <c r="L1051" s="342"/>
      <c r="M1051" s="342">
        <v>80</v>
      </c>
      <c r="N1051" s="272"/>
      <c r="O1051" s="272"/>
      <c r="P1051" s="256">
        <v>361.41969999999998</v>
      </c>
    </row>
    <row r="1052" spans="1:16" ht="15" hidden="1" customHeight="1" outlineLevel="1" x14ac:dyDescent="0.25">
      <c r="A1052" s="483">
        <v>660</v>
      </c>
      <c r="B1052" s="625"/>
      <c r="C1052" s="659"/>
      <c r="D1052" s="685"/>
      <c r="E1052" s="309"/>
      <c r="F1052" s="468">
        <v>1</v>
      </c>
      <c r="G1052" s="209" t="s">
        <v>2283</v>
      </c>
      <c r="H1052" s="572"/>
      <c r="I1052" s="342"/>
      <c r="J1052" s="342">
        <v>20</v>
      </c>
      <c r="K1052" s="342"/>
      <c r="L1052" s="342"/>
      <c r="M1052" s="342">
        <v>249</v>
      </c>
      <c r="N1052" s="272"/>
      <c r="O1052" s="272"/>
      <c r="P1052" s="256">
        <v>217.74935999999997</v>
      </c>
    </row>
    <row r="1053" spans="1:16" ht="15" hidden="1" customHeight="1" outlineLevel="1" x14ac:dyDescent="0.25">
      <c r="A1053" s="483">
        <v>661</v>
      </c>
      <c r="B1053" s="625"/>
      <c r="C1053" s="659"/>
      <c r="D1053" s="685"/>
      <c r="E1053" s="309"/>
      <c r="F1053" s="468">
        <v>1</v>
      </c>
      <c r="G1053" s="209" t="s">
        <v>2285</v>
      </c>
      <c r="H1053" s="572"/>
      <c r="I1053" s="342"/>
      <c r="J1053" s="342">
        <v>5</v>
      </c>
      <c r="K1053" s="342"/>
      <c r="L1053" s="342"/>
      <c r="M1053" s="342">
        <v>150</v>
      </c>
      <c r="N1053" s="272"/>
      <c r="O1053" s="272"/>
      <c r="P1053" s="256">
        <v>34.497109999999928</v>
      </c>
    </row>
    <row r="1054" spans="1:16" ht="15" hidden="1" customHeight="1" outlineLevel="1" x14ac:dyDescent="0.25">
      <c r="A1054" s="483">
        <v>662</v>
      </c>
      <c r="B1054" s="625"/>
      <c r="C1054" s="659"/>
      <c r="D1054" s="685"/>
      <c r="E1054" s="309"/>
      <c r="F1054" s="468">
        <v>1</v>
      </c>
      <c r="G1054" s="209" t="s">
        <v>2295</v>
      </c>
      <c r="H1054" s="572"/>
      <c r="I1054" s="342"/>
      <c r="J1054" s="342">
        <v>30</v>
      </c>
      <c r="K1054" s="342"/>
      <c r="L1054" s="342"/>
      <c r="M1054" s="342">
        <v>150</v>
      </c>
      <c r="N1054" s="272"/>
      <c r="O1054" s="272"/>
      <c r="P1054" s="256">
        <v>256.86042999999995</v>
      </c>
    </row>
    <row r="1055" spans="1:16" ht="15" hidden="1" customHeight="1" outlineLevel="1" x14ac:dyDescent="0.25">
      <c r="A1055" s="483">
        <v>663</v>
      </c>
      <c r="B1055" s="625"/>
      <c r="C1055" s="659"/>
      <c r="D1055" s="685"/>
      <c r="E1055" s="309"/>
      <c r="F1055" s="468">
        <v>1</v>
      </c>
      <c r="G1055" s="209" t="s">
        <v>2296</v>
      </c>
      <c r="H1055" s="572"/>
      <c r="I1055" s="342"/>
      <c r="J1055" s="342">
        <v>45</v>
      </c>
      <c r="K1055" s="342"/>
      <c r="L1055" s="342"/>
      <c r="M1055" s="342">
        <v>150</v>
      </c>
      <c r="N1055" s="272"/>
      <c r="O1055" s="272"/>
      <c r="P1055" s="256">
        <v>236.47540000000001</v>
      </c>
    </row>
    <row r="1056" spans="1:16" ht="15" hidden="1" customHeight="1" outlineLevel="1" x14ac:dyDescent="0.25">
      <c r="A1056" s="483">
        <v>664</v>
      </c>
      <c r="B1056" s="625"/>
      <c r="C1056" s="659"/>
      <c r="D1056" s="685"/>
      <c r="E1056" s="309"/>
      <c r="F1056" s="468">
        <v>1</v>
      </c>
      <c r="G1056" s="209" t="s">
        <v>2300</v>
      </c>
      <c r="H1056" s="572"/>
      <c r="I1056" s="342"/>
      <c r="J1056" s="342">
        <v>160</v>
      </c>
      <c r="K1056" s="342"/>
      <c r="L1056" s="342"/>
      <c r="M1056" s="342">
        <v>125</v>
      </c>
      <c r="N1056" s="272"/>
      <c r="O1056" s="272"/>
      <c r="P1056" s="256">
        <v>163.10036000000008</v>
      </c>
    </row>
    <row r="1057" spans="1:16" ht="15" hidden="1" customHeight="1" outlineLevel="1" x14ac:dyDescent="0.25">
      <c r="A1057" s="483">
        <v>665</v>
      </c>
      <c r="B1057" s="625"/>
      <c r="C1057" s="659"/>
      <c r="D1057" s="685"/>
      <c r="E1057" s="309"/>
      <c r="F1057" s="468">
        <v>1</v>
      </c>
      <c r="G1057" s="209" t="s">
        <v>1341</v>
      </c>
      <c r="H1057" s="572"/>
      <c r="I1057" s="342"/>
      <c r="J1057" s="342">
        <v>5</v>
      </c>
      <c r="K1057" s="342"/>
      <c r="L1057" s="342"/>
      <c r="M1057" s="342">
        <v>100</v>
      </c>
      <c r="N1057" s="272"/>
      <c r="O1057" s="272"/>
      <c r="P1057" s="256">
        <v>62.094820000000055</v>
      </c>
    </row>
    <row r="1058" spans="1:16" ht="15" hidden="1" customHeight="1" outlineLevel="1" x14ac:dyDescent="0.25">
      <c r="A1058" s="483">
        <v>666</v>
      </c>
      <c r="B1058" s="625"/>
      <c r="C1058" s="659"/>
      <c r="D1058" s="685"/>
      <c r="E1058" s="309"/>
      <c r="F1058" s="468">
        <v>1</v>
      </c>
      <c r="G1058" s="209" t="s">
        <v>2309</v>
      </c>
      <c r="H1058" s="572"/>
      <c r="I1058" s="342"/>
      <c r="J1058" s="342">
        <v>5</v>
      </c>
      <c r="K1058" s="342"/>
      <c r="L1058" s="342"/>
      <c r="M1058" s="342">
        <v>150</v>
      </c>
      <c r="N1058" s="272"/>
      <c r="O1058" s="272"/>
      <c r="P1058" s="256">
        <v>73.804699999999912</v>
      </c>
    </row>
    <row r="1059" spans="1:16" ht="15" hidden="1" customHeight="1" outlineLevel="1" x14ac:dyDescent="0.25">
      <c r="A1059" s="483">
        <v>667</v>
      </c>
      <c r="B1059" s="625"/>
      <c r="C1059" s="659"/>
      <c r="D1059" s="685"/>
      <c r="E1059" s="309"/>
      <c r="F1059" s="468">
        <v>1</v>
      </c>
      <c r="G1059" s="209" t="s">
        <v>2313</v>
      </c>
      <c r="H1059" s="572"/>
      <c r="I1059" s="342"/>
      <c r="J1059" s="342">
        <v>25</v>
      </c>
      <c r="K1059" s="342"/>
      <c r="L1059" s="342"/>
      <c r="M1059" s="342">
        <v>55</v>
      </c>
      <c r="N1059" s="272"/>
      <c r="O1059" s="272"/>
      <c r="P1059" s="256">
        <v>69.126930000000073</v>
      </c>
    </row>
    <row r="1060" spans="1:16" ht="15" hidden="1" customHeight="1" outlineLevel="1" x14ac:dyDescent="0.25">
      <c r="A1060" s="483">
        <v>668</v>
      </c>
      <c r="B1060" s="625"/>
      <c r="C1060" s="659"/>
      <c r="D1060" s="685"/>
      <c r="E1060" s="309"/>
      <c r="F1060" s="468">
        <v>1</v>
      </c>
      <c r="G1060" s="209" t="s">
        <v>2316</v>
      </c>
      <c r="H1060" s="572"/>
      <c r="I1060" s="342"/>
      <c r="J1060" s="342">
        <v>562</v>
      </c>
      <c r="K1060" s="342"/>
      <c r="L1060" s="342"/>
      <c r="M1060" s="342">
        <v>75</v>
      </c>
      <c r="N1060" s="272"/>
      <c r="O1060" s="272"/>
      <c r="P1060" s="256">
        <v>878.19231999999988</v>
      </c>
    </row>
    <row r="1061" spans="1:16" ht="15" hidden="1" customHeight="1" outlineLevel="1" x14ac:dyDescent="0.25">
      <c r="A1061" s="483">
        <v>669</v>
      </c>
      <c r="B1061" s="625"/>
      <c r="C1061" s="659"/>
      <c r="D1061" s="685"/>
      <c r="E1061" s="309"/>
      <c r="F1061" s="468">
        <v>1</v>
      </c>
      <c r="G1061" s="209" t="s">
        <v>2320</v>
      </c>
      <c r="H1061" s="572"/>
      <c r="I1061" s="342"/>
      <c r="J1061" s="342">
        <v>531</v>
      </c>
      <c r="K1061" s="342"/>
      <c r="L1061" s="342"/>
      <c r="M1061" s="342">
        <v>15</v>
      </c>
      <c r="N1061" s="272"/>
      <c r="O1061" s="272"/>
      <c r="P1061" s="256">
        <v>302.79252000000002</v>
      </c>
    </row>
    <row r="1062" spans="1:16" ht="15" hidden="1" customHeight="1" outlineLevel="1" x14ac:dyDescent="0.25">
      <c r="A1062" s="483">
        <v>670</v>
      </c>
      <c r="B1062" s="625"/>
      <c r="C1062" s="659"/>
      <c r="D1062" s="685"/>
      <c r="E1062" s="309"/>
      <c r="F1062" s="468">
        <v>1</v>
      </c>
      <c r="G1062" s="209" t="s">
        <v>2324</v>
      </c>
      <c r="H1062" s="572"/>
      <c r="I1062" s="342"/>
      <c r="J1062" s="342">
        <v>10</v>
      </c>
      <c r="K1062" s="342"/>
      <c r="L1062" s="342"/>
      <c r="M1062" s="342">
        <v>15</v>
      </c>
      <c r="N1062" s="272"/>
      <c r="O1062" s="272"/>
      <c r="P1062" s="256">
        <v>23.598680000000051</v>
      </c>
    </row>
    <row r="1063" spans="1:16" ht="15" hidden="1" customHeight="1" outlineLevel="1" x14ac:dyDescent="0.25">
      <c r="A1063" s="483">
        <v>671</v>
      </c>
      <c r="B1063" s="625"/>
      <c r="C1063" s="659"/>
      <c r="D1063" s="685"/>
      <c r="E1063" s="309"/>
      <c r="F1063" s="468">
        <v>1</v>
      </c>
      <c r="G1063" s="209" t="s">
        <v>2332</v>
      </c>
      <c r="H1063" s="572"/>
      <c r="I1063" s="342"/>
      <c r="J1063" s="342">
        <v>611</v>
      </c>
      <c r="K1063" s="342"/>
      <c r="L1063" s="342"/>
      <c r="M1063" s="342">
        <v>179</v>
      </c>
      <c r="N1063" s="272"/>
      <c r="O1063" s="272"/>
      <c r="P1063" s="256">
        <v>1190.9259999999999</v>
      </c>
    </row>
    <row r="1064" spans="1:16" ht="15" hidden="1" customHeight="1" outlineLevel="1" x14ac:dyDescent="0.25">
      <c r="A1064" s="483">
        <v>672</v>
      </c>
      <c r="B1064" s="625"/>
      <c r="C1064" s="659"/>
      <c r="D1064" s="685"/>
      <c r="E1064" s="309"/>
      <c r="F1064" s="468">
        <v>1</v>
      </c>
      <c r="G1064" s="209" t="s">
        <v>2334</v>
      </c>
      <c r="H1064" s="572"/>
      <c r="I1064" s="342"/>
      <c r="J1064" s="342">
        <v>100</v>
      </c>
      <c r="K1064" s="342"/>
      <c r="L1064" s="342"/>
      <c r="M1064" s="342">
        <v>355.4</v>
      </c>
      <c r="N1064" s="272"/>
      <c r="O1064" s="272"/>
      <c r="P1064" s="256">
        <v>200.50684999999999</v>
      </c>
    </row>
    <row r="1065" spans="1:16" ht="15" hidden="1" customHeight="1" outlineLevel="1" x14ac:dyDescent="0.25">
      <c r="A1065" s="483">
        <v>673</v>
      </c>
      <c r="B1065" s="625"/>
      <c r="C1065" s="659"/>
      <c r="D1065" s="685"/>
      <c r="E1065" s="309"/>
      <c r="F1065" s="468">
        <v>1</v>
      </c>
      <c r="G1065" s="209" t="s">
        <v>2335</v>
      </c>
      <c r="H1065" s="572"/>
      <c r="I1065" s="342"/>
      <c r="J1065" s="342">
        <v>160</v>
      </c>
      <c r="K1065" s="342"/>
      <c r="L1065" s="342"/>
      <c r="M1065" s="342">
        <v>256</v>
      </c>
      <c r="N1065" s="272"/>
      <c r="O1065" s="272"/>
      <c r="P1065" s="256">
        <v>158.16103000000001</v>
      </c>
    </row>
    <row r="1066" spans="1:16" ht="15" hidden="1" customHeight="1" outlineLevel="1" thickBot="1" x14ac:dyDescent="0.3">
      <c r="A1066" s="485"/>
      <c r="B1066" s="625"/>
      <c r="C1066" s="659"/>
      <c r="D1066" s="685"/>
      <c r="E1066" s="269"/>
      <c r="F1066" s="537"/>
      <c r="G1066" s="537"/>
      <c r="H1066" s="578"/>
      <c r="I1066" s="579"/>
      <c r="J1066" s="579"/>
      <c r="K1066" s="579"/>
      <c r="L1066" s="579"/>
      <c r="M1066" s="579"/>
      <c r="N1066" s="467">
        <v>0</v>
      </c>
      <c r="O1066" s="467"/>
      <c r="P1066" s="467"/>
    </row>
    <row r="1067" spans="1:16" s="221" customFormat="1" ht="18" customHeight="1" collapsed="1" thickBot="1" x14ac:dyDescent="0.3">
      <c r="A1067" s="384" t="s">
        <v>854</v>
      </c>
      <c r="B1067" s="625"/>
      <c r="C1067" s="659"/>
      <c r="D1067" s="685"/>
      <c r="E1067" s="385" t="s">
        <v>20</v>
      </c>
      <c r="F1067" s="386" t="s">
        <v>100</v>
      </c>
      <c r="G1067" s="386" t="s">
        <v>16</v>
      </c>
      <c r="H1067" s="562">
        <v>0</v>
      </c>
      <c r="I1067" s="565">
        <v>1830</v>
      </c>
      <c r="J1067" s="565">
        <v>1440</v>
      </c>
      <c r="K1067" s="565">
        <v>0</v>
      </c>
      <c r="L1067" s="565">
        <v>450</v>
      </c>
      <c r="M1067" s="565">
        <v>343.4</v>
      </c>
      <c r="N1067" s="415">
        <v>0</v>
      </c>
      <c r="O1067" s="389">
        <v>2544.5065169210761</v>
      </c>
      <c r="P1067" s="389">
        <v>2397.57152</v>
      </c>
    </row>
    <row r="1068" spans="1:16" ht="15" hidden="1" customHeight="1" outlineLevel="1" x14ac:dyDescent="0.25">
      <c r="A1068" s="484">
        <v>1</v>
      </c>
      <c r="B1068" s="625"/>
      <c r="C1068" s="659"/>
      <c r="D1068" s="685"/>
      <c r="E1068" s="263"/>
      <c r="F1068" s="470">
        <v>1</v>
      </c>
      <c r="G1068" s="251" t="s">
        <v>855</v>
      </c>
      <c r="H1068" s="580"/>
      <c r="I1068" s="317">
        <v>97</v>
      </c>
      <c r="J1068" s="317"/>
      <c r="K1068" s="566"/>
      <c r="L1068" s="317">
        <v>150</v>
      </c>
      <c r="M1068" s="317"/>
      <c r="N1068" s="566"/>
      <c r="O1068" s="281">
        <v>220.19526999999999</v>
      </c>
      <c r="P1068" s="281"/>
    </row>
    <row r="1069" spans="1:16" ht="15" hidden="1" customHeight="1" outlineLevel="1" x14ac:dyDescent="0.25">
      <c r="A1069" s="483">
        <v>2</v>
      </c>
      <c r="B1069" s="625"/>
      <c r="C1069" s="659"/>
      <c r="D1069" s="685"/>
      <c r="E1069" s="469"/>
      <c r="F1069" s="468">
        <v>1</v>
      </c>
      <c r="G1069" s="200" t="s">
        <v>856</v>
      </c>
      <c r="H1069" s="574"/>
      <c r="I1069" s="305">
        <v>420</v>
      </c>
      <c r="J1069" s="305"/>
      <c r="K1069" s="567"/>
      <c r="L1069" s="305">
        <v>120</v>
      </c>
      <c r="M1069" s="305"/>
      <c r="N1069" s="567"/>
      <c r="O1069" s="279">
        <v>962.04490999999996</v>
      </c>
      <c r="P1069" s="279"/>
    </row>
    <row r="1070" spans="1:16" ht="15" hidden="1" customHeight="1" outlineLevel="1" x14ac:dyDescent="0.25">
      <c r="A1070" s="483">
        <v>3</v>
      </c>
      <c r="B1070" s="625"/>
      <c r="C1070" s="659"/>
      <c r="D1070" s="685"/>
      <c r="E1070" s="469"/>
      <c r="F1070" s="468">
        <v>1</v>
      </c>
      <c r="G1070" s="200" t="s">
        <v>857</v>
      </c>
      <c r="H1070" s="574"/>
      <c r="I1070" s="305">
        <v>1135</v>
      </c>
      <c r="J1070" s="305"/>
      <c r="K1070" s="567"/>
      <c r="L1070" s="305">
        <v>30</v>
      </c>
      <c r="M1070" s="305"/>
      <c r="N1070" s="567"/>
      <c r="O1070" s="279">
        <v>980.23182692107639</v>
      </c>
      <c r="P1070" s="279"/>
    </row>
    <row r="1071" spans="1:16" ht="15" hidden="1" customHeight="1" outlineLevel="1" x14ac:dyDescent="0.25">
      <c r="A1071" s="483">
        <v>4</v>
      </c>
      <c r="B1071" s="625"/>
      <c r="C1071" s="659"/>
      <c r="D1071" s="685"/>
      <c r="E1071" s="469"/>
      <c r="F1071" s="468">
        <v>1</v>
      </c>
      <c r="G1071" s="200" t="s">
        <v>858</v>
      </c>
      <c r="H1071" s="574"/>
      <c r="I1071" s="305">
        <v>178</v>
      </c>
      <c r="J1071" s="305"/>
      <c r="K1071" s="567"/>
      <c r="L1071" s="305">
        <v>150</v>
      </c>
      <c r="M1071" s="305"/>
      <c r="N1071" s="567"/>
      <c r="O1071" s="279">
        <v>382.03451000000001</v>
      </c>
      <c r="P1071" s="279"/>
    </row>
    <row r="1072" spans="1:16" ht="15" hidden="1" customHeight="1" outlineLevel="1" x14ac:dyDescent="0.25">
      <c r="A1072" s="483">
        <v>5</v>
      </c>
      <c r="B1072" s="625"/>
      <c r="C1072" s="659"/>
      <c r="D1072" s="685"/>
      <c r="E1072" s="469">
        <v>120</v>
      </c>
      <c r="F1072" s="468">
        <v>1</v>
      </c>
      <c r="G1072" s="200" t="s">
        <v>2212</v>
      </c>
      <c r="H1072" s="573"/>
      <c r="I1072" s="304"/>
      <c r="J1072" s="304">
        <v>862</v>
      </c>
      <c r="K1072" s="568"/>
      <c r="L1072" s="304"/>
      <c r="M1072" s="304">
        <v>22</v>
      </c>
      <c r="N1072" s="567"/>
      <c r="O1072" s="279"/>
      <c r="P1072" s="279">
        <v>1120.26722</v>
      </c>
    </row>
    <row r="1073" spans="1:16" ht="15" hidden="1" customHeight="1" outlineLevel="1" x14ac:dyDescent="0.25">
      <c r="A1073" s="483">
        <v>6</v>
      </c>
      <c r="B1073" s="625"/>
      <c r="C1073" s="659"/>
      <c r="D1073" s="685"/>
      <c r="E1073" s="469">
        <v>120</v>
      </c>
      <c r="F1073" s="468">
        <v>1</v>
      </c>
      <c r="G1073" s="200" t="s">
        <v>2228</v>
      </c>
      <c r="H1073" s="573"/>
      <c r="I1073" s="304"/>
      <c r="J1073" s="304">
        <v>364</v>
      </c>
      <c r="K1073" s="568"/>
      <c r="L1073" s="304"/>
      <c r="M1073" s="304">
        <v>15</v>
      </c>
      <c r="N1073" s="567"/>
      <c r="O1073" s="279"/>
      <c r="P1073" s="279">
        <v>402.90289999999999</v>
      </c>
    </row>
    <row r="1074" spans="1:16" ht="15" hidden="1" customHeight="1" outlineLevel="1" x14ac:dyDescent="0.25">
      <c r="A1074" s="483">
        <v>7</v>
      </c>
      <c r="B1074" s="625"/>
      <c r="C1074" s="659"/>
      <c r="D1074" s="685"/>
      <c r="E1074" s="469">
        <v>120</v>
      </c>
      <c r="F1074" s="468">
        <v>1</v>
      </c>
      <c r="G1074" s="468" t="s">
        <v>2047</v>
      </c>
      <c r="H1074" s="572"/>
      <c r="I1074" s="342"/>
      <c r="J1074" s="342">
        <v>38</v>
      </c>
      <c r="K1074" s="569"/>
      <c r="L1074" s="342"/>
      <c r="M1074" s="342">
        <v>144.4</v>
      </c>
      <c r="N1074" s="569"/>
      <c r="O1074" s="274"/>
      <c r="P1074" s="256">
        <v>156.09352999999999</v>
      </c>
    </row>
    <row r="1075" spans="1:16" ht="15" hidden="1" customHeight="1" outlineLevel="1" thickBot="1" x14ac:dyDescent="0.3">
      <c r="A1075" s="483">
        <v>8</v>
      </c>
      <c r="B1075" s="625"/>
      <c r="C1075" s="643"/>
      <c r="D1075" s="636"/>
      <c r="E1075" s="469">
        <v>120</v>
      </c>
      <c r="F1075" s="468">
        <v>1</v>
      </c>
      <c r="G1075" s="468" t="s">
        <v>2163</v>
      </c>
      <c r="H1075" s="572"/>
      <c r="I1075" s="342"/>
      <c r="J1075" s="342">
        <v>176</v>
      </c>
      <c r="K1075" s="569"/>
      <c r="L1075" s="342"/>
      <c r="M1075" s="342">
        <v>162</v>
      </c>
      <c r="N1075" s="569"/>
      <c r="O1075" s="274"/>
      <c r="P1075" s="256">
        <v>718.30786999999998</v>
      </c>
    </row>
    <row r="1076" spans="1:16" ht="20.25" customHeight="1" collapsed="1" thickBot="1" x14ac:dyDescent="0.3">
      <c r="A1076" s="384" t="s">
        <v>947</v>
      </c>
      <c r="B1076" s="625"/>
      <c r="C1076" s="642" t="s">
        <v>28</v>
      </c>
      <c r="D1076" s="635" t="s">
        <v>13</v>
      </c>
      <c r="E1076" s="385" t="s">
        <v>14</v>
      </c>
      <c r="F1076" s="386" t="s">
        <v>15</v>
      </c>
      <c r="G1076" s="386" t="s">
        <v>16</v>
      </c>
      <c r="H1076" s="563">
        <v>0</v>
      </c>
      <c r="I1076" s="564">
        <v>0</v>
      </c>
      <c r="J1076" s="564">
        <v>101</v>
      </c>
      <c r="K1076" s="564">
        <v>0</v>
      </c>
      <c r="L1076" s="564">
        <v>0</v>
      </c>
      <c r="M1076" s="415">
        <v>15</v>
      </c>
      <c r="N1076" s="415">
        <v>0</v>
      </c>
      <c r="O1076" s="391">
        <v>0</v>
      </c>
      <c r="P1076" s="389">
        <v>89.754400000000004</v>
      </c>
    </row>
    <row r="1077" spans="1:16" ht="15" hidden="1" customHeight="1" outlineLevel="1" thickBot="1" x14ac:dyDescent="0.3">
      <c r="A1077" s="480">
        <v>1</v>
      </c>
      <c r="B1077" s="684"/>
      <c r="C1077" s="643"/>
      <c r="D1077" s="636"/>
      <c r="E1077" s="490"/>
      <c r="F1077" s="491">
        <v>1</v>
      </c>
      <c r="G1077" s="492" t="s">
        <v>2373</v>
      </c>
      <c r="H1077" s="493"/>
      <c r="I1077" s="494"/>
      <c r="J1077" s="494">
        <v>101</v>
      </c>
      <c r="K1077" s="493"/>
      <c r="L1077" s="494"/>
      <c r="M1077" s="494">
        <v>15</v>
      </c>
      <c r="N1077" s="495"/>
      <c r="O1077" s="496"/>
      <c r="P1077" s="497">
        <v>89.754400000000004</v>
      </c>
    </row>
    <row r="1078" spans="1:16" collapsed="1" x14ac:dyDescent="0.25">
      <c r="A1078" s="531"/>
      <c r="B1078" s="222"/>
      <c r="C1078" s="222"/>
      <c r="D1078" s="222"/>
      <c r="E1078" s="223"/>
      <c r="F1078" s="223"/>
      <c r="G1078" s="462"/>
      <c r="H1078" s="532"/>
      <c r="I1078" s="532"/>
      <c r="J1078" s="533"/>
      <c r="K1078" s="532"/>
      <c r="L1078" s="532"/>
      <c r="M1078" s="532"/>
      <c r="N1078" s="532"/>
      <c r="O1078" s="532"/>
      <c r="P1078" s="534"/>
    </row>
    <row r="1079" spans="1:16" ht="15.75" thickBot="1" x14ac:dyDescent="0.3">
      <c r="A1079" s="681"/>
      <c r="B1079" s="682"/>
      <c r="C1079" s="682"/>
      <c r="D1079" s="682"/>
      <c r="E1079" s="682"/>
      <c r="F1079" s="682"/>
      <c r="G1079" s="682"/>
      <c r="H1079" s="682"/>
      <c r="I1079" s="682"/>
      <c r="J1079" s="682"/>
      <c r="K1079" s="682"/>
      <c r="L1079" s="682"/>
      <c r="M1079" s="682"/>
      <c r="N1079" s="682"/>
      <c r="O1079" s="682"/>
      <c r="P1079" s="683"/>
    </row>
    <row r="1080" spans="1:16" ht="15.75" thickBot="1" x14ac:dyDescent="0.3">
      <c r="A1080" s="607"/>
      <c r="B1080" s="608"/>
      <c r="C1080" s="608"/>
      <c r="D1080" s="608"/>
      <c r="E1080" s="608"/>
      <c r="F1080" s="609"/>
      <c r="G1080" s="674" t="s">
        <v>29</v>
      </c>
      <c r="H1080" s="675"/>
      <c r="I1080" s="675"/>
      <c r="J1080" s="675"/>
      <c r="K1080" s="675"/>
      <c r="L1080" s="675"/>
      <c r="M1080" s="675"/>
      <c r="N1080" s="675"/>
      <c r="O1080" s="675"/>
      <c r="P1080" s="676"/>
    </row>
    <row r="1081" spans="1:16" ht="45.75" customHeight="1" thickBot="1" x14ac:dyDescent="0.3">
      <c r="A1081" s="613" t="s">
        <v>1</v>
      </c>
      <c r="B1081" s="655" t="s">
        <v>2</v>
      </c>
      <c r="C1081" s="668" t="s">
        <v>3</v>
      </c>
      <c r="D1081" s="615" t="s">
        <v>4</v>
      </c>
      <c r="E1081" s="668" t="s">
        <v>30</v>
      </c>
      <c r="F1081" s="663" t="s">
        <v>6</v>
      </c>
      <c r="G1081" s="663" t="s">
        <v>7</v>
      </c>
      <c r="H1081" s="632" t="s">
        <v>8</v>
      </c>
      <c r="I1081" s="633"/>
      <c r="J1081" s="633"/>
      <c r="K1081" s="632" t="s">
        <v>9</v>
      </c>
      <c r="L1081" s="633"/>
      <c r="M1081" s="633"/>
      <c r="N1081" s="632" t="s">
        <v>10</v>
      </c>
      <c r="O1081" s="633"/>
      <c r="P1081" s="634"/>
    </row>
    <row r="1082" spans="1:16" ht="62.25" customHeight="1" thickBot="1" x14ac:dyDescent="0.3">
      <c r="A1082" s="661"/>
      <c r="B1082" s="657"/>
      <c r="C1082" s="669"/>
      <c r="D1082" s="616"/>
      <c r="E1082" s="670"/>
      <c r="F1082" s="664"/>
      <c r="G1082" s="664"/>
      <c r="H1082" s="202">
        <v>2020</v>
      </c>
      <c r="I1082" s="472">
        <v>2021</v>
      </c>
      <c r="J1082" s="313">
        <v>2022</v>
      </c>
      <c r="K1082" s="453">
        <v>2020</v>
      </c>
      <c r="L1082" s="202">
        <v>2021</v>
      </c>
      <c r="M1082" s="313">
        <v>2022</v>
      </c>
      <c r="N1082" s="479">
        <v>2020</v>
      </c>
      <c r="O1082" s="453">
        <v>2021</v>
      </c>
      <c r="P1082" s="202">
        <v>2022</v>
      </c>
    </row>
    <row r="1083" spans="1:16" ht="15.75" thickBot="1" x14ac:dyDescent="0.3">
      <c r="A1083" s="203">
        <v>1</v>
      </c>
      <c r="B1083" s="679">
        <v>2</v>
      </c>
      <c r="C1083" s="650"/>
      <c r="D1083" s="650"/>
      <c r="E1083" s="650"/>
      <c r="F1083" s="651"/>
      <c r="G1083" s="526">
        <v>3</v>
      </c>
      <c r="H1083" s="662">
        <v>4</v>
      </c>
      <c r="I1083" s="653"/>
      <c r="J1083" s="653"/>
      <c r="K1083" s="662">
        <v>5</v>
      </c>
      <c r="L1083" s="653"/>
      <c r="M1083" s="653"/>
      <c r="N1083" s="662">
        <v>6</v>
      </c>
      <c r="O1083" s="653"/>
      <c r="P1083" s="635"/>
    </row>
    <row r="1084" spans="1:16" ht="15" hidden="1" customHeight="1" x14ac:dyDescent="0.3">
      <c r="A1084" s="283" t="s">
        <v>11</v>
      </c>
      <c r="B1084" s="642" t="s">
        <v>102</v>
      </c>
      <c r="C1084" s="691" t="s">
        <v>12</v>
      </c>
      <c r="D1084" s="693" t="s">
        <v>13</v>
      </c>
      <c r="E1084" s="381" t="s">
        <v>14</v>
      </c>
      <c r="F1084" s="481" t="s">
        <v>15</v>
      </c>
      <c r="G1084" s="461"/>
      <c r="H1084" s="256">
        <v>0</v>
      </c>
      <c r="I1084" s="256">
        <v>0</v>
      </c>
      <c r="J1084" s="256"/>
      <c r="K1084" s="256">
        <v>0</v>
      </c>
      <c r="L1084" s="204">
        <v>0</v>
      </c>
      <c r="M1084" s="256">
        <v>0</v>
      </c>
      <c r="N1084" s="256">
        <v>0</v>
      </c>
      <c r="O1084" s="256">
        <v>0</v>
      </c>
      <c r="P1084" s="256"/>
    </row>
    <row r="1085" spans="1:16" ht="15.75" hidden="1" customHeight="1" thickBot="1" x14ac:dyDescent="0.3">
      <c r="A1085" s="284"/>
      <c r="B1085" s="659"/>
      <c r="C1085" s="692"/>
      <c r="D1085" s="694"/>
      <c r="E1085" s="331"/>
      <c r="F1085" s="482" t="s">
        <v>15</v>
      </c>
      <c r="G1085" s="311" t="s">
        <v>16</v>
      </c>
      <c r="H1085" s="256"/>
      <c r="I1085" s="256"/>
      <c r="J1085" s="256"/>
      <c r="K1085" s="256"/>
      <c r="L1085" s="204"/>
      <c r="M1085" s="256"/>
      <c r="N1085" s="256"/>
      <c r="O1085" s="256"/>
      <c r="P1085" s="256"/>
    </row>
    <row r="1086" spans="1:16" ht="15.75" hidden="1" customHeight="1" thickBot="1" x14ac:dyDescent="0.3">
      <c r="A1086" s="284"/>
      <c r="B1086" s="659"/>
      <c r="C1086" s="692"/>
      <c r="D1086" s="694"/>
      <c r="E1086" s="331"/>
      <c r="F1086" s="482" t="s">
        <v>15</v>
      </c>
      <c r="G1086" s="311" t="s">
        <v>16</v>
      </c>
      <c r="H1086" s="256"/>
      <c r="I1086" s="256"/>
      <c r="J1086" s="256"/>
      <c r="K1086" s="256"/>
      <c r="L1086" s="204"/>
      <c r="M1086" s="256"/>
      <c r="N1086" s="256"/>
      <c r="O1086" s="256"/>
      <c r="P1086" s="256"/>
    </row>
    <row r="1087" spans="1:16" ht="15" hidden="1" customHeight="1" x14ac:dyDescent="0.3">
      <c r="A1087" s="233" t="s">
        <v>17</v>
      </c>
      <c r="B1087" s="659"/>
      <c r="C1087" s="692"/>
      <c r="D1087" s="694"/>
      <c r="E1087" s="331" t="s">
        <v>18</v>
      </c>
      <c r="F1087" s="482" t="s">
        <v>15</v>
      </c>
      <c r="G1087" s="311"/>
      <c r="H1087" s="201">
        <v>0</v>
      </c>
      <c r="I1087" s="201">
        <v>0</v>
      </c>
      <c r="J1087" s="201"/>
      <c r="K1087" s="201">
        <v>0</v>
      </c>
      <c r="L1087" s="266">
        <v>0</v>
      </c>
      <c r="M1087" s="201">
        <v>0</v>
      </c>
      <c r="N1087" s="279">
        <v>0</v>
      </c>
      <c r="O1087" s="279">
        <v>0</v>
      </c>
      <c r="P1087" s="279"/>
    </row>
    <row r="1088" spans="1:16" ht="15.75" hidden="1" customHeight="1" thickBot="1" x14ac:dyDescent="0.3">
      <c r="A1088" s="284"/>
      <c r="B1088" s="659"/>
      <c r="C1088" s="692"/>
      <c r="D1088" s="694"/>
      <c r="E1088" s="331"/>
      <c r="F1088" s="482" t="s">
        <v>15</v>
      </c>
      <c r="G1088" s="311" t="s">
        <v>16</v>
      </c>
      <c r="H1088" s="256"/>
      <c r="I1088" s="256"/>
      <c r="J1088" s="256"/>
      <c r="K1088" s="256"/>
      <c r="L1088" s="204"/>
      <c r="M1088" s="256"/>
      <c r="N1088" s="256"/>
      <c r="O1088" s="256"/>
      <c r="P1088" s="256"/>
    </row>
    <row r="1089" spans="1:16" ht="15.75" hidden="1" customHeight="1" thickBot="1" x14ac:dyDescent="0.3">
      <c r="A1089" s="284"/>
      <c r="B1089" s="659"/>
      <c r="C1089" s="692"/>
      <c r="D1089" s="694"/>
      <c r="E1089" s="331"/>
      <c r="F1089" s="482" t="s">
        <v>15</v>
      </c>
      <c r="G1089" s="311" t="s">
        <v>16</v>
      </c>
      <c r="H1089" s="256"/>
      <c r="I1089" s="256"/>
      <c r="J1089" s="256"/>
      <c r="K1089" s="256"/>
      <c r="L1089" s="204"/>
      <c r="M1089" s="256"/>
      <c r="N1089" s="256"/>
      <c r="O1089" s="256"/>
      <c r="P1089" s="256"/>
    </row>
    <row r="1090" spans="1:16" ht="15.75" hidden="1" customHeight="1" x14ac:dyDescent="0.3">
      <c r="A1090" s="233" t="s">
        <v>19</v>
      </c>
      <c r="B1090" s="659"/>
      <c r="C1090" s="692"/>
      <c r="D1090" s="694"/>
      <c r="E1090" s="331" t="s">
        <v>20</v>
      </c>
      <c r="F1090" s="482" t="s">
        <v>15</v>
      </c>
      <c r="G1090" s="311"/>
      <c r="H1090" s="201">
        <v>0</v>
      </c>
      <c r="I1090" s="201">
        <v>0</v>
      </c>
      <c r="J1090" s="201"/>
      <c r="K1090" s="201">
        <v>0</v>
      </c>
      <c r="L1090" s="266">
        <v>0</v>
      </c>
      <c r="M1090" s="201">
        <v>0</v>
      </c>
      <c r="N1090" s="279">
        <v>0</v>
      </c>
      <c r="O1090" s="279">
        <v>0</v>
      </c>
      <c r="P1090" s="279"/>
    </row>
    <row r="1091" spans="1:16" ht="15.75" hidden="1" customHeight="1" thickBot="1" x14ac:dyDescent="0.3">
      <c r="A1091" s="284"/>
      <c r="B1091" s="659"/>
      <c r="C1091" s="692"/>
      <c r="D1091" s="694"/>
      <c r="E1091" s="331"/>
      <c r="F1091" s="482" t="s">
        <v>15</v>
      </c>
      <c r="G1091" s="311"/>
      <c r="H1091" s="256"/>
      <c r="I1091" s="256"/>
      <c r="J1091" s="256"/>
      <c r="K1091" s="256"/>
      <c r="L1091" s="204"/>
      <c r="M1091" s="256"/>
      <c r="N1091" s="256"/>
      <c r="O1091" s="256"/>
      <c r="P1091" s="256"/>
    </row>
    <row r="1092" spans="1:16" ht="15.75" hidden="1" customHeight="1" thickBot="1" x14ac:dyDescent="0.3">
      <c r="A1092" s="284"/>
      <c r="B1092" s="659"/>
      <c r="C1092" s="692"/>
      <c r="D1092" s="694"/>
      <c r="E1092" s="331"/>
      <c r="F1092" s="482" t="s">
        <v>15</v>
      </c>
      <c r="G1092" s="311" t="s">
        <v>16</v>
      </c>
      <c r="H1092" s="256"/>
      <c r="I1092" s="256"/>
      <c r="J1092" s="256"/>
      <c r="K1092" s="256"/>
      <c r="L1092" s="204"/>
      <c r="M1092" s="256"/>
      <c r="N1092" s="256"/>
      <c r="O1092" s="256"/>
      <c r="P1092" s="256"/>
    </row>
    <row r="1093" spans="1:16" ht="15.75" hidden="1" customHeight="1" x14ac:dyDescent="0.3">
      <c r="A1093" s="233" t="s">
        <v>21</v>
      </c>
      <c r="B1093" s="659"/>
      <c r="C1093" s="692"/>
      <c r="D1093" s="694"/>
      <c r="E1093" s="331" t="s">
        <v>22</v>
      </c>
      <c r="F1093" s="482" t="s">
        <v>15</v>
      </c>
      <c r="G1093" s="311"/>
      <c r="H1093" s="201">
        <v>0</v>
      </c>
      <c r="I1093" s="201">
        <v>0</v>
      </c>
      <c r="J1093" s="201"/>
      <c r="K1093" s="201">
        <v>0</v>
      </c>
      <c r="L1093" s="266">
        <v>0</v>
      </c>
      <c r="M1093" s="201">
        <v>0</v>
      </c>
      <c r="N1093" s="279">
        <v>0</v>
      </c>
      <c r="O1093" s="279">
        <v>0</v>
      </c>
      <c r="P1093" s="279"/>
    </row>
    <row r="1094" spans="1:16" ht="15.75" hidden="1" customHeight="1" thickBot="1" x14ac:dyDescent="0.3">
      <c r="A1094" s="284"/>
      <c r="B1094" s="659"/>
      <c r="C1094" s="692"/>
      <c r="D1094" s="694"/>
      <c r="E1094" s="331"/>
      <c r="F1094" s="482" t="s">
        <v>15</v>
      </c>
      <c r="G1094" s="311" t="s">
        <v>16</v>
      </c>
      <c r="H1094" s="256"/>
      <c r="I1094" s="256"/>
      <c r="J1094" s="256"/>
      <c r="K1094" s="256"/>
      <c r="L1094" s="204"/>
      <c r="M1094" s="256"/>
      <c r="N1094" s="256"/>
      <c r="O1094" s="256"/>
      <c r="P1094" s="256"/>
    </row>
    <row r="1095" spans="1:16" ht="15.75" hidden="1" customHeight="1" thickBot="1" x14ac:dyDescent="0.3">
      <c r="A1095" s="284"/>
      <c r="B1095" s="659"/>
      <c r="C1095" s="692"/>
      <c r="D1095" s="694"/>
      <c r="E1095" s="331"/>
      <c r="F1095" s="482" t="s">
        <v>15</v>
      </c>
      <c r="G1095" s="311" t="s">
        <v>16</v>
      </c>
      <c r="H1095" s="256"/>
      <c r="I1095" s="256"/>
      <c r="J1095" s="256"/>
      <c r="K1095" s="256"/>
      <c r="L1095" s="204"/>
      <c r="M1095" s="256"/>
      <c r="N1095" s="256"/>
      <c r="O1095" s="256"/>
      <c r="P1095" s="256"/>
    </row>
    <row r="1096" spans="1:16" ht="13.5" hidden="1" customHeight="1" x14ac:dyDescent="0.3">
      <c r="A1096" s="233" t="s">
        <v>23</v>
      </c>
      <c r="B1096" s="659"/>
      <c r="C1096" s="692"/>
      <c r="D1096" s="694"/>
      <c r="E1096" s="378" t="s">
        <v>24</v>
      </c>
      <c r="F1096" s="482" t="s">
        <v>15</v>
      </c>
      <c r="G1096" s="288"/>
      <c r="H1096" s="201">
        <v>0</v>
      </c>
      <c r="I1096" s="201">
        <v>0</v>
      </c>
      <c r="J1096" s="201"/>
      <c r="K1096" s="201">
        <v>0</v>
      </c>
      <c r="L1096" s="266">
        <v>0</v>
      </c>
      <c r="M1096" s="201">
        <v>0</v>
      </c>
      <c r="N1096" s="279">
        <v>0</v>
      </c>
      <c r="O1096" s="279">
        <v>0</v>
      </c>
      <c r="P1096" s="279"/>
    </row>
    <row r="1097" spans="1:16" ht="15.75" hidden="1" customHeight="1" thickBot="1" x14ac:dyDescent="0.3">
      <c r="A1097" s="284"/>
      <c r="B1097" s="659"/>
      <c r="C1097" s="692"/>
      <c r="D1097" s="694"/>
      <c r="E1097" s="378"/>
      <c r="F1097" s="482" t="s">
        <v>15</v>
      </c>
      <c r="G1097" s="311" t="s">
        <v>16</v>
      </c>
      <c r="H1097" s="256"/>
      <c r="I1097" s="256"/>
      <c r="J1097" s="256"/>
      <c r="K1097" s="256"/>
      <c r="L1097" s="204"/>
      <c r="M1097" s="256"/>
      <c r="N1097" s="256"/>
      <c r="O1097" s="256"/>
      <c r="P1097" s="256"/>
    </row>
    <row r="1098" spans="1:16" ht="15.75" hidden="1" customHeight="1" thickBot="1" x14ac:dyDescent="0.3">
      <c r="A1098" s="284"/>
      <c r="B1098" s="659"/>
      <c r="C1098" s="692"/>
      <c r="D1098" s="694"/>
      <c r="E1098" s="378"/>
      <c r="F1098" s="482" t="s">
        <v>15</v>
      </c>
      <c r="G1098" s="311" t="s">
        <v>16</v>
      </c>
      <c r="H1098" s="256"/>
      <c r="I1098" s="256"/>
      <c r="J1098" s="256"/>
      <c r="K1098" s="256"/>
      <c r="L1098" s="204"/>
      <c r="M1098" s="256"/>
      <c r="N1098" s="256"/>
      <c r="O1098" s="256"/>
      <c r="P1098" s="256"/>
    </row>
    <row r="1099" spans="1:16" ht="15" hidden="1" customHeight="1" x14ac:dyDescent="0.3">
      <c r="A1099" s="233" t="s">
        <v>25</v>
      </c>
      <c r="B1099" s="659"/>
      <c r="C1099" s="692"/>
      <c r="D1099" s="694"/>
      <c r="E1099" s="378" t="s">
        <v>26</v>
      </c>
      <c r="F1099" s="482" t="s">
        <v>15</v>
      </c>
      <c r="G1099" s="288"/>
      <c r="H1099" s="201">
        <v>0</v>
      </c>
      <c r="I1099" s="201">
        <v>0</v>
      </c>
      <c r="J1099" s="201"/>
      <c r="K1099" s="201">
        <v>0</v>
      </c>
      <c r="L1099" s="266">
        <v>0</v>
      </c>
      <c r="M1099" s="332">
        <v>0</v>
      </c>
      <c r="N1099" s="279">
        <v>0</v>
      </c>
      <c r="O1099" s="279">
        <v>0</v>
      </c>
      <c r="P1099" s="279"/>
    </row>
    <row r="1100" spans="1:16" ht="15.75" hidden="1" customHeight="1" thickBot="1" x14ac:dyDescent="0.3">
      <c r="A1100" s="233"/>
      <c r="B1100" s="659"/>
      <c r="C1100" s="692"/>
      <c r="D1100" s="694"/>
      <c r="E1100" s="378"/>
      <c r="F1100" s="482" t="s">
        <v>15</v>
      </c>
      <c r="G1100" s="311" t="s">
        <v>16</v>
      </c>
      <c r="H1100" s="256"/>
      <c r="I1100" s="256"/>
      <c r="J1100" s="256"/>
      <c r="K1100" s="256"/>
      <c r="L1100" s="204"/>
      <c r="M1100" s="256"/>
      <c r="N1100" s="256"/>
      <c r="O1100" s="256"/>
      <c r="P1100" s="256"/>
    </row>
    <row r="1101" spans="1:16" ht="15.75" hidden="1" customHeight="1" thickBot="1" x14ac:dyDescent="0.3">
      <c r="A1101" s="306"/>
      <c r="B1101" s="659"/>
      <c r="C1101" s="692"/>
      <c r="D1101" s="694"/>
      <c r="E1101" s="365"/>
      <c r="F1101" s="13" t="s">
        <v>15</v>
      </c>
      <c r="G1101" s="262" t="s">
        <v>16</v>
      </c>
      <c r="H1101" s="295"/>
      <c r="I1101" s="295"/>
      <c r="J1101" s="295"/>
      <c r="K1101" s="295"/>
      <c r="L1101" s="252"/>
      <c r="M1101" s="295"/>
      <c r="N1101" s="295"/>
      <c r="O1101" s="295"/>
      <c r="P1101" s="295"/>
    </row>
    <row r="1102" spans="1:16" ht="15" customHeight="1" thickBot="1" x14ac:dyDescent="0.3">
      <c r="A1102" s="392" t="s">
        <v>101</v>
      </c>
      <c r="B1102" s="659"/>
      <c r="C1102" s="625"/>
      <c r="D1102" s="663" t="s">
        <v>27</v>
      </c>
      <c r="E1102" s="385" t="s">
        <v>14</v>
      </c>
      <c r="F1102" s="386" t="s">
        <v>100</v>
      </c>
      <c r="G1102" s="393" t="s">
        <v>16</v>
      </c>
      <c r="H1102" s="565">
        <v>0</v>
      </c>
      <c r="I1102" s="565">
        <v>20739</v>
      </c>
      <c r="J1102" s="565">
        <v>8938</v>
      </c>
      <c r="K1102" s="565">
        <v>0</v>
      </c>
      <c r="L1102" s="581">
        <v>2392</v>
      </c>
      <c r="M1102" s="565">
        <v>2221.1999999999998</v>
      </c>
      <c r="N1102" s="388">
        <v>0</v>
      </c>
      <c r="O1102" s="389">
        <v>26015.530696921076</v>
      </c>
      <c r="P1102" s="389">
        <v>16219.179390000001</v>
      </c>
    </row>
    <row r="1103" spans="1:16" ht="15" hidden="1" customHeight="1" outlineLevel="1" x14ac:dyDescent="0.25">
      <c r="A1103" s="283">
        <v>1</v>
      </c>
      <c r="B1103" s="659"/>
      <c r="C1103" s="625"/>
      <c r="D1103" s="680"/>
      <c r="E1103" s="263"/>
      <c r="F1103" s="470">
        <v>1</v>
      </c>
      <c r="G1103" s="438" t="s">
        <v>665</v>
      </c>
      <c r="H1103" s="342"/>
      <c r="I1103" s="342">
        <v>11</v>
      </c>
      <c r="J1103" s="342"/>
      <c r="K1103" s="342"/>
      <c r="L1103" s="341">
        <v>15</v>
      </c>
      <c r="M1103" s="342"/>
      <c r="N1103" s="256"/>
      <c r="O1103" s="256">
        <v>100.61817000000001</v>
      </c>
      <c r="P1103" s="256"/>
    </row>
    <row r="1104" spans="1:16" ht="15" hidden="1" customHeight="1" outlineLevel="1" x14ac:dyDescent="0.25">
      <c r="A1104" s="284">
        <v>2</v>
      </c>
      <c r="B1104" s="659"/>
      <c r="C1104" s="625"/>
      <c r="D1104" s="680"/>
      <c r="E1104" s="469"/>
      <c r="F1104" s="468">
        <v>1</v>
      </c>
      <c r="G1104" s="311" t="s">
        <v>859</v>
      </c>
      <c r="H1104" s="342"/>
      <c r="I1104" s="342">
        <v>4529</v>
      </c>
      <c r="J1104" s="342"/>
      <c r="K1104" s="342"/>
      <c r="L1104" s="341">
        <v>1</v>
      </c>
      <c r="M1104" s="342"/>
      <c r="N1104" s="256"/>
      <c r="O1104" s="256">
        <v>3406.6831900000002</v>
      </c>
      <c r="P1104" s="256"/>
    </row>
    <row r="1105" spans="1:16" ht="15" hidden="1" customHeight="1" outlineLevel="1" x14ac:dyDescent="0.25">
      <c r="A1105" s="284">
        <v>3</v>
      </c>
      <c r="B1105" s="659"/>
      <c r="C1105" s="625"/>
      <c r="D1105" s="680"/>
      <c r="E1105" s="469"/>
      <c r="F1105" s="468">
        <v>1</v>
      </c>
      <c r="G1105" s="311" t="s">
        <v>674</v>
      </c>
      <c r="H1105" s="342"/>
      <c r="I1105" s="342">
        <v>3</v>
      </c>
      <c r="J1105" s="342"/>
      <c r="K1105" s="342"/>
      <c r="L1105" s="341">
        <v>150</v>
      </c>
      <c r="M1105" s="342"/>
      <c r="N1105" s="256"/>
      <c r="O1105" s="256">
        <v>51.512140000000002</v>
      </c>
      <c r="P1105" s="256"/>
    </row>
    <row r="1106" spans="1:16" ht="15" hidden="1" customHeight="1" outlineLevel="1" x14ac:dyDescent="0.25">
      <c r="A1106" s="284">
        <v>4</v>
      </c>
      <c r="B1106" s="659"/>
      <c r="C1106" s="625"/>
      <c r="D1106" s="680"/>
      <c r="E1106" s="469"/>
      <c r="F1106" s="468">
        <v>1</v>
      </c>
      <c r="G1106" s="311" t="s">
        <v>217</v>
      </c>
      <c r="H1106" s="342"/>
      <c r="I1106" s="342">
        <v>631</v>
      </c>
      <c r="J1106" s="342"/>
      <c r="K1106" s="342"/>
      <c r="L1106" s="341">
        <v>25</v>
      </c>
      <c r="M1106" s="342"/>
      <c r="N1106" s="256"/>
      <c r="O1106" s="256">
        <v>560.61411999999996</v>
      </c>
      <c r="P1106" s="256"/>
    </row>
    <row r="1107" spans="1:16" ht="15" hidden="1" customHeight="1" outlineLevel="1" x14ac:dyDescent="0.25">
      <c r="A1107" s="284">
        <v>5</v>
      </c>
      <c r="B1107" s="659"/>
      <c r="C1107" s="625"/>
      <c r="D1107" s="680"/>
      <c r="E1107" s="469"/>
      <c r="F1107" s="468">
        <v>1</v>
      </c>
      <c r="G1107" s="311" t="s">
        <v>229</v>
      </c>
      <c r="H1107" s="342"/>
      <c r="I1107" s="342">
        <v>198</v>
      </c>
      <c r="J1107" s="342"/>
      <c r="K1107" s="342"/>
      <c r="L1107" s="341">
        <v>15</v>
      </c>
      <c r="M1107" s="342"/>
      <c r="N1107" s="256"/>
      <c r="O1107" s="256">
        <v>471.87324000000001</v>
      </c>
      <c r="P1107" s="256"/>
    </row>
    <row r="1108" spans="1:16" ht="15" hidden="1" customHeight="1" outlineLevel="1" x14ac:dyDescent="0.25">
      <c r="A1108" s="284">
        <v>6</v>
      </c>
      <c r="B1108" s="659"/>
      <c r="C1108" s="625"/>
      <c r="D1108" s="680"/>
      <c r="E1108" s="469"/>
      <c r="F1108" s="468">
        <v>1</v>
      </c>
      <c r="G1108" s="311" t="s">
        <v>690</v>
      </c>
      <c r="H1108" s="342"/>
      <c r="I1108" s="342">
        <v>22</v>
      </c>
      <c r="J1108" s="342"/>
      <c r="K1108" s="342"/>
      <c r="L1108" s="341">
        <v>15</v>
      </c>
      <c r="M1108" s="342"/>
      <c r="N1108" s="256"/>
      <c r="O1108" s="256">
        <v>167.17986999999999</v>
      </c>
      <c r="P1108" s="256"/>
    </row>
    <row r="1109" spans="1:16" ht="15" hidden="1" customHeight="1" outlineLevel="1" x14ac:dyDescent="0.25">
      <c r="A1109" s="284">
        <v>7</v>
      </c>
      <c r="B1109" s="659"/>
      <c r="C1109" s="625"/>
      <c r="D1109" s="680"/>
      <c r="E1109" s="469"/>
      <c r="F1109" s="468">
        <v>1</v>
      </c>
      <c r="G1109" s="311" t="s">
        <v>860</v>
      </c>
      <c r="H1109" s="342"/>
      <c r="I1109" s="342">
        <v>776</v>
      </c>
      <c r="J1109" s="342"/>
      <c r="K1109" s="342"/>
      <c r="L1109" s="341">
        <v>149</v>
      </c>
      <c r="M1109" s="342"/>
      <c r="N1109" s="256"/>
      <c r="O1109" s="256">
        <v>897.36262999999997</v>
      </c>
      <c r="P1109" s="256"/>
    </row>
    <row r="1110" spans="1:16" ht="15" hidden="1" customHeight="1" outlineLevel="1" x14ac:dyDescent="0.25">
      <c r="A1110" s="284">
        <v>8</v>
      </c>
      <c r="B1110" s="659"/>
      <c r="C1110" s="625"/>
      <c r="D1110" s="680"/>
      <c r="E1110" s="469"/>
      <c r="F1110" s="468">
        <v>1</v>
      </c>
      <c r="G1110" s="311" t="s">
        <v>861</v>
      </c>
      <c r="H1110" s="342"/>
      <c r="I1110" s="342">
        <v>1330</v>
      </c>
      <c r="J1110" s="342"/>
      <c r="K1110" s="342"/>
      <c r="L1110" s="341">
        <v>450</v>
      </c>
      <c r="M1110" s="342"/>
      <c r="N1110" s="256"/>
      <c r="O1110" s="256">
        <v>1833.0026</v>
      </c>
      <c r="P1110" s="256"/>
    </row>
    <row r="1111" spans="1:16" ht="15" hidden="1" customHeight="1" outlineLevel="1" x14ac:dyDescent="0.25">
      <c r="A1111" s="284">
        <v>9</v>
      </c>
      <c r="B1111" s="659"/>
      <c r="C1111" s="625"/>
      <c r="D1111" s="680"/>
      <c r="E1111" s="469"/>
      <c r="F1111" s="468">
        <v>1</v>
      </c>
      <c r="G1111" s="311" t="s">
        <v>862</v>
      </c>
      <c r="H1111" s="342"/>
      <c r="I1111" s="342">
        <v>10</v>
      </c>
      <c r="J1111" s="342"/>
      <c r="K1111" s="342"/>
      <c r="L1111" s="341">
        <v>150</v>
      </c>
      <c r="M1111" s="342"/>
      <c r="N1111" s="256"/>
      <c r="O1111" s="256">
        <v>90.206699999999998</v>
      </c>
      <c r="P1111" s="256"/>
    </row>
    <row r="1112" spans="1:16" ht="15" hidden="1" customHeight="1" outlineLevel="1" x14ac:dyDescent="0.25">
      <c r="A1112" s="284">
        <v>10</v>
      </c>
      <c r="B1112" s="659"/>
      <c r="C1112" s="625"/>
      <c r="D1112" s="680"/>
      <c r="E1112" s="469"/>
      <c r="F1112" s="468">
        <v>1</v>
      </c>
      <c r="G1112" s="311" t="s">
        <v>863</v>
      </c>
      <c r="H1112" s="342"/>
      <c r="I1112" s="342">
        <v>12</v>
      </c>
      <c r="J1112" s="342"/>
      <c r="K1112" s="342"/>
      <c r="L1112" s="341">
        <v>2</v>
      </c>
      <c r="M1112" s="342"/>
      <c r="N1112" s="256"/>
      <c r="O1112" s="256">
        <v>38.872619999999998</v>
      </c>
      <c r="P1112" s="256"/>
    </row>
    <row r="1113" spans="1:16" ht="15" hidden="1" customHeight="1" outlineLevel="1" x14ac:dyDescent="0.25">
      <c r="A1113" s="284">
        <v>11</v>
      </c>
      <c r="B1113" s="659"/>
      <c r="C1113" s="625"/>
      <c r="D1113" s="680"/>
      <c r="E1113" s="469"/>
      <c r="F1113" s="468">
        <v>1</v>
      </c>
      <c r="G1113" s="311" t="s">
        <v>864</v>
      </c>
      <c r="H1113" s="342"/>
      <c r="I1113" s="342">
        <v>622</v>
      </c>
      <c r="J1113" s="342"/>
      <c r="K1113" s="342"/>
      <c r="L1113" s="341">
        <v>15</v>
      </c>
      <c r="M1113" s="342"/>
      <c r="N1113" s="256"/>
      <c r="O1113" s="256">
        <v>560.78431</v>
      </c>
      <c r="P1113" s="256"/>
    </row>
    <row r="1114" spans="1:16" ht="15" hidden="1" customHeight="1" outlineLevel="1" x14ac:dyDescent="0.25">
      <c r="A1114" s="284">
        <v>12</v>
      </c>
      <c r="B1114" s="659"/>
      <c r="C1114" s="625"/>
      <c r="D1114" s="680"/>
      <c r="E1114" s="469"/>
      <c r="F1114" s="468">
        <v>1</v>
      </c>
      <c r="G1114" s="311" t="s">
        <v>865</v>
      </c>
      <c r="H1114" s="342"/>
      <c r="I1114" s="342">
        <v>155</v>
      </c>
      <c r="J1114" s="342"/>
      <c r="K1114" s="342"/>
      <c r="L1114" s="341">
        <v>206</v>
      </c>
      <c r="M1114" s="342"/>
      <c r="N1114" s="256"/>
      <c r="O1114" s="256">
        <v>520.34436000000005</v>
      </c>
      <c r="P1114" s="256"/>
    </row>
    <row r="1115" spans="1:16" ht="15" hidden="1" customHeight="1" outlineLevel="1" x14ac:dyDescent="0.25">
      <c r="A1115" s="284">
        <v>13</v>
      </c>
      <c r="B1115" s="659"/>
      <c r="C1115" s="625"/>
      <c r="D1115" s="680"/>
      <c r="E1115" s="469"/>
      <c r="F1115" s="468">
        <v>1</v>
      </c>
      <c r="G1115" s="311" t="s">
        <v>866</v>
      </c>
      <c r="H1115" s="342"/>
      <c r="I1115" s="342">
        <v>350</v>
      </c>
      <c r="J1115" s="342"/>
      <c r="K1115" s="342"/>
      <c r="L1115" s="341">
        <v>15</v>
      </c>
      <c r="M1115" s="342"/>
      <c r="N1115" s="256"/>
      <c r="O1115" s="256">
        <v>403.16295000000002</v>
      </c>
      <c r="P1115" s="256"/>
    </row>
    <row r="1116" spans="1:16" ht="18.75" hidden="1" customHeight="1" outlineLevel="1" x14ac:dyDescent="0.25">
      <c r="A1116" s="284">
        <v>14</v>
      </c>
      <c r="B1116" s="659"/>
      <c r="C1116" s="625"/>
      <c r="D1116" s="680"/>
      <c r="E1116" s="469"/>
      <c r="F1116" s="468">
        <v>1</v>
      </c>
      <c r="G1116" s="311" t="s">
        <v>867</v>
      </c>
      <c r="H1116" s="342"/>
      <c r="I1116" s="342">
        <v>10</v>
      </c>
      <c r="J1116" s="342"/>
      <c r="K1116" s="342"/>
      <c r="L1116" s="341">
        <v>100</v>
      </c>
      <c r="M1116" s="342"/>
      <c r="N1116" s="256"/>
      <c r="O1116" s="256">
        <v>66.739090000000004</v>
      </c>
      <c r="P1116" s="256"/>
    </row>
    <row r="1117" spans="1:16" ht="15" hidden="1" customHeight="1" outlineLevel="1" x14ac:dyDescent="0.25">
      <c r="A1117" s="284">
        <v>15</v>
      </c>
      <c r="B1117" s="659"/>
      <c r="C1117" s="625"/>
      <c r="D1117" s="680"/>
      <c r="E1117" s="469"/>
      <c r="F1117" s="468">
        <v>1</v>
      </c>
      <c r="G1117" s="311" t="s">
        <v>264</v>
      </c>
      <c r="H1117" s="342"/>
      <c r="I1117" s="342">
        <v>50</v>
      </c>
      <c r="J1117" s="342"/>
      <c r="K1117" s="342"/>
      <c r="L1117" s="341">
        <v>16</v>
      </c>
      <c r="M1117" s="342"/>
      <c r="N1117" s="256"/>
      <c r="O1117" s="256">
        <v>129.63044692107644</v>
      </c>
      <c r="P1117" s="256"/>
    </row>
    <row r="1118" spans="1:16" ht="15" hidden="1" customHeight="1" outlineLevel="1" x14ac:dyDescent="0.25">
      <c r="A1118" s="284">
        <v>16</v>
      </c>
      <c r="B1118" s="659"/>
      <c r="C1118" s="625"/>
      <c r="D1118" s="680"/>
      <c r="E1118" s="469"/>
      <c r="F1118" s="468">
        <v>1</v>
      </c>
      <c r="G1118" s="311" t="s">
        <v>868</v>
      </c>
      <c r="H1118" s="342"/>
      <c r="I1118" s="342">
        <v>50</v>
      </c>
      <c r="J1118" s="342"/>
      <c r="K1118" s="342"/>
      <c r="L1118" s="341">
        <v>25</v>
      </c>
      <c r="M1118" s="342"/>
      <c r="N1118" s="256"/>
      <c r="O1118" s="256">
        <v>42.471780000000003</v>
      </c>
      <c r="P1118" s="256"/>
    </row>
    <row r="1119" spans="1:16" ht="15" hidden="1" customHeight="1" outlineLevel="1" x14ac:dyDescent="0.25">
      <c r="A1119" s="284">
        <v>17</v>
      </c>
      <c r="B1119" s="659"/>
      <c r="C1119" s="625"/>
      <c r="D1119" s="680"/>
      <c r="E1119" s="469"/>
      <c r="F1119" s="468">
        <v>1</v>
      </c>
      <c r="G1119" s="311" t="s">
        <v>869</v>
      </c>
      <c r="H1119" s="342"/>
      <c r="I1119" s="342">
        <v>50</v>
      </c>
      <c r="J1119" s="342"/>
      <c r="K1119" s="342"/>
      <c r="L1119" s="341">
        <v>25</v>
      </c>
      <c r="M1119" s="342"/>
      <c r="N1119" s="256"/>
      <c r="O1119" s="256">
        <v>25.661249999999999</v>
      </c>
      <c r="P1119" s="256"/>
    </row>
    <row r="1120" spans="1:16" ht="15" hidden="1" customHeight="1" outlineLevel="1" x14ac:dyDescent="0.25">
      <c r="A1120" s="284">
        <v>18</v>
      </c>
      <c r="B1120" s="659"/>
      <c r="C1120" s="625"/>
      <c r="D1120" s="680"/>
      <c r="E1120" s="469"/>
      <c r="F1120" s="468">
        <v>1</v>
      </c>
      <c r="G1120" s="311" t="s">
        <v>870</v>
      </c>
      <c r="H1120" s="342"/>
      <c r="I1120" s="342">
        <v>129</v>
      </c>
      <c r="J1120" s="342"/>
      <c r="K1120" s="342"/>
      <c r="L1120" s="341">
        <v>10</v>
      </c>
      <c r="M1120" s="342"/>
      <c r="N1120" s="256"/>
      <c r="O1120" s="256">
        <v>149.32476</v>
      </c>
      <c r="P1120" s="256"/>
    </row>
    <row r="1121" spans="1:16" ht="15" hidden="1" customHeight="1" outlineLevel="1" x14ac:dyDescent="0.25">
      <c r="A1121" s="284">
        <v>19</v>
      </c>
      <c r="B1121" s="659"/>
      <c r="C1121" s="625"/>
      <c r="D1121" s="680"/>
      <c r="E1121" s="469"/>
      <c r="F1121" s="468">
        <v>1</v>
      </c>
      <c r="G1121" s="311" t="s">
        <v>871</v>
      </c>
      <c r="H1121" s="342"/>
      <c r="I1121" s="342">
        <v>55</v>
      </c>
      <c r="J1121" s="342"/>
      <c r="K1121" s="342"/>
      <c r="L1121" s="341">
        <v>10</v>
      </c>
      <c r="M1121" s="342"/>
      <c r="N1121" s="256"/>
      <c r="O1121" s="256">
        <v>75.987729999999999</v>
      </c>
      <c r="P1121" s="256"/>
    </row>
    <row r="1122" spans="1:16" ht="15" hidden="1" customHeight="1" outlineLevel="1" x14ac:dyDescent="0.25">
      <c r="A1122" s="284">
        <v>20</v>
      </c>
      <c r="B1122" s="659"/>
      <c r="C1122" s="625"/>
      <c r="D1122" s="680"/>
      <c r="E1122" s="469"/>
      <c r="F1122" s="468">
        <v>1</v>
      </c>
      <c r="G1122" s="311" t="s">
        <v>872</v>
      </c>
      <c r="H1122" s="342"/>
      <c r="I1122" s="342">
        <v>1164</v>
      </c>
      <c r="J1122" s="342"/>
      <c r="K1122" s="342"/>
      <c r="L1122" s="341">
        <v>5</v>
      </c>
      <c r="M1122" s="342"/>
      <c r="N1122" s="256"/>
      <c r="O1122" s="256">
        <v>2102.9881300000002</v>
      </c>
      <c r="P1122" s="256"/>
    </row>
    <row r="1123" spans="1:16" ht="15" hidden="1" customHeight="1" outlineLevel="1" x14ac:dyDescent="0.25">
      <c r="A1123" s="284">
        <v>21</v>
      </c>
      <c r="B1123" s="659"/>
      <c r="C1123" s="625"/>
      <c r="D1123" s="680"/>
      <c r="E1123" s="469"/>
      <c r="F1123" s="468">
        <v>1</v>
      </c>
      <c r="G1123" s="311" t="s">
        <v>291</v>
      </c>
      <c r="H1123" s="342"/>
      <c r="I1123" s="342">
        <v>10</v>
      </c>
      <c r="J1123" s="342"/>
      <c r="K1123" s="342"/>
      <c r="L1123" s="341">
        <v>50</v>
      </c>
      <c r="M1123" s="342"/>
      <c r="N1123" s="256"/>
      <c r="O1123" s="256">
        <v>165.90765999999999</v>
      </c>
      <c r="P1123" s="256"/>
    </row>
    <row r="1124" spans="1:16" ht="15" hidden="1" customHeight="1" outlineLevel="1" x14ac:dyDescent="0.25">
      <c r="A1124" s="284">
        <v>22</v>
      </c>
      <c r="B1124" s="659"/>
      <c r="C1124" s="625"/>
      <c r="D1124" s="680"/>
      <c r="E1124" s="469"/>
      <c r="F1124" s="468">
        <v>1</v>
      </c>
      <c r="G1124" s="311" t="s">
        <v>759</v>
      </c>
      <c r="H1124" s="342"/>
      <c r="I1124" s="342">
        <v>2</v>
      </c>
      <c r="J1124" s="342"/>
      <c r="K1124" s="342"/>
      <c r="L1124" s="341">
        <v>150</v>
      </c>
      <c r="M1124" s="342"/>
      <c r="N1124" s="256"/>
      <c r="O1124" s="256">
        <v>41.109900000000003</v>
      </c>
      <c r="P1124" s="256"/>
    </row>
    <row r="1125" spans="1:16" ht="15" hidden="1" customHeight="1" outlineLevel="1" x14ac:dyDescent="0.25">
      <c r="A1125" s="284">
        <v>23</v>
      </c>
      <c r="B1125" s="659"/>
      <c r="C1125" s="625"/>
      <c r="D1125" s="680"/>
      <c r="E1125" s="469"/>
      <c r="F1125" s="468">
        <v>1</v>
      </c>
      <c r="G1125" s="311" t="s">
        <v>765</v>
      </c>
      <c r="H1125" s="342"/>
      <c r="I1125" s="342">
        <v>456</v>
      </c>
      <c r="J1125" s="342"/>
      <c r="K1125" s="342"/>
      <c r="L1125" s="341">
        <v>15</v>
      </c>
      <c r="M1125" s="342"/>
      <c r="N1125" s="256"/>
      <c r="O1125" s="256">
        <v>881.42506000000003</v>
      </c>
      <c r="P1125" s="256"/>
    </row>
    <row r="1126" spans="1:16" ht="15" hidden="1" customHeight="1" outlineLevel="1" x14ac:dyDescent="0.25">
      <c r="A1126" s="284">
        <v>24</v>
      </c>
      <c r="B1126" s="659"/>
      <c r="C1126" s="625"/>
      <c r="D1126" s="680"/>
      <c r="E1126" s="469"/>
      <c r="F1126" s="468">
        <v>1</v>
      </c>
      <c r="G1126" s="311" t="s">
        <v>768</v>
      </c>
      <c r="H1126" s="342"/>
      <c r="I1126" s="342">
        <v>251</v>
      </c>
      <c r="J1126" s="342"/>
      <c r="K1126" s="342"/>
      <c r="L1126" s="341">
        <v>5</v>
      </c>
      <c r="M1126" s="342"/>
      <c r="N1126" s="256"/>
      <c r="O1126" s="256">
        <v>861.80043000000001</v>
      </c>
      <c r="P1126" s="256"/>
    </row>
    <row r="1127" spans="1:16" ht="15" hidden="1" customHeight="1" outlineLevel="1" x14ac:dyDescent="0.25">
      <c r="A1127" s="284">
        <v>25</v>
      </c>
      <c r="B1127" s="659"/>
      <c r="C1127" s="625"/>
      <c r="D1127" s="680"/>
      <c r="E1127" s="469"/>
      <c r="F1127" s="468">
        <v>1</v>
      </c>
      <c r="G1127" s="311" t="s">
        <v>873</v>
      </c>
      <c r="H1127" s="342"/>
      <c r="I1127" s="342">
        <v>5</v>
      </c>
      <c r="J1127" s="342"/>
      <c r="K1127" s="342"/>
      <c r="L1127" s="341">
        <v>10</v>
      </c>
      <c r="M1127" s="342"/>
      <c r="N1127" s="256"/>
      <c r="O1127" s="256">
        <v>35.695390000000003</v>
      </c>
      <c r="P1127" s="256"/>
    </row>
    <row r="1128" spans="1:16" ht="15" hidden="1" customHeight="1" outlineLevel="1" x14ac:dyDescent="0.25">
      <c r="A1128" s="284">
        <v>26</v>
      </c>
      <c r="B1128" s="659"/>
      <c r="C1128" s="625"/>
      <c r="D1128" s="680"/>
      <c r="E1128" s="469"/>
      <c r="F1128" s="468">
        <v>1</v>
      </c>
      <c r="G1128" s="311" t="s">
        <v>874</v>
      </c>
      <c r="H1128" s="342"/>
      <c r="I1128" s="342">
        <v>3</v>
      </c>
      <c r="J1128" s="342"/>
      <c r="K1128" s="342"/>
      <c r="L1128" s="341">
        <v>90</v>
      </c>
      <c r="M1128" s="342"/>
      <c r="N1128" s="256"/>
      <c r="O1128" s="256">
        <v>44.360720000000001</v>
      </c>
      <c r="P1128" s="256"/>
    </row>
    <row r="1129" spans="1:16" ht="15" hidden="1" customHeight="1" outlineLevel="1" x14ac:dyDescent="0.25">
      <c r="A1129" s="284">
        <v>27</v>
      </c>
      <c r="B1129" s="659"/>
      <c r="C1129" s="625"/>
      <c r="D1129" s="680"/>
      <c r="E1129" s="469"/>
      <c r="F1129" s="468">
        <v>1</v>
      </c>
      <c r="G1129" s="311" t="s">
        <v>875</v>
      </c>
      <c r="H1129" s="342"/>
      <c r="I1129" s="342">
        <v>40</v>
      </c>
      <c r="J1129" s="342"/>
      <c r="K1129" s="342"/>
      <c r="L1129" s="341">
        <v>15</v>
      </c>
      <c r="M1129" s="342"/>
      <c r="N1129" s="256"/>
      <c r="O1129" s="256">
        <v>230.79089999999999</v>
      </c>
      <c r="P1129" s="256"/>
    </row>
    <row r="1130" spans="1:16" ht="15" hidden="1" customHeight="1" outlineLevel="1" x14ac:dyDescent="0.25">
      <c r="A1130" s="284">
        <v>28</v>
      </c>
      <c r="B1130" s="659"/>
      <c r="C1130" s="625"/>
      <c r="D1130" s="680"/>
      <c r="E1130" s="469"/>
      <c r="F1130" s="468">
        <v>1</v>
      </c>
      <c r="G1130" s="311" t="s">
        <v>876</v>
      </c>
      <c r="H1130" s="342"/>
      <c r="I1130" s="342">
        <v>463</v>
      </c>
      <c r="J1130" s="342"/>
      <c r="K1130" s="342"/>
      <c r="L1130" s="341">
        <v>20</v>
      </c>
      <c r="M1130" s="342"/>
      <c r="N1130" s="256"/>
      <c r="O1130" s="256">
        <v>409.62939999999998</v>
      </c>
      <c r="P1130" s="256"/>
    </row>
    <row r="1131" spans="1:16" ht="15" hidden="1" customHeight="1" outlineLevel="1" x14ac:dyDescent="0.25">
      <c r="A1131" s="284">
        <v>29</v>
      </c>
      <c r="B1131" s="659"/>
      <c r="C1131" s="625"/>
      <c r="D1131" s="680"/>
      <c r="E1131" s="469"/>
      <c r="F1131" s="468">
        <v>1</v>
      </c>
      <c r="G1131" s="311" t="s">
        <v>322</v>
      </c>
      <c r="H1131" s="342"/>
      <c r="I1131" s="342">
        <v>85</v>
      </c>
      <c r="J1131" s="342"/>
      <c r="K1131" s="342"/>
      <c r="L1131" s="341">
        <v>60</v>
      </c>
      <c r="M1131" s="342"/>
      <c r="N1131" s="256"/>
      <c r="O1131" s="256">
        <v>161.38202000000001</v>
      </c>
      <c r="P1131" s="256"/>
    </row>
    <row r="1132" spans="1:16" ht="15" hidden="1" customHeight="1" outlineLevel="1" x14ac:dyDescent="0.25">
      <c r="A1132" s="284">
        <v>30</v>
      </c>
      <c r="B1132" s="659"/>
      <c r="C1132" s="625"/>
      <c r="D1132" s="680"/>
      <c r="E1132" s="469"/>
      <c r="F1132" s="468">
        <v>1</v>
      </c>
      <c r="G1132" s="311" t="s">
        <v>877</v>
      </c>
      <c r="H1132" s="342"/>
      <c r="I1132" s="342">
        <v>39</v>
      </c>
      <c r="J1132" s="342"/>
      <c r="K1132" s="342"/>
      <c r="L1132" s="341">
        <v>150</v>
      </c>
      <c r="M1132" s="342"/>
      <c r="N1132" s="256"/>
      <c r="O1132" s="256">
        <v>121.51791</v>
      </c>
      <c r="P1132" s="256"/>
    </row>
    <row r="1133" spans="1:16" ht="15" hidden="1" customHeight="1" outlineLevel="1" x14ac:dyDescent="0.25">
      <c r="A1133" s="284">
        <v>31</v>
      </c>
      <c r="B1133" s="659"/>
      <c r="C1133" s="625"/>
      <c r="D1133" s="680"/>
      <c r="E1133" s="469"/>
      <c r="F1133" s="468">
        <v>1</v>
      </c>
      <c r="G1133" s="311" t="s">
        <v>878</v>
      </c>
      <c r="H1133" s="342"/>
      <c r="I1133" s="342">
        <v>364</v>
      </c>
      <c r="J1133" s="342"/>
      <c r="K1133" s="342"/>
      <c r="L1133" s="341">
        <v>150</v>
      </c>
      <c r="M1133" s="342"/>
      <c r="N1133" s="256"/>
      <c r="O1133" s="256">
        <v>409.41109999999998</v>
      </c>
      <c r="P1133" s="256"/>
    </row>
    <row r="1134" spans="1:16" ht="15" hidden="1" customHeight="1" outlineLevel="1" x14ac:dyDescent="0.25">
      <c r="A1134" s="284">
        <v>32</v>
      </c>
      <c r="B1134" s="659"/>
      <c r="C1134" s="625"/>
      <c r="D1134" s="680"/>
      <c r="E1134" s="469"/>
      <c r="F1134" s="468">
        <v>1</v>
      </c>
      <c r="G1134" s="311" t="s">
        <v>879</v>
      </c>
      <c r="H1134" s="342"/>
      <c r="I1134" s="342">
        <v>10</v>
      </c>
      <c r="J1134" s="342"/>
      <c r="K1134" s="342"/>
      <c r="L1134" s="341">
        <v>25</v>
      </c>
      <c r="M1134" s="342"/>
      <c r="N1134" s="256"/>
      <c r="O1134" s="256">
        <v>91.918310000000005</v>
      </c>
      <c r="P1134" s="256"/>
    </row>
    <row r="1135" spans="1:16" ht="15" hidden="1" customHeight="1" outlineLevel="1" x14ac:dyDescent="0.25">
      <c r="A1135" s="284">
        <v>33</v>
      </c>
      <c r="B1135" s="659"/>
      <c r="C1135" s="625"/>
      <c r="D1135" s="680"/>
      <c r="E1135" s="469"/>
      <c r="F1135" s="468">
        <v>1</v>
      </c>
      <c r="G1135" s="311" t="s">
        <v>835</v>
      </c>
      <c r="H1135" s="342"/>
      <c r="I1135" s="342">
        <v>6</v>
      </c>
      <c r="J1135" s="342"/>
      <c r="K1135" s="342"/>
      <c r="L1135" s="341">
        <v>15</v>
      </c>
      <c r="M1135" s="342"/>
      <c r="N1135" s="256"/>
      <c r="O1135" s="256">
        <v>128.90159</v>
      </c>
      <c r="P1135" s="256"/>
    </row>
    <row r="1136" spans="1:16" ht="15" hidden="1" customHeight="1" outlineLevel="1" x14ac:dyDescent="0.25">
      <c r="A1136" s="284">
        <v>34</v>
      </c>
      <c r="B1136" s="659"/>
      <c r="C1136" s="625"/>
      <c r="D1136" s="680"/>
      <c r="E1136" s="469"/>
      <c r="F1136" s="468">
        <v>1</v>
      </c>
      <c r="G1136" s="311" t="s">
        <v>837</v>
      </c>
      <c r="H1136" s="342"/>
      <c r="I1136" s="342">
        <v>576</v>
      </c>
      <c r="J1136" s="342"/>
      <c r="K1136" s="342"/>
      <c r="L1136" s="341">
        <v>15</v>
      </c>
      <c r="M1136" s="342"/>
      <c r="N1136" s="256"/>
      <c r="O1136" s="256">
        <v>640.31772000000001</v>
      </c>
      <c r="P1136" s="256"/>
    </row>
    <row r="1137" spans="1:16" ht="15" hidden="1" customHeight="1" outlineLevel="1" x14ac:dyDescent="0.25">
      <c r="A1137" s="284">
        <v>35</v>
      </c>
      <c r="B1137" s="659"/>
      <c r="C1137" s="625"/>
      <c r="D1137" s="680"/>
      <c r="E1137" s="469"/>
      <c r="F1137" s="468">
        <v>1</v>
      </c>
      <c r="G1137" s="311" t="s">
        <v>840</v>
      </c>
      <c r="H1137" s="342"/>
      <c r="I1137" s="342">
        <v>330</v>
      </c>
      <c r="J1137" s="342"/>
      <c r="K1137" s="342"/>
      <c r="L1137" s="341">
        <v>6</v>
      </c>
      <c r="M1137" s="342"/>
      <c r="N1137" s="256"/>
      <c r="O1137" s="256">
        <v>401.48041000000001</v>
      </c>
      <c r="P1137" s="256"/>
    </row>
    <row r="1138" spans="1:16" ht="15" hidden="1" customHeight="1" outlineLevel="1" x14ac:dyDescent="0.25">
      <c r="A1138" s="284">
        <v>36</v>
      </c>
      <c r="B1138" s="659"/>
      <c r="C1138" s="625"/>
      <c r="D1138" s="680"/>
      <c r="E1138" s="469"/>
      <c r="F1138" s="468">
        <v>1</v>
      </c>
      <c r="G1138" s="311" t="s">
        <v>880</v>
      </c>
      <c r="H1138" s="342"/>
      <c r="I1138" s="342">
        <v>1743</v>
      </c>
      <c r="J1138" s="342"/>
      <c r="K1138" s="342"/>
      <c r="L1138" s="341">
        <v>17</v>
      </c>
      <c r="M1138" s="342"/>
      <c r="N1138" s="256"/>
      <c r="O1138" s="256">
        <v>2060.8083099999999</v>
      </c>
      <c r="P1138" s="256"/>
    </row>
    <row r="1139" spans="1:16" ht="15" hidden="1" customHeight="1" outlineLevel="1" x14ac:dyDescent="0.25">
      <c r="A1139" s="284">
        <v>37</v>
      </c>
      <c r="B1139" s="659"/>
      <c r="C1139" s="625"/>
      <c r="D1139" s="680"/>
      <c r="E1139" s="469"/>
      <c r="F1139" s="468">
        <v>1</v>
      </c>
      <c r="G1139" s="311" t="s">
        <v>881</v>
      </c>
      <c r="H1139" s="342"/>
      <c r="I1139" s="342">
        <v>4169</v>
      </c>
      <c r="J1139" s="342"/>
      <c r="K1139" s="342"/>
      <c r="L1139" s="341">
        <v>50</v>
      </c>
      <c r="M1139" s="342"/>
      <c r="N1139" s="256"/>
      <c r="O1139" s="256">
        <v>5223.2184100000004</v>
      </c>
      <c r="P1139" s="256"/>
    </row>
    <row r="1140" spans="1:16" ht="15" hidden="1" customHeight="1" outlineLevel="1" x14ac:dyDescent="0.25">
      <c r="A1140" s="284">
        <v>38</v>
      </c>
      <c r="B1140" s="659"/>
      <c r="C1140" s="625"/>
      <c r="D1140" s="680"/>
      <c r="E1140" s="469"/>
      <c r="F1140" s="468">
        <v>1</v>
      </c>
      <c r="G1140" s="311" t="s">
        <v>858</v>
      </c>
      <c r="H1140" s="342"/>
      <c r="I1140" s="342">
        <v>2030</v>
      </c>
      <c r="J1140" s="342"/>
      <c r="K1140" s="342"/>
      <c r="L1140" s="341">
        <v>150</v>
      </c>
      <c r="M1140" s="342"/>
      <c r="N1140" s="256"/>
      <c r="O1140" s="256">
        <v>2410.8353699999998</v>
      </c>
      <c r="P1140" s="256"/>
    </row>
    <row r="1141" spans="1:16" ht="15" hidden="1" customHeight="1" outlineLevel="1" x14ac:dyDescent="0.25">
      <c r="A1141" s="284">
        <v>39</v>
      </c>
      <c r="B1141" s="659"/>
      <c r="C1141" s="625"/>
      <c r="D1141" s="680"/>
      <c r="E1141" s="309"/>
      <c r="F1141" s="468">
        <v>1</v>
      </c>
      <c r="G1141" s="311" t="s">
        <v>2260</v>
      </c>
      <c r="H1141" s="342"/>
      <c r="I1141" s="304"/>
      <c r="J1141" s="304">
        <v>5</v>
      </c>
      <c r="K1141" s="304"/>
      <c r="L1141" s="297"/>
      <c r="M1141" s="304">
        <v>15</v>
      </c>
      <c r="N1141" s="201"/>
      <c r="O1141" s="279"/>
      <c r="P1141" s="279">
        <v>41.915080000000003</v>
      </c>
    </row>
    <row r="1142" spans="1:16" ht="15" hidden="1" customHeight="1" outlineLevel="1" x14ac:dyDescent="0.25">
      <c r="A1142" s="284">
        <v>40</v>
      </c>
      <c r="B1142" s="659"/>
      <c r="C1142" s="625"/>
      <c r="D1142" s="680"/>
      <c r="E1142" s="309"/>
      <c r="F1142" s="468">
        <v>1</v>
      </c>
      <c r="G1142" s="311" t="s">
        <v>2179</v>
      </c>
      <c r="H1142" s="342"/>
      <c r="I1142" s="304"/>
      <c r="J1142" s="304">
        <v>25</v>
      </c>
      <c r="K1142" s="304"/>
      <c r="L1142" s="297"/>
      <c r="M1142" s="304">
        <v>6</v>
      </c>
      <c r="N1142" s="201"/>
      <c r="O1142" s="279"/>
      <c r="P1142" s="279">
        <v>123.42394999999999</v>
      </c>
    </row>
    <row r="1143" spans="1:16" ht="15" hidden="1" customHeight="1" outlineLevel="1" x14ac:dyDescent="0.25">
      <c r="A1143" s="284">
        <v>41</v>
      </c>
      <c r="B1143" s="659"/>
      <c r="C1143" s="625"/>
      <c r="D1143" s="680"/>
      <c r="E1143" s="309"/>
      <c r="F1143" s="468">
        <v>1</v>
      </c>
      <c r="G1143" s="311" t="s">
        <v>2126</v>
      </c>
      <c r="H1143" s="342"/>
      <c r="I1143" s="304"/>
      <c r="J1143" s="304">
        <v>490</v>
      </c>
      <c r="K1143" s="304"/>
      <c r="L1143" s="297"/>
      <c r="M1143" s="304">
        <v>135</v>
      </c>
      <c r="N1143" s="201"/>
      <c r="O1143" s="279"/>
      <c r="P1143" s="279">
        <v>2062.2055300000002</v>
      </c>
    </row>
    <row r="1144" spans="1:16" ht="15" hidden="1" customHeight="1" outlineLevel="1" x14ac:dyDescent="0.25">
      <c r="A1144" s="284">
        <v>42</v>
      </c>
      <c r="B1144" s="659"/>
      <c r="C1144" s="625"/>
      <c r="D1144" s="680"/>
      <c r="E1144" s="309"/>
      <c r="F1144" s="468">
        <v>1</v>
      </c>
      <c r="G1144" s="311" t="s">
        <v>2052</v>
      </c>
      <c r="H1144" s="342"/>
      <c r="I1144" s="304"/>
      <c r="J1144" s="304">
        <v>5</v>
      </c>
      <c r="K1144" s="304"/>
      <c r="L1144" s="297"/>
      <c r="M1144" s="304">
        <v>20</v>
      </c>
      <c r="N1144" s="201"/>
      <c r="O1144" s="279"/>
      <c r="P1144" s="279">
        <v>16.537410000000001</v>
      </c>
    </row>
    <row r="1145" spans="1:16" ht="15" hidden="1" customHeight="1" outlineLevel="1" x14ac:dyDescent="0.25">
      <c r="A1145" s="284">
        <v>43</v>
      </c>
      <c r="B1145" s="659"/>
      <c r="C1145" s="625"/>
      <c r="D1145" s="680"/>
      <c r="E1145" s="309"/>
      <c r="F1145" s="468">
        <v>1</v>
      </c>
      <c r="G1145" s="311" t="s">
        <v>2057</v>
      </c>
      <c r="H1145" s="342"/>
      <c r="I1145" s="304"/>
      <c r="J1145" s="304">
        <v>228</v>
      </c>
      <c r="K1145" s="304"/>
      <c r="L1145" s="297"/>
      <c r="M1145" s="304">
        <v>15</v>
      </c>
      <c r="N1145" s="201"/>
      <c r="O1145" s="279"/>
      <c r="P1145" s="279">
        <v>467.63506000000001</v>
      </c>
    </row>
    <row r="1146" spans="1:16" ht="15" hidden="1" customHeight="1" outlineLevel="1" x14ac:dyDescent="0.25">
      <c r="A1146" s="284">
        <v>44</v>
      </c>
      <c r="B1146" s="659"/>
      <c r="C1146" s="625"/>
      <c r="D1146" s="680"/>
      <c r="E1146" s="309"/>
      <c r="F1146" s="468">
        <v>1</v>
      </c>
      <c r="G1146" s="311" t="s">
        <v>2060</v>
      </c>
      <c r="H1146" s="342"/>
      <c r="I1146" s="304"/>
      <c r="J1146" s="304">
        <v>527</v>
      </c>
      <c r="K1146" s="304"/>
      <c r="L1146" s="297"/>
      <c r="M1146" s="304">
        <v>300</v>
      </c>
      <c r="N1146" s="201"/>
      <c r="O1146" s="279"/>
      <c r="P1146" s="279">
        <v>1402.3686599999999</v>
      </c>
    </row>
    <row r="1147" spans="1:16" ht="15" hidden="1" customHeight="1" outlineLevel="1" x14ac:dyDescent="0.25">
      <c r="A1147" s="284">
        <v>45</v>
      </c>
      <c r="B1147" s="659"/>
      <c r="C1147" s="625"/>
      <c r="D1147" s="680"/>
      <c r="E1147" s="309"/>
      <c r="F1147" s="468">
        <v>1</v>
      </c>
      <c r="G1147" s="311" t="s">
        <v>2085</v>
      </c>
      <c r="H1147" s="342"/>
      <c r="I1147" s="304"/>
      <c r="J1147" s="304">
        <v>13</v>
      </c>
      <c r="K1147" s="304"/>
      <c r="L1147" s="297"/>
      <c r="M1147" s="304">
        <v>15</v>
      </c>
      <c r="N1147" s="201"/>
      <c r="O1147" s="279"/>
      <c r="P1147" s="279">
        <v>198.07979</v>
      </c>
    </row>
    <row r="1148" spans="1:16" ht="15" hidden="1" customHeight="1" outlineLevel="1" x14ac:dyDescent="0.25">
      <c r="A1148" s="284">
        <v>46</v>
      </c>
      <c r="B1148" s="659"/>
      <c r="C1148" s="625"/>
      <c r="D1148" s="680"/>
      <c r="E1148" s="309"/>
      <c r="F1148" s="468">
        <v>1</v>
      </c>
      <c r="G1148" s="311" t="s">
        <v>2091</v>
      </c>
      <c r="H1148" s="342"/>
      <c r="I1148" s="304"/>
      <c r="J1148" s="304">
        <v>337</v>
      </c>
      <c r="K1148" s="304"/>
      <c r="L1148" s="297"/>
      <c r="M1148" s="304">
        <v>30</v>
      </c>
      <c r="N1148" s="201"/>
      <c r="O1148" s="279"/>
      <c r="P1148" s="279">
        <v>412.63470999999998</v>
      </c>
    </row>
    <row r="1149" spans="1:16" ht="15" hidden="1" customHeight="1" outlineLevel="1" x14ac:dyDescent="0.25">
      <c r="A1149" s="284">
        <v>47</v>
      </c>
      <c r="B1149" s="659"/>
      <c r="C1149" s="625"/>
      <c r="D1149" s="680"/>
      <c r="E1149" s="309"/>
      <c r="F1149" s="468">
        <v>1</v>
      </c>
      <c r="G1149" s="311" t="s">
        <v>2110</v>
      </c>
      <c r="H1149" s="342"/>
      <c r="I1149" s="304"/>
      <c r="J1149" s="304">
        <v>7</v>
      </c>
      <c r="K1149" s="304"/>
      <c r="L1149" s="297"/>
      <c r="M1149" s="304">
        <v>135</v>
      </c>
      <c r="N1149" s="201"/>
      <c r="O1149" s="279"/>
      <c r="P1149" s="279">
        <v>62.921489999999999</v>
      </c>
    </row>
    <row r="1150" spans="1:16" ht="15" hidden="1" customHeight="1" outlineLevel="1" x14ac:dyDescent="0.25">
      <c r="A1150" s="284">
        <v>48</v>
      </c>
      <c r="B1150" s="659"/>
      <c r="C1150" s="625"/>
      <c r="D1150" s="680"/>
      <c r="E1150" s="309"/>
      <c r="F1150" s="468">
        <v>1</v>
      </c>
      <c r="G1150" s="311" t="s">
        <v>2127</v>
      </c>
      <c r="H1150" s="342"/>
      <c r="I1150" s="304"/>
      <c r="J1150" s="304">
        <v>729</v>
      </c>
      <c r="K1150" s="304"/>
      <c r="L1150" s="297"/>
      <c r="M1150" s="304">
        <v>29.8</v>
      </c>
      <c r="N1150" s="201"/>
      <c r="O1150" s="279"/>
      <c r="P1150" s="279">
        <v>1076.30621</v>
      </c>
    </row>
    <row r="1151" spans="1:16" ht="15" hidden="1" customHeight="1" outlineLevel="1" x14ac:dyDescent="0.25">
      <c r="A1151" s="284">
        <v>49</v>
      </c>
      <c r="B1151" s="659"/>
      <c r="C1151" s="625"/>
      <c r="D1151" s="680"/>
      <c r="E1151" s="309"/>
      <c r="F1151" s="468">
        <v>1</v>
      </c>
      <c r="G1151" s="311" t="s">
        <v>2161</v>
      </c>
      <c r="H1151" s="342"/>
      <c r="I1151" s="304"/>
      <c r="J1151" s="304">
        <v>4420</v>
      </c>
      <c r="K1151" s="304"/>
      <c r="L1151" s="297"/>
      <c r="M1151" s="304">
        <v>100</v>
      </c>
      <c r="N1151" s="201"/>
      <c r="O1151" s="279"/>
      <c r="P1151" s="279">
        <v>6054.9335300000002</v>
      </c>
    </row>
    <row r="1152" spans="1:16" ht="15" hidden="1" customHeight="1" outlineLevel="1" x14ac:dyDescent="0.25">
      <c r="A1152" s="284">
        <v>50</v>
      </c>
      <c r="B1152" s="659"/>
      <c r="C1152" s="625"/>
      <c r="D1152" s="680"/>
      <c r="E1152" s="309"/>
      <c r="F1152" s="468">
        <v>1</v>
      </c>
      <c r="G1152" s="311" t="s">
        <v>2162</v>
      </c>
      <c r="H1152" s="342"/>
      <c r="I1152" s="304"/>
      <c r="J1152" s="304">
        <v>57</v>
      </c>
      <c r="K1152" s="304"/>
      <c r="L1152" s="297"/>
      <c r="M1152" s="304">
        <v>15</v>
      </c>
      <c r="N1152" s="201"/>
      <c r="O1152" s="279"/>
      <c r="P1152" s="279">
        <v>393.80614000000003</v>
      </c>
    </row>
    <row r="1153" spans="1:16" ht="15" hidden="1" customHeight="1" outlineLevel="1" x14ac:dyDescent="0.25">
      <c r="A1153" s="284">
        <v>51</v>
      </c>
      <c r="B1153" s="659"/>
      <c r="C1153" s="625"/>
      <c r="D1153" s="680"/>
      <c r="E1153" s="309"/>
      <c r="F1153" s="468">
        <v>1</v>
      </c>
      <c r="G1153" s="311" t="s">
        <v>2177</v>
      </c>
      <c r="H1153" s="342"/>
      <c r="I1153" s="304"/>
      <c r="J1153" s="304">
        <v>2</v>
      </c>
      <c r="K1153" s="304"/>
      <c r="L1153" s="297"/>
      <c r="M1153" s="304">
        <v>50</v>
      </c>
      <c r="N1153" s="201"/>
      <c r="O1153" s="279"/>
      <c r="P1153" s="279">
        <v>17.482430000000001</v>
      </c>
    </row>
    <row r="1154" spans="1:16" ht="15" hidden="1" customHeight="1" outlineLevel="1" x14ac:dyDescent="0.25">
      <c r="A1154" s="284">
        <v>52</v>
      </c>
      <c r="B1154" s="659"/>
      <c r="C1154" s="625"/>
      <c r="D1154" s="680"/>
      <c r="E1154" s="309"/>
      <c r="F1154" s="468">
        <v>1</v>
      </c>
      <c r="G1154" s="311" t="s">
        <v>2192</v>
      </c>
      <c r="H1154" s="342"/>
      <c r="I1154" s="304"/>
      <c r="J1154" s="304">
        <v>302</v>
      </c>
      <c r="K1154" s="304"/>
      <c r="L1154" s="297"/>
      <c r="M1154" s="304">
        <v>60</v>
      </c>
      <c r="N1154" s="201"/>
      <c r="O1154" s="279"/>
      <c r="P1154" s="279">
        <v>588.83448999999996</v>
      </c>
    </row>
    <row r="1155" spans="1:16" ht="15" hidden="1" customHeight="1" outlineLevel="1" x14ac:dyDescent="0.25">
      <c r="A1155" s="284">
        <v>53</v>
      </c>
      <c r="B1155" s="659"/>
      <c r="C1155" s="625"/>
      <c r="D1155" s="680"/>
      <c r="E1155" s="309"/>
      <c r="F1155" s="468">
        <v>1</v>
      </c>
      <c r="G1155" s="311" t="s">
        <v>2203</v>
      </c>
      <c r="H1155" s="342"/>
      <c r="I1155" s="304"/>
      <c r="J1155" s="304">
        <v>10</v>
      </c>
      <c r="K1155" s="304"/>
      <c r="L1155" s="297"/>
      <c r="M1155" s="304">
        <v>15</v>
      </c>
      <c r="N1155" s="201"/>
      <c r="O1155" s="279"/>
      <c r="P1155" s="279">
        <v>115.56097</v>
      </c>
    </row>
    <row r="1156" spans="1:16" ht="15" hidden="1" customHeight="1" outlineLevel="1" x14ac:dyDescent="0.25">
      <c r="A1156" s="284">
        <v>54</v>
      </c>
      <c r="B1156" s="659"/>
      <c r="C1156" s="625"/>
      <c r="D1156" s="680"/>
      <c r="E1156" s="309"/>
      <c r="F1156" s="468">
        <v>1</v>
      </c>
      <c r="G1156" s="311" t="s">
        <v>2258</v>
      </c>
      <c r="H1156" s="342"/>
      <c r="I1156" s="304"/>
      <c r="J1156" s="304">
        <v>85</v>
      </c>
      <c r="K1156" s="304"/>
      <c r="L1156" s="297"/>
      <c r="M1156" s="304">
        <v>290</v>
      </c>
      <c r="N1156" s="201"/>
      <c r="O1156" s="279"/>
      <c r="P1156" s="279">
        <v>500.91627999999997</v>
      </c>
    </row>
    <row r="1157" spans="1:16" ht="15" hidden="1" customHeight="1" outlineLevel="1" x14ac:dyDescent="0.25">
      <c r="A1157" s="284">
        <v>55</v>
      </c>
      <c r="B1157" s="659"/>
      <c r="C1157" s="625"/>
      <c r="D1157" s="680"/>
      <c r="E1157" s="309"/>
      <c r="F1157" s="468">
        <v>1</v>
      </c>
      <c r="G1157" s="311" t="s">
        <v>2285</v>
      </c>
      <c r="H1157" s="342"/>
      <c r="I1157" s="304"/>
      <c r="J1157" s="304">
        <v>5</v>
      </c>
      <c r="K1157" s="304"/>
      <c r="L1157" s="297"/>
      <c r="M1157" s="304">
        <v>150</v>
      </c>
      <c r="N1157" s="201"/>
      <c r="O1157" s="279"/>
      <c r="P1157" s="279">
        <v>67.705820000000017</v>
      </c>
    </row>
    <row r="1158" spans="1:16" ht="15" hidden="1" customHeight="1" outlineLevel="1" x14ac:dyDescent="0.25">
      <c r="A1158" s="284">
        <v>56</v>
      </c>
      <c r="B1158" s="659"/>
      <c r="C1158" s="625"/>
      <c r="D1158" s="680"/>
      <c r="E1158" s="309"/>
      <c r="F1158" s="468">
        <v>1</v>
      </c>
      <c r="G1158" s="311" t="s">
        <v>1341</v>
      </c>
      <c r="H1158" s="342"/>
      <c r="I1158" s="304"/>
      <c r="J1158" s="304">
        <v>147</v>
      </c>
      <c r="K1158" s="304"/>
      <c r="L1158" s="297"/>
      <c r="M1158" s="304">
        <v>100</v>
      </c>
      <c r="N1158" s="201"/>
      <c r="O1158" s="279"/>
      <c r="P1158" s="279">
        <v>308.35113000000001</v>
      </c>
    </row>
    <row r="1159" spans="1:16" ht="15" hidden="1" customHeight="1" outlineLevel="1" x14ac:dyDescent="0.25">
      <c r="A1159" s="284">
        <v>57</v>
      </c>
      <c r="B1159" s="659"/>
      <c r="C1159" s="625"/>
      <c r="D1159" s="680"/>
      <c r="E1159" s="309"/>
      <c r="F1159" s="468">
        <v>1</v>
      </c>
      <c r="G1159" s="311" t="s">
        <v>2309</v>
      </c>
      <c r="H1159" s="342"/>
      <c r="I1159" s="304"/>
      <c r="J1159" s="304">
        <v>10</v>
      </c>
      <c r="K1159" s="304"/>
      <c r="L1159" s="297"/>
      <c r="M1159" s="304">
        <v>150</v>
      </c>
      <c r="N1159" s="201"/>
      <c r="O1159" s="279"/>
      <c r="P1159" s="279">
        <v>85.316699999999997</v>
      </c>
    </row>
    <row r="1160" spans="1:16" ht="15" hidden="1" customHeight="1" outlineLevel="1" x14ac:dyDescent="0.25">
      <c r="A1160" s="284">
        <v>58</v>
      </c>
      <c r="B1160" s="659"/>
      <c r="C1160" s="625"/>
      <c r="D1160" s="680"/>
      <c r="E1160" s="309"/>
      <c r="F1160" s="468">
        <v>1</v>
      </c>
      <c r="G1160" s="311" t="s">
        <v>2337</v>
      </c>
      <c r="H1160" s="342"/>
      <c r="I1160" s="304"/>
      <c r="J1160" s="304">
        <v>132</v>
      </c>
      <c r="K1160" s="304"/>
      <c r="L1160" s="297"/>
      <c r="M1160" s="304">
        <v>15</v>
      </c>
      <c r="N1160" s="201"/>
      <c r="O1160" s="279"/>
      <c r="P1160" s="279">
        <v>421.05241999999998</v>
      </c>
    </row>
    <row r="1161" spans="1:16" ht="15" hidden="1" customHeight="1" outlineLevel="1" x14ac:dyDescent="0.25">
      <c r="A1161" s="284">
        <v>59</v>
      </c>
      <c r="B1161" s="659"/>
      <c r="C1161" s="625"/>
      <c r="D1161" s="680"/>
      <c r="E1161" s="309"/>
      <c r="F1161" s="468">
        <v>1</v>
      </c>
      <c r="G1161" s="311" t="s">
        <v>2338</v>
      </c>
      <c r="H1161" s="342"/>
      <c r="I1161" s="304"/>
      <c r="J1161" s="304">
        <v>99</v>
      </c>
      <c r="K1161" s="304"/>
      <c r="L1161" s="297"/>
      <c r="M1161" s="304">
        <v>100.4</v>
      </c>
      <c r="N1161" s="201"/>
      <c r="O1161" s="279"/>
      <c r="P1161" s="279">
        <v>96.653839999999988</v>
      </c>
    </row>
    <row r="1162" spans="1:16" ht="15" hidden="1" customHeight="1" outlineLevel="1" x14ac:dyDescent="0.25">
      <c r="A1162" s="284">
        <v>60</v>
      </c>
      <c r="B1162" s="659"/>
      <c r="C1162" s="625"/>
      <c r="D1162" s="680"/>
      <c r="E1162" s="309"/>
      <c r="F1162" s="468">
        <v>1</v>
      </c>
      <c r="G1162" s="311" t="s">
        <v>2345</v>
      </c>
      <c r="H1162" s="342"/>
      <c r="I1162" s="304"/>
      <c r="J1162" s="304">
        <v>859</v>
      </c>
      <c r="K1162" s="304"/>
      <c r="L1162" s="297"/>
      <c r="M1162" s="304">
        <v>150</v>
      </c>
      <c r="N1162" s="201"/>
      <c r="O1162" s="279"/>
      <c r="P1162" s="279">
        <v>699.47550000000001</v>
      </c>
    </row>
    <row r="1163" spans="1:16" ht="15" hidden="1" customHeight="1" outlineLevel="1" x14ac:dyDescent="0.25">
      <c r="A1163" s="284">
        <v>61</v>
      </c>
      <c r="B1163" s="659"/>
      <c r="C1163" s="625"/>
      <c r="D1163" s="680"/>
      <c r="E1163" s="309"/>
      <c r="F1163" s="468">
        <v>1</v>
      </c>
      <c r="G1163" s="311" t="s">
        <v>2371</v>
      </c>
      <c r="H1163" s="342"/>
      <c r="I1163" s="304"/>
      <c r="J1163" s="304">
        <v>103</v>
      </c>
      <c r="K1163" s="304"/>
      <c r="L1163" s="297"/>
      <c r="M1163" s="304">
        <v>175</v>
      </c>
      <c r="N1163" s="201"/>
      <c r="O1163" s="279"/>
      <c r="P1163" s="279">
        <v>266.51504</v>
      </c>
    </row>
    <row r="1164" spans="1:16" ht="15" hidden="1" customHeight="1" outlineLevel="1" thickBot="1" x14ac:dyDescent="0.3">
      <c r="A1164" s="306">
        <v>62</v>
      </c>
      <c r="B1164" s="659"/>
      <c r="C1164" s="625"/>
      <c r="D1164" s="680"/>
      <c r="E1164" s="310"/>
      <c r="F1164" s="537">
        <v>1</v>
      </c>
      <c r="G1164" s="262" t="s">
        <v>2374</v>
      </c>
      <c r="H1164" s="579"/>
      <c r="I1164" s="576"/>
      <c r="J1164" s="576">
        <v>341</v>
      </c>
      <c r="K1164" s="576"/>
      <c r="L1164" s="582"/>
      <c r="M1164" s="576">
        <v>150</v>
      </c>
      <c r="N1164" s="280"/>
      <c r="O1164" s="282"/>
      <c r="P1164" s="282">
        <v>738.54721000000006</v>
      </c>
    </row>
    <row r="1165" spans="1:16" ht="15" customHeight="1" collapsed="1" thickBot="1" x14ac:dyDescent="0.3">
      <c r="A1165" s="394" t="s">
        <v>359</v>
      </c>
      <c r="B1165" s="659"/>
      <c r="C1165" s="625"/>
      <c r="D1165" s="680"/>
      <c r="E1165" s="385" t="s">
        <v>18</v>
      </c>
      <c r="F1165" s="386" t="s">
        <v>100</v>
      </c>
      <c r="G1165" s="393" t="s">
        <v>16</v>
      </c>
      <c r="H1165" s="565">
        <v>18159</v>
      </c>
      <c r="I1165" s="565">
        <v>42211</v>
      </c>
      <c r="J1165" s="565">
        <v>8567</v>
      </c>
      <c r="K1165" s="565">
        <v>7141.72</v>
      </c>
      <c r="L1165" s="581">
        <v>3626.5</v>
      </c>
      <c r="M1165" s="565">
        <v>3556.05</v>
      </c>
      <c r="N1165" s="307">
        <v>26143.839870000003</v>
      </c>
      <c r="O1165" s="307">
        <v>57938.011230763237</v>
      </c>
      <c r="P1165" s="307">
        <v>20039.565532699995</v>
      </c>
    </row>
    <row r="1166" spans="1:16" ht="15" hidden="1" customHeight="1" outlineLevel="1" x14ac:dyDescent="0.25">
      <c r="A1166" s="236">
        <v>1</v>
      </c>
      <c r="B1166" s="659"/>
      <c r="C1166" s="625"/>
      <c r="D1166" s="680"/>
      <c r="E1166" s="263"/>
      <c r="F1166" s="470">
        <v>1</v>
      </c>
      <c r="G1166" s="438" t="s">
        <v>408</v>
      </c>
      <c r="H1166" s="342">
        <v>18</v>
      </c>
      <c r="I1166" s="342"/>
      <c r="J1166" s="342"/>
      <c r="K1166" s="342">
        <v>15</v>
      </c>
      <c r="L1166" s="341"/>
      <c r="M1166" s="342"/>
      <c r="N1166" s="281">
        <v>68.07329</v>
      </c>
      <c r="O1166" s="281"/>
      <c r="P1166" s="281"/>
    </row>
    <row r="1167" spans="1:16" ht="15" hidden="1" customHeight="1" outlineLevel="1" x14ac:dyDescent="0.25">
      <c r="A1167" s="233">
        <v>2</v>
      </c>
      <c r="B1167" s="659"/>
      <c r="C1167" s="625"/>
      <c r="D1167" s="680"/>
      <c r="E1167" s="469"/>
      <c r="F1167" s="468">
        <v>1</v>
      </c>
      <c r="G1167" s="311" t="s">
        <v>882</v>
      </c>
      <c r="H1167" s="342">
        <v>912</v>
      </c>
      <c r="I1167" s="342"/>
      <c r="J1167" s="342"/>
      <c r="K1167" s="342">
        <v>1121.31</v>
      </c>
      <c r="L1167" s="341"/>
      <c r="M1167" s="342"/>
      <c r="N1167" s="281">
        <v>1949.83655</v>
      </c>
      <c r="O1167" s="281"/>
      <c r="P1167" s="281"/>
    </row>
    <row r="1168" spans="1:16" ht="15" hidden="1" customHeight="1" outlineLevel="1" x14ac:dyDescent="0.25">
      <c r="A1168" s="233">
        <v>3</v>
      </c>
      <c r="B1168" s="659"/>
      <c r="C1168" s="625"/>
      <c r="D1168" s="680"/>
      <c r="E1168" s="469"/>
      <c r="F1168" s="468">
        <v>1</v>
      </c>
      <c r="G1168" s="311" t="s">
        <v>883</v>
      </c>
      <c r="H1168" s="342">
        <v>1829</v>
      </c>
      <c r="I1168" s="342"/>
      <c r="J1168" s="342"/>
      <c r="K1168" s="342">
        <v>1121.31</v>
      </c>
      <c r="L1168" s="341"/>
      <c r="M1168" s="342"/>
      <c r="N1168" s="281">
        <v>1829.20037</v>
      </c>
      <c r="O1168" s="281"/>
      <c r="P1168" s="281"/>
    </row>
    <row r="1169" spans="1:16" ht="15" hidden="1" customHeight="1" outlineLevel="1" x14ac:dyDescent="0.25">
      <c r="A1169" s="233">
        <v>4</v>
      </c>
      <c r="B1169" s="659"/>
      <c r="C1169" s="625"/>
      <c r="D1169" s="680"/>
      <c r="E1169" s="469"/>
      <c r="F1169" s="468">
        <v>1</v>
      </c>
      <c r="G1169" s="311" t="s">
        <v>884</v>
      </c>
      <c r="H1169" s="342">
        <v>230</v>
      </c>
      <c r="I1169" s="342"/>
      <c r="J1169" s="342"/>
      <c r="K1169" s="342">
        <v>350</v>
      </c>
      <c r="L1169" s="341"/>
      <c r="M1169" s="342"/>
      <c r="N1169" s="281">
        <v>304.75868000000003</v>
      </c>
      <c r="O1169" s="281"/>
      <c r="P1169" s="281"/>
    </row>
    <row r="1170" spans="1:16" ht="15" hidden="1" customHeight="1" outlineLevel="1" x14ac:dyDescent="0.25">
      <c r="A1170" s="233">
        <v>5</v>
      </c>
      <c r="B1170" s="659"/>
      <c r="C1170" s="625"/>
      <c r="D1170" s="680"/>
      <c r="E1170" s="469"/>
      <c r="F1170" s="468">
        <v>1</v>
      </c>
      <c r="G1170" s="311" t="s">
        <v>421</v>
      </c>
      <c r="H1170" s="342">
        <v>20</v>
      </c>
      <c r="I1170" s="342"/>
      <c r="J1170" s="342"/>
      <c r="K1170" s="342">
        <v>50</v>
      </c>
      <c r="L1170" s="341"/>
      <c r="M1170" s="342"/>
      <c r="N1170" s="281">
        <v>21.144670000000001</v>
      </c>
      <c r="O1170" s="281"/>
      <c r="P1170" s="281"/>
    </row>
    <row r="1171" spans="1:16" ht="15" hidden="1" customHeight="1" outlineLevel="1" x14ac:dyDescent="0.25">
      <c r="A1171" s="233">
        <v>6</v>
      </c>
      <c r="B1171" s="659"/>
      <c r="C1171" s="625"/>
      <c r="D1171" s="680"/>
      <c r="E1171" s="469"/>
      <c r="F1171" s="468">
        <v>1</v>
      </c>
      <c r="G1171" s="311" t="s">
        <v>442</v>
      </c>
      <c r="H1171" s="342">
        <v>615</v>
      </c>
      <c r="I1171" s="342"/>
      <c r="J1171" s="342"/>
      <c r="K1171" s="342">
        <v>15</v>
      </c>
      <c r="L1171" s="341"/>
      <c r="M1171" s="342"/>
      <c r="N1171" s="281">
        <v>1405.39653</v>
      </c>
      <c r="O1171" s="281"/>
      <c r="P1171" s="281"/>
    </row>
    <row r="1172" spans="1:16" ht="15" hidden="1" customHeight="1" outlineLevel="1" x14ac:dyDescent="0.25">
      <c r="A1172" s="233">
        <v>7</v>
      </c>
      <c r="B1172" s="659"/>
      <c r="C1172" s="625"/>
      <c r="D1172" s="680"/>
      <c r="E1172" s="469"/>
      <c r="F1172" s="468">
        <v>1</v>
      </c>
      <c r="G1172" s="311" t="s">
        <v>444</v>
      </c>
      <c r="H1172" s="342">
        <v>1600</v>
      </c>
      <c r="I1172" s="342"/>
      <c r="J1172" s="342"/>
      <c r="K1172" s="342">
        <v>15</v>
      </c>
      <c r="L1172" s="341"/>
      <c r="M1172" s="342"/>
      <c r="N1172" s="281">
        <v>1518.80539</v>
      </c>
      <c r="O1172" s="281"/>
      <c r="P1172" s="281"/>
    </row>
    <row r="1173" spans="1:16" ht="15" hidden="1" customHeight="1" outlineLevel="1" x14ac:dyDescent="0.25">
      <c r="A1173" s="233">
        <v>8</v>
      </c>
      <c r="B1173" s="659"/>
      <c r="C1173" s="625"/>
      <c r="D1173" s="680"/>
      <c r="E1173" s="469"/>
      <c r="F1173" s="468">
        <v>1</v>
      </c>
      <c r="G1173" s="311" t="s">
        <v>885</v>
      </c>
      <c r="H1173" s="342">
        <v>49</v>
      </c>
      <c r="I1173" s="342"/>
      <c r="J1173" s="342"/>
      <c r="K1173" s="342">
        <v>150</v>
      </c>
      <c r="L1173" s="341"/>
      <c r="M1173" s="342"/>
      <c r="N1173" s="281">
        <v>160.97076999999999</v>
      </c>
      <c r="O1173" s="281"/>
      <c r="P1173" s="281"/>
    </row>
    <row r="1174" spans="1:16" ht="15" hidden="1" customHeight="1" outlineLevel="1" x14ac:dyDescent="0.25">
      <c r="A1174" s="233">
        <v>9</v>
      </c>
      <c r="B1174" s="659"/>
      <c r="C1174" s="625"/>
      <c r="D1174" s="680"/>
      <c r="E1174" s="469"/>
      <c r="F1174" s="468">
        <v>1</v>
      </c>
      <c r="G1174" s="311" t="s">
        <v>886</v>
      </c>
      <c r="H1174" s="342">
        <v>7</v>
      </c>
      <c r="I1174" s="342"/>
      <c r="J1174" s="342"/>
      <c r="K1174" s="342">
        <v>45</v>
      </c>
      <c r="L1174" s="341"/>
      <c r="M1174" s="342"/>
      <c r="N1174" s="281">
        <v>100.51486</v>
      </c>
      <c r="O1174" s="281"/>
      <c r="P1174" s="281"/>
    </row>
    <row r="1175" spans="1:16" ht="15" hidden="1" customHeight="1" outlineLevel="1" x14ac:dyDescent="0.25">
      <c r="A1175" s="233">
        <v>10</v>
      </c>
      <c r="B1175" s="659"/>
      <c r="C1175" s="625"/>
      <c r="D1175" s="680"/>
      <c r="E1175" s="469"/>
      <c r="F1175" s="468">
        <v>1</v>
      </c>
      <c r="G1175" s="311" t="s">
        <v>887</v>
      </c>
      <c r="H1175" s="342">
        <v>5</v>
      </c>
      <c r="I1175" s="342"/>
      <c r="J1175" s="342"/>
      <c r="K1175" s="342">
        <v>139</v>
      </c>
      <c r="L1175" s="341"/>
      <c r="M1175" s="342"/>
      <c r="N1175" s="281">
        <v>32.395060000000001</v>
      </c>
      <c r="O1175" s="281"/>
      <c r="P1175" s="281"/>
    </row>
    <row r="1176" spans="1:16" ht="15" hidden="1" customHeight="1" outlineLevel="1" x14ac:dyDescent="0.25">
      <c r="A1176" s="233">
        <v>11</v>
      </c>
      <c r="B1176" s="659"/>
      <c r="C1176" s="625"/>
      <c r="D1176" s="680"/>
      <c r="E1176" s="469"/>
      <c r="F1176" s="468">
        <v>1</v>
      </c>
      <c r="G1176" s="311" t="s">
        <v>888</v>
      </c>
      <c r="H1176" s="342">
        <v>30</v>
      </c>
      <c r="I1176" s="342"/>
      <c r="J1176" s="342"/>
      <c r="K1176" s="342">
        <v>15</v>
      </c>
      <c r="L1176" s="341"/>
      <c r="M1176" s="342"/>
      <c r="N1176" s="281">
        <v>508.03341</v>
      </c>
      <c r="O1176" s="281"/>
      <c r="P1176" s="281"/>
    </row>
    <row r="1177" spans="1:16" ht="15" hidden="1" customHeight="1" outlineLevel="1" x14ac:dyDescent="0.25">
      <c r="A1177" s="233">
        <v>12</v>
      </c>
      <c r="B1177" s="659"/>
      <c r="C1177" s="625"/>
      <c r="D1177" s="680"/>
      <c r="E1177" s="469"/>
      <c r="F1177" s="468">
        <v>1</v>
      </c>
      <c r="G1177" s="311" t="s">
        <v>578</v>
      </c>
      <c r="H1177" s="342">
        <v>5</v>
      </c>
      <c r="I1177" s="342"/>
      <c r="J1177" s="342"/>
      <c r="K1177" s="342">
        <v>29</v>
      </c>
      <c r="L1177" s="341"/>
      <c r="M1177" s="342"/>
      <c r="N1177" s="281">
        <v>31.748249999999999</v>
      </c>
      <c r="O1177" s="281"/>
      <c r="P1177" s="281"/>
    </row>
    <row r="1178" spans="1:16" ht="15" hidden="1" customHeight="1" outlineLevel="1" x14ac:dyDescent="0.25">
      <c r="A1178" s="233">
        <v>13</v>
      </c>
      <c r="B1178" s="659"/>
      <c r="C1178" s="625"/>
      <c r="D1178" s="680"/>
      <c r="E1178" s="469"/>
      <c r="F1178" s="468">
        <v>1</v>
      </c>
      <c r="G1178" s="311" t="s">
        <v>580</v>
      </c>
      <c r="H1178" s="342">
        <v>70</v>
      </c>
      <c r="I1178" s="342"/>
      <c r="J1178" s="342"/>
      <c r="K1178" s="342">
        <v>15</v>
      </c>
      <c r="L1178" s="341"/>
      <c r="M1178" s="342"/>
      <c r="N1178" s="281">
        <v>180.17175999999998</v>
      </c>
      <c r="O1178" s="281"/>
      <c r="P1178" s="281"/>
    </row>
    <row r="1179" spans="1:16" ht="15" hidden="1" customHeight="1" outlineLevel="1" x14ac:dyDescent="0.25">
      <c r="A1179" s="233">
        <v>14</v>
      </c>
      <c r="B1179" s="659"/>
      <c r="C1179" s="625"/>
      <c r="D1179" s="680"/>
      <c r="E1179" s="469"/>
      <c r="F1179" s="468">
        <v>1</v>
      </c>
      <c r="G1179" s="311" t="s">
        <v>581</v>
      </c>
      <c r="H1179" s="342">
        <v>5</v>
      </c>
      <c r="I1179" s="342"/>
      <c r="J1179" s="342"/>
      <c r="K1179" s="342">
        <v>15</v>
      </c>
      <c r="L1179" s="341"/>
      <c r="M1179" s="342"/>
      <c r="N1179" s="281">
        <v>97.08305</v>
      </c>
      <c r="O1179" s="281"/>
      <c r="P1179" s="281"/>
    </row>
    <row r="1180" spans="1:16" ht="15" hidden="1" customHeight="1" outlineLevel="1" x14ac:dyDescent="0.25">
      <c r="A1180" s="233">
        <v>15</v>
      </c>
      <c r="B1180" s="659"/>
      <c r="C1180" s="625"/>
      <c r="D1180" s="680"/>
      <c r="E1180" s="469"/>
      <c r="F1180" s="468">
        <v>1</v>
      </c>
      <c r="G1180" s="311" t="s">
        <v>582</v>
      </c>
      <c r="H1180" s="342">
        <v>519</v>
      </c>
      <c r="I1180" s="342"/>
      <c r="J1180" s="342"/>
      <c r="K1180" s="342">
        <v>15</v>
      </c>
      <c r="L1180" s="341"/>
      <c r="M1180" s="342"/>
      <c r="N1180" s="281">
        <v>819.14206000000001</v>
      </c>
      <c r="O1180" s="281"/>
      <c r="P1180" s="281"/>
    </row>
    <row r="1181" spans="1:16" ht="15" hidden="1" customHeight="1" outlineLevel="1" x14ac:dyDescent="0.25">
      <c r="A1181" s="233">
        <v>16</v>
      </c>
      <c r="B1181" s="659"/>
      <c r="C1181" s="625"/>
      <c r="D1181" s="680"/>
      <c r="E1181" s="469"/>
      <c r="F1181" s="468">
        <v>1</v>
      </c>
      <c r="G1181" s="311" t="s">
        <v>583</v>
      </c>
      <c r="H1181" s="342">
        <v>680</v>
      </c>
      <c r="I1181" s="342"/>
      <c r="J1181" s="342"/>
      <c r="K1181" s="342">
        <v>15</v>
      </c>
      <c r="L1181" s="341"/>
      <c r="M1181" s="342"/>
      <c r="N1181" s="281">
        <v>880.06948</v>
      </c>
      <c r="O1181" s="281"/>
      <c r="P1181" s="281"/>
    </row>
    <row r="1182" spans="1:16" ht="15" hidden="1" customHeight="1" outlineLevel="1" x14ac:dyDescent="0.25">
      <c r="A1182" s="233">
        <v>17</v>
      </c>
      <c r="B1182" s="659"/>
      <c r="C1182" s="625"/>
      <c r="D1182" s="680"/>
      <c r="E1182" s="469"/>
      <c r="F1182" s="468">
        <v>1</v>
      </c>
      <c r="G1182" s="311" t="s">
        <v>585</v>
      </c>
      <c r="H1182" s="342">
        <v>15</v>
      </c>
      <c r="I1182" s="342"/>
      <c r="J1182" s="342"/>
      <c r="K1182" s="342">
        <v>15</v>
      </c>
      <c r="L1182" s="341"/>
      <c r="M1182" s="342"/>
      <c r="N1182" s="281">
        <v>206.79376999999999</v>
      </c>
      <c r="O1182" s="281"/>
      <c r="P1182" s="281"/>
    </row>
    <row r="1183" spans="1:16" ht="15" hidden="1" customHeight="1" outlineLevel="1" x14ac:dyDescent="0.25">
      <c r="A1183" s="233">
        <v>18</v>
      </c>
      <c r="B1183" s="659"/>
      <c r="C1183" s="625"/>
      <c r="D1183" s="680"/>
      <c r="E1183" s="469"/>
      <c r="F1183" s="468">
        <v>1</v>
      </c>
      <c r="G1183" s="311" t="s">
        <v>889</v>
      </c>
      <c r="H1183" s="342">
        <v>15</v>
      </c>
      <c r="I1183" s="342"/>
      <c r="J1183" s="342"/>
      <c r="K1183" s="342">
        <v>15</v>
      </c>
      <c r="L1183" s="341"/>
      <c r="M1183" s="342"/>
      <c r="N1183" s="281">
        <v>124.01889000000001</v>
      </c>
      <c r="O1183" s="281"/>
      <c r="P1183" s="281"/>
    </row>
    <row r="1184" spans="1:16" ht="15" hidden="1" customHeight="1" outlineLevel="1" x14ac:dyDescent="0.25">
      <c r="A1184" s="233">
        <v>19</v>
      </c>
      <c r="B1184" s="659"/>
      <c r="C1184" s="625"/>
      <c r="D1184" s="680"/>
      <c r="E1184" s="469"/>
      <c r="F1184" s="468">
        <v>1</v>
      </c>
      <c r="G1184" s="311" t="s">
        <v>588</v>
      </c>
      <c r="H1184" s="342">
        <v>22</v>
      </c>
      <c r="I1184" s="342"/>
      <c r="J1184" s="342"/>
      <c r="K1184" s="342">
        <v>15</v>
      </c>
      <c r="L1184" s="341"/>
      <c r="M1184" s="342"/>
      <c r="N1184" s="281">
        <v>65.513989999999993</v>
      </c>
      <c r="O1184" s="281"/>
      <c r="P1184" s="281"/>
    </row>
    <row r="1185" spans="1:16" ht="15" hidden="1" customHeight="1" outlineLevel="1" x14ac:dyDescent="0.25">
      <c r="A1185" s="233">
        <v>20</v>
      </c>
      <c r="B1185" s="659"/>
      <c r="C1185" s="625"/>
      <c r="D1185" s="680"/>
      <c r="E1185" s="469"/>
      <c r="F1185" s="468">
        <v>1</v>
      </c>
      <c r="G1185" s="311" t="s">
        <v>589</v>
      </c>
      <c r="H1185" s="342">
        <v>20</v>
      </c>
      <c r="I1185" s="342"/>
      <c r="J1185" s="342"/>
      <c r="K1185" s="342">
        <v>139</v>
      </c>
      <c r="L1185" s="341"/>
      <c r="M1185" s="342"/>
      <c r="N1185" s="281">
        <v>144.11705000000001</v>
      </c>
      <c r="O1185" s="281"/>
      <c r="P1185" s="281"/>
    </row>
    <row r="1186" spans="1:16" ht="15" hidden="1" customHeight="1" outlineLevel="1" x14ac:dyDescent="0.25">
      <c r="A1186" s="233">
        <v>21</v>
      </c>
      <c r="B1186" s="659"/>
      <c r="C1186" s="625"/>
      <c r="D1186" s="680"/>
      <c r="E1186" s="469"/>
      <c r="F1186" s="468">
        <v>1</v>
      </c>
      <c r="G1186" s="311" t="s">
        <v>890</v>
      </c>
      <c r="H1186" s="342">
        <v>671</v>
      </c>
      <c r="I1186" s="342"/>
      <c r="J1186" s="342"/>
      <c r="K1186" s="342">
        <v>5</v>
      </c>
      <c r="L1186" s="341"/>
      <c r="M1186" s="342"/>
      <c r="N1186" s="281">
        <v>876.24221999999997</v>
      </c>
      <c r="O1186" s="281"/>
      <c r="P1186" s="281"/>
    </row>
    <row r="1187" spans="1:16" ht="15" hidden="1" customHeight="1" outlineLevel="1" x14ac:dyDescent="0.25">
      <c r="A1187" s="233">
        <v>22</v>
      </c>
      <c r="B1187" s="659"/>
      <c r="C1187" s="625"/>
      <c r="D1187" s="680"/>
      <c r="E1187" s="469"/>
      <c r="F1187" s="468">
        <v>1</v>
      </c>
      <c r="G1187" s="311" t="s">
        <v>590</v>
      </c>
      <c r="H1187" s="342">
        <v>813</v>
      </c>
      <c r="I1187" s="342"/>
      <c r="J1187" s="342"/>
      <c r="K1187" s="342">
        <v>15</v>
      </c>
      <c r="L1187" s="341"/>
      <c r="M1187" s="342"/>
      <c r="N1187" s="281">
        <v>844.75455999999997</v>
      </c>
      <c r="O1187" s="281"/>
      <c r="P1187" s="281"/>
    </row>
    <row r="1188" spans="1:16" ht="15" hidden="1" customHeight="1" outlineLevel="1" x14ac:dyDescent="0.25">
      <c r="A1188" s="233">
        <v>23</v>
      </c>
      <c r="B1188" s="659"/>
      <c r="C1188" s="625"/>
      <c r="D1188" s="680"/>
      <c r="E1188" s="469"/>
      <c r="F1188" s="468">
        <v>1</v>
      </c>
      <c r="G1188" s="311" t="s">
        <v>891</v>
      </c>
      <c r="H1188" s="342">
        <v>48</v>
      </c>
      <c r="I1188" s="342"/>
      <c r="J1188" s="342"/>
      <c r="K1188" s="342">
        <v>400</v>
      </c>
      <c r="L1188" s="341"/>
      <c r="M1188" s="342"/>
      <c r="N1188" s="281">
        <v>294.04174</v>
      </c>
      <c r="O1188" s="281"/>
      <c r="P1188" s="281"/>
    </row>
    <row r="1189" spans="1:16" ht="15" hidden="1" customHeight="1" outlineLevel="1" x14ac:dyDescent="0.25">
      <c r="A1189" s="233">
        <v>24</v>
      </c>
      <c r="B1189" s="659"/>
      <c r="C1189" s="625"/>
      <c r="D1189" s="680"/>
      <c r="E1189" s="469"/>
      <c r="F1189" s="468">
        <v>1</v>
      </c>
      <c r="G1189" s="311" t="s">
        <v>892</v>
      </c>
      <c r="H1189" s="342">
        <v>138</v>
      </c>
      <c r="I1189" s="342"/>
      <c r="J1189" s="342"/>
      <c r="K1189" s="342">
        <v>400</v>
      </c>
      <c r="L1189" s="341"/>
      <c r="M1189" s="342"/>
      <c r="N1189" s="281">
        <v>257.33600000000001</v>
      </c>
      <c r="O1189" s="281"/>
      <c r="P1189" s="281"/>
    </row>
    <row r="1190" spans="1:16" ht="15" hidden="1" customHeight="1" outlineLevel="1" x14ac:dyDescent="0.25">
      <c r="A1190" s="233">
        <v>25</v>
      </c>
      <c r="B1190" s="659"/>
      <c r="C1190" s="625"/>
      <c r="D1190" s="680"/>
      <c r="E1190" s="469"/>
      <c r="F1190" s="468">
        <v>1</v>
      </c>
      <c r="G1190" s="311" t="s">
        <v>893</v>
      </c>
      <c r="H1190" s="342">
        <v>288</v>
      </c>
      <c r="I1190" s="342"/>
      <c r="J1190" s="342"/>
      <c r="K1190" s="342">
        <v>350</v>
      </c>
      <c r="L1190" s="341"/>
      <c r="M1190" s="342"/>
      <c r="N1190" s="281">
        <v>489.48635999999999</v>
      </c>
      <c r="O1190" s="281"/>
      <c r="P1190" s="281"/>
    </row>
    <row r="1191" spans="1:16" ht="15" hidden="1" customHeight="1" outlineLevel="1" x14ac:dyDescent="0.25">
      <c r="A1191" s="233">
        <v>26</v>
      </c>
      <c r="B1191" s="659"/>
      <c r="C1191" s="625"/>
      <c r="D1191" s="680"/>
      <c r="E1191" s="469"/>
      <c r="F1191" s="468">
        <v>1</v>
      </c>
      <c r="G1191" s="311" t="s">
        <v>894</v>
      </c>
      <c r="H1191" s="342">
        <v>104</v>
      </c>
      <c r="I1191" s="342"/>
      <c r="J1191" s="342"/>
      <c r="K1191" s="342">
        <v>15</v>
      </c>
      <c r="L1191" s="341"/>
      <c r="M1191" s="342"/>
      <c r="N1191" s="281">
        <v>263.68751000000003</v>
      </c>
      <c r="O1191" s="281"/>
      <c r="P1191" s="281"/>
    </row>
    <row r="1192" spans="1:16" ht="15" hidden="1" customHeight="1" outlineLevel="1" x14ac:dyDescent="0.25">
      <c r="A1192" s="233">
        <v>27</v>
      </c>
      <c r="B1192" s="659"/>
      <c r="C1192" s="625"/>
      <c r="D1192" s="680"/>
      <c r="E1192" s="469"/>
      <c r="F1192" s="468">
        <v>1</v>
      </c>
      <c r="G1192" s="311" t="s">
        <v>895</v>
      </c>
      <c r="H1192" s="342">
        <v>305</v>
      </c>
      <c r="I1192" s="342"/>
      <c r="J1192" s="342"/>
      <c r="K1192" s="342">
        <v>5</v>
      </c>
      <c r="L1192" s="341"/>
      <c r="M1192" s="342"/>
      <c r="N1192" s="281">
        <v>489.45553000000001</v>
      </c>
      <c r="O1192" s="281"/>
      <c r="P1192" s="281"/>
    </row>
    <row r="1193" spans="1:16" ht="15" hidden="1" customHeight="1" outlineLevel="1" x14ac:dyDescent="0.25">
      <c r="A1193" s="233">
        <v>28</v>
      </c>
      <c r="B1193" s="659"/>
      <c r="C1193" s="625"/>
      <c r="D1193" s="680"/>
      <c r="E1193" s="469"/>
      <c r="F1193" s="468">
        <v>1</v>
      </c>
      <c r="G1193" s="311" t="s">
        <v>896</v>
      </c>
      <c r="H1193" s="342">
        <v>1830</v>
      </c>
      <c r="I1193" s="342"/>
      <c r="J1193" s="342"/>
      <c r="K1193" s="342">
        <v>5</v>
      </c>
      <c r="L1193" s="341"/>
      <c r="M1193" s="342"/>
      <c r="N1193" s="281">
        <v>1614.21101</v>
      </c>
      <c r="O1193" s="281"/>
      <c r="P1193" s="281"/>
    </row>
    <row r="1194" spans="1:16" ht="15" hidden="1" customHeight="1" outlineLevel="1" x14ac:dyDescent="0.25">
      <c r="A1194" s="233">
        <v>29</v>
      </c>
      <c r="B1194" s="659"/>
      <c r="C1194" s="625"/>
      <c r="D1194" s="680"/>
      <c r="E1194" s="469"/>
      <c r="F1194" s="468">
        <v>1</v>
      </c>
      <c r="G1194" s="311" t="s">
        <v>897</v>
      </c>
      <c r="H1194" s="342">
        <v>50</v>
      </c>
      <c r="I1194" s="342"/>
      <c r="J1194" s="342"/>
      <c r="K1194" s="342">
        <v>1</v>
      </c>
      <c r="L1194" s="341"/>
      <c r="M1194" s="342"/>
      <c r="N1194" s="281">
        <v>184.55457000000001</v>
      </c>
      <c r="O1194" s="281"/>
      <c r="P1194" s="281"/>
    </row>
    <row r="1195" spans="1:16" ht="15" hidden="1" customHeight="1" outlineLevel="1" x14ac:dyDescent="0.25">
      <c r="A1195" s="233">
        <v>30</v>
      </c>
      <c r="B1195" s="659"/>
      <c r="C1195" s="625"/>
      <c r="D1195" s="680"/>
      <c r="E1195" s="469"/>
      <c r="F1195" s="468">
        <v>1</v>
      </c>
      <c r="G1195" s="311" t="s">
        <v>898</v>
      </c>
      <c r="H1195" s="342">
        <v>145</v>
      </c>
      <c r="I1195" s="342"/>
      <c r="J1195" s="342"/>
      <c r="K1195" s="342">
        <v>112</v>
      </c>
      <c r="L1195" s="341"/>
      <c r="M1195" s="342"/>
      <c r="N1195" s="281">
        <v>292.50499000000002</v>
      </c>
      <c r="O1195" s="281"/>
      <c r="P1195" s="281"/>
    </row>
    <row r="1196" spans="1:16" ht="15" hidden="1" customHeight="1" outlineLevel="1" x14ac:dyDescent="0.25">
      <c r="A1196" s="233">
        <v>31</v>
      </c>
      <c r="B1196" s="659"/>
      <c r="C1196" s="625"/>
      <c r="D1196" s="680"/>
      <c r="E1196" s="469"/>
      <c r="F1196" s="468">
        <v>1</v>
      </c>
      <c r="G1196" s="311" t="s">
        <v>899</v>
      </c>
      <c r="H1196" s="342">
        <v>10</v>
      </c>
      <c r="I1196" s="342"/>
      <c r="J1196" s="342"/>
      <c r="K1196" s="342">
        <v>55</v>
      </c>
      <c r="L1196" s="341"/>
      <c r="M1196" s="342"/>
      <c r="N1196" s="281">
        <v>56.527269999999994</v>
      </c>
      <c r="O1196" s="281"/>
      <c r="P1196" s="281"/>
    </row>
    <row r="1197" spans="1:16" ht="15" hidden="1" customHeight="1" outlineLevel="1" x14ac:dyDescent="0.25">
      <c r="A1197" s="233">
        <v>32</v>
      </c>
      <c r="B1197" s="659"/>
      <c r="C1197" s="625"/>
      <c r="D1197" s="680"/>
      <c r="E1197" s="469"/>
      <c r="F1197" s="468">
        <v>1</v>
      </c>
      <c r="G1197" s="311" t="s">
        <v>900</v>
      </c>
      <c r="H1197" s="342">
        <v>94</v>
      </c>
      <c r="I1197" s="342"/>
      <c r="J1197" s="342"/>
      <c r="K1197" s="342">
        <v>80</v>
      </c>
      <c r="L1197" s="341"/>
      <c r="M1197" s="342"/>
      <c r="N1197" s="281">
        <v>194.90049000000002</v>
      </c>
      <c r="O1197" s="281"/>
      <c r="P1197" s="281"/>
    </row>
    <row r="1198" spans="1:16" ht="15" hidden="1" customHeight="1" outlineLevel="1" x14ac:dyDescent="0.25">
      <c r="A1198" s="233">
        <v>33</v>
      </c>
      <c r="B1198" s="659"/>
      <c r="C1198" s="625"/>
      <c r="D1198" s="680"/>
      <c r="E1198" s="469"/>
      <c r="F1198" s="468">
        <v>1</v>
      </c>
      <c r="G1198" s="311" t="s">
        <v>901</v>
      </c>
      <c r="H1198" s="342">
        <v>2822</v>
      </c>
      <c r="I1198" s="342"/>
      <c r="J1198" s="342"/>
      <c r="K1198" s="342">
        <v>100</v>
      </c>
      <c r="L1198" s="341"/>
      <c r="M1198" s="342"/>
      <c r="N1198" s="281">
        <v>2834.0752400000001</v>
      </c>
      <c r="O1198" s="281"/>
      <c r="P1198" s="281"/>
    </row>
    <row r="1199" spans="1:16" ht="15" hidden="1" customHeight="1" outlineLevel="1" x14ac:dyDescent="0.25">
      <c r="A1199" s="233">
        <v>34</v>
      </c>
      <c r="B1199" s="659"/>
      <c r="C1199" s="625"/>
      <c r="D1199" s="680"/>
      <c r="E1199" s="469"/>
      <c r="F1199" s="468">
        <v>1</v>
      </c>
      <c r="G1199" s="311" t="s">
        <v>902</v>
      </c>
      <c r="H1199" s="342">
        <v>90</v>
      </c>
      <c r="I1199" s="342"/>
      <c r="J1199" s="342"/>
      <c r="K1199" s="342">
        <v>110</v>
      </c>
      <c r="L1199" s="341"/>
      <c r="M1199" s="342"/>
      <c r="N1199" s="281">
        <v>346.70457999999996</v>
      </c>
      <c r="O1199" s="281"/>
      <c r="P1199" s="281"/>
    </row>
    <row r="1200" spans="1:16" ht="15" hidden="1" customHeight="1" outlineLevel="1" x14ac:dyDescent="0.25">
      <c r="A1200" s="233">
        <v>35</v>
      </c>
      <c r="B1200" s="659"/>
      <c r="C1200" s="625"/>
      <c r="D1200" s="680"/>
      <c r="E1200" s="469"/>
      <c r="F1200" s="468">
        <v>1</v>
      </c>
      <c r="G1200" s="311" t="s">
        <v>903</v>
      </c>
      <c r="H1200" s="342">
        <v>155</v>
      </c>
      <c r="I1200" s="342"/>
      <c r="J1200" s="342"/>
      <c r="K1200" s="342">
        <v>15</v>
      </c>
      <c r="L1200" s="341"/>
      <c r="M1200" s="342"/>
      <c r="N1200" s="281">
        <v>350.82497999999998</v>
      </c>
      <c r="O1200" s="281"/>
      <c r="P1200" s="281"/>
    </row>
    <row r="1201" spans="1:16" ht="15" hidden="1" customHeight="1" outlineLevel="1" x14ac:dyDescent="0.25">
      <c r="A1201" s="233">
        <v>36</v>
      </c>
      <c r="B1201" s="659"/>
      <c r="C1201" s="625"/>
      <c r="D1201" s="680"/>
      <c r="E1201" s="469"/>
      <c r="F1201" s="468">
        <v>1</v>
      </c>
      <c r="G1201" s="311" t="s">
        <v>904</v>
      </c>
      <c r="H1201" s="342">
        <v>240</v>
      </c>
      <c r="I1201" s="342"/>
      <c r="J1201" s="342"/>
      <c r="K1201" s="342">
        <v>125</v>
      </c>
      <c r="L1201" s="341"/>
      <c r="M1201" s="342"/>
      <c r="N1201" s="281">
        <v>386.37226000000004</v>
      </c>
      <c r="O1201" s="281"/>
      <c r="P1201" s="281"/>
    </row>
    <row r="1202" spans="1:16" ht="15" hidden="1" customHeight="1" outlineLevel="1" x14ac:dyDescent="0.25">
      <c r="A1202" s="233">
        <v>37</v>
      </c>
      <c r="B1202" s="659"/>
      <c r="C1202" s="625"/>
      <c r="D1202" s="680"/>
      <c r="E1202" s="469"/>
      <c r="F1202" s="468">
        <v>1</v>
      </c>
      <c r="G1202" s="311" t="s">
        <v>905</v>
      </c>
      <c r="H1202" s="342">
        <v>46</v>
      </c>
      <c r="I1202" s="342"/>
      <c r="J1202" s="342"/>
      <c r="K1202" s="342">
        <v>80</v>
      </c>
      <c r="L1202" s="341"/>
      <c r="M1202" s="342"/>
      <c r="N1202" s="281">
        <v>116.30708</v>
      </c>
      <c r="O1202" s="281"/>
      <c r="P1202" s="281"/>
    </row>
    <row r="1203" spans="1:16" ht="15" hidden="1" customHeight="1" outlineLevel="1" x14ac:dyDescent="0.25">
      <c r="A1203" s="233">
        <v>38</v>
      </c>
      <c r="B1203" s="659"/>
      <c r="C1203" s="625"/>
      <c r="D1203" s="680"/>
      <c r="E1203" s="469"/>
      <c r="F1203" s="468">
        <v>1</v>
      </c>
      <c r="G1203" s="311" t="s">
        <v>906</v>
      </c>
      <c r="H1203" s="342">
        <v>15</v>
      </c>
      <c r="I1203" s="342"/>
      <c r="J1203" s="342"/>
      <c r="K1203" s="342">
        <v>50</v>
      </c>
      <c r="L1203" s="341"/>
      <c r="M1203" s="342"/>
      <c r="N1203" s="281">
        <v>105.60854</v>
      </c>
      <c r="O1203" s="281"/>
      <c r="P1203" s="281"/>
    </row>
    <row r="1204" spans="1:16" ht="15" hidden="1" customHeight="1" outlineLevel="1" x14ac:dyDescent="0.25">
      <c r="A1204" s="233">
        <v>39</v>
      </c>
      <c r="B1204" s="659"/>
      <c r="C1204" s="625"/>
      <c r="D1204" s="680"/>
      <c r="E1204" s="469"/>
      <c r="F1204" s="468">
        <v>1</v>
      </c>
      <c r="G1204" s="311" t="s">
        <v>620</v>
      </c>
      <c r="H1204" s="342">
        <v>10</v>
      </c>
      <c r="I1204" s="342"/>
      <c r="J1204" s="342"/>
      <c r="K1204" s="342">
        <v>150</v>
      </c>
      <c r="L1204" s="341"/>
      <c r="M1204" s="342"/>
      <c r="N1204" s="281">
        <v>58.094200000000001</v>
      </c>
      <c r="O1204" s="281"/>
      <c r="P1204" s="281"/>
    </row>
    <row r="1205" spans="1:16" ht="15" hidden="1" customHeight="1" outlineLevel="1" x14ac:dyDescent="0.25">
      <c r="A1205" s="233">
        <v>40</v>
      </c>
      <c r="B1205" s="659"/>
      <c r="C1205" s="625"/>
      <c r="D1205" s="680"/>
      <c r="E1205" s="469"/>
      <c r="F1205" s="468">
        <v>1</v>
      </c>
      <c r="G1205" s="311" t="s">
        <v>907</v>
      </c>
      <c r="H1205" s="342">
        <v>210</v>
      </c>
      <c r="I1205" s="342"/>
      <c r="J1205" s="342"/>
      <c r="K1205" s="342">
        <v>78</v>
      </c>
      <c r="L1205" s="341"/>
      <c r="M1205" s="342"/>
      <c r="N1205" s="281">
        <v>365.84974999999997</v>
      </c>
      <c r="O1205" s="281"/>
      <c r="P1205" s="281"/>
    </row>
    <row r="1206" spans="1:16" ht="15" hidden="1" customHeight="1" outlineLevel="1" x14ac:dyDescent="0.25">
      <c r="A1206" s="233">
        <v>41</v>
      </c>
      <c r="B1206" s="659"/>
      <c r="C1206" s="625"/>
      <c r="D1206" s="680"/>
      <c r="E1206" s="469"/>
      <c r="F1206" s="468">
        <v>1</v>
      </c>
      <c r="G1206" s="311" t="s">
        <v>621</v>
      </c>
      <c r="H1206" s="342">
        <v>409</v>
      </c>
      <c r="I1206" s="342"/>
      <c r="J1206" s="342"/>
      <c r="K1206" s="342">
        <v>180</v>
      </c>
      <c r="L1206" s="341"/>
      <c r="M1206" s="342"/>
      <c r="N1206" s="281">
        <v>503.97981999999996</v>
      </c>
      <c r="O1206" s="281"/>
      <c r="P1206" s="281"/>
    </row>
    <row r="1207" spans="1:16" ht="15" hidden="1" customHeight="1" outlineLevel="1" x14ac:dyDescent="0.25">
      <c r="A1207" s="233">
        <v>42</v>
      </c>
      <c r="B1207" s="659"/>
      <c r="C1207" s="625"/>
      <c r="D1207" s="680"/>
      <c r="E1207" s="469"/>
      <c r="F1207" s="468">
        <v>1</v>
      </c>
      <c r="G1207" s="311" t="s">
        <v>908</v>
      </c>
      <c r="H1207" s="342">
        <v>155</v>
      </c>
      <c r="I1207" s="342"/>
      <c r="J1207" s="342"/>
      <c r="K1207" s="342">
        <v>100</v>
      </c>
      <c r="L1207" s="341"/>
      <c r="M1207" s="342"/>
      <c r="N1207" s="281">
        <v>435.49195000000003</v>
      </c>
      <c r="O1207" s="281"/>
      <c r="P1207" s="281"/>
    </row>
    <row r="1208" spans="1:16" ht="15" hidden="1" customHeight="1" outlineLevel="1" x14ac:dyDescent="0.25">
      <c r="A1208" s="233">
        <v>43</v>
      </c>
      <c r="B1208" s="659"/>
      <c r="C1208" s="625"/>
      <c r="D1208" s="680"/>
      <c r="E1208" s="469"/>
      <c r="F1208" s="468">
        <v>1</v>
      </c>
      <c r="G1208" s="311" t="s">
        <v>909</v>
      </c>
      <c r="H1208" s="342">
        <v>45</v>
      </c>
      <c r="I1208" s="342"/>
      <c r="J1208" s="342"/>
      <c r="K1208" s="342">
        <v>100</v>
      </c>
      <c r="L1208" s="341"/>
      <c r="M1208" s="342"/>
      <c r="N1208" s="281">
        <v>179.22936000000001</v>
      </c>
      <c r="O1208" s="281"/>
      <c r="P1208" s="281"/>
    </row>
    <row r="1209" spans="1:16" ht="15" hidden="1" customHeight="1" outlineLevel="1" x14ac:dyDescent="0.25">
      <c r="A1209" s="233">
        <v>44</v>
      </c>
      <c r="B1209" s="659"/>
      <c r="C1209" s="625"/>
      <c r="D1209" s="680"/>
      <c r="E1209" s="469"/>
      <c r="F1209" s="468">
        <v>1</v>
      </c>
      <c r="G1209" s="311" t="s">
        <v>622</v>
      </c>
      <c r="H1209" s="342">
        <v>230</v>
      </c>
      <c r="I1209" s="342"/>
      <c r="J1209" s="342"/>
      <c r="K1209" s="342">
        <v>150</v>
      </c>
      <c r="L1209" s="341"/>
      <c r="M1209" s="342"/>
      <c r="N1209" s="281">
        <v>351.52114999999998</v>
      </c>
      <c r="O1209" s="281"/>
      <c r="P1209" s="281"/>
    </row>
    <row r="1210" spans="1:16" ht="15" hidden="1" customHeight="1" outlineLevel="1" x14ac:dyDescent="0.25">
      <c r="A1210" s="233">
        <v>45</v>
      </c>
      <c r="B1210" s="659"/>
      <c r="C1210" s="625"/>
      <c r="D1210" s="680"/>
      <c r="E1210" s="469"/>
      <c r="F1210" s="468">
        <v>1</v>
      </c>
      <c r="G1210" s="311" t="s">
        <v>624</v>
      </c>
      <c r="H1210" s="342">
        <v>53</v>
      </c>
      <c r="I1210" s="342"/>
      <c r="J1210" s="342"/>
      <c r="K1210" s="342">
        <v>150</v>
      </c>
      <c r="L1210" s="341"/>
      <c r="M1210" s="342"/>
      <c r="N1210" s="281">
        <v>167.51912999999999</v>
      </c>
      <c r="O1210" s="281"/>
      <c r="P1210" s="281"/>
    </row>
    <row r="1211" spans="1:16" ht="15" hidden="1" customHeight="1" outlineLevel="1" x14ac:dyDescent="0.25">
      <c r="A1211" s="233">
        <v>46</v>
      </c>
      <c r="B1211" s="659"/>
      <c r="C1211" s="625"/>
      <c r="D1211" s="680"/>
      <c r="E1211" s="469"/>
      <c r="F1211" s="468">
        <v>1</v>
      </c>
      <c r="G1211" s="311" t="s">
        <v>625</v>
      </c>
      <c r="H1211" s="342">
        <v>20</v>
      </c>
      <c r="I1211" s="342"/>
      <c r="J1211" s="342"/>
      <c r="K1211" s="342">
        <v>120</v>
      </c>
      <c r="L1211" s="341"/>
      <c r="M1211" s="342"/>
      <c r="N1211" s="281">
        <v>97.89228</v>
      </c>
      <c r="O1211" s="281"/>
      <c r="P1211" s="281"/>
    </row>
    <row r="1212" spans="1:16" ht="15" hidden="1" customHeight="1" outlineLevel="1" x14ac:dyDescent="0.25">
      <c r="A1212" s="233">
        <v>47</v>
      </c>
      <c r="B1212" s="659"/>
      <c r="C1212" s="625"/>
      <c r="D1212" s="680"/>
      <c r="E1212" s="469"/>
      <c r="F1212" s="468">
        <v>1</v>
      </c>
      <c r="G1212" s="311" t="s">
        <v>629</v>
      </c>
      <c r="H1212" s="342">
        <v>610</v>
      </c>
      <c r="I1212" s="342"/>
      <c r="J1212" s="342"/>
      <c r="K1212" s="342">
        <v>70</v>
      </c>
      <c r="L1212" s="341"/>
      <c r="M1212" s="342"/>
      <c r="N1212" s="281">
        <v>647.19797000000005</v>
      </c>
      <c r="O1212" s="281"/>
      <c r="P1212" s="281"/>
    </row>
    <row r="1213" spans="1:16" ht="15" hidden="1" customHeight="1" outlineLevel="1" x14ac:dyDescent="0.25">
      <c r="A1213" s="233">
        <v>48</v>
      </c>
      <c r="B1213" s="659"/>
      <c r="C1213" s="625"/>
      <c r="D1213" s="680"/>
      <c r="E1213" s="469"/>
      <c r="F1213" s="468">
        <v>1</v>
      </c>
      <c r="G1213" s="311" t="s">
        <v>630</v>
      </c>
      <c r="H1213" s="342">
        <v>71</v>
      </c>
      <c r="I1213" s="342"/>
      <c r="J1213" s="342"/>
      <c r="K1213" s="342">
        <v>50</v>
      </c>
      <c r="L1213" s="341"/>
      <c r="M1213" s="342"/>
      <c r="N1213" s="281">
        <v>205.29423</v>
      </c>
      <c r="O1213" s="281"/>
      <c r="P1213" s="281"/>
    </row>
    <row r="1214" spans="1:16" ht="15" hidden="1" customHeight="1" outlineLevel="1" x14ac:dyDescent="0.25">
      <c r="A1214" s="233">
        <v>49</v>
      </c>
      <c r="B1214" s="659"/>
      <c r="C1214" s="625"/>
      <c r="D1214" s="680"/>
      <c r="E1214" s="469"/>
      <c r="F1214" s="468">
        <v>1</v>
      </c>
      <c r="G1214" s="311" t="s">
        <v>632</v>
      </c>
      <c r="H1214" s="342">
        <v>70</v>
      </c>
      <c r="I1214" s="342"/>
      <c r="J1214" s="342"/>
      <c r="K1214" s="342">
        <v>30</v>
      </c>
      <c r="L1214" s="341"/>
      <c r="M1214" s="342"/>
      <c r="N1214" s="281">
        <v>249.25247000000002</v>
      </c>
      <c r="O1214" s="281"/>
      <c r="P1214" s="281"/>
    </row>
    <row r="1215" spans="1:16" ht="15" hidden="1" customHeight="1" outlineLevel="1" x14ac:dyDescent="0.25">
      <c r="A1215" s="233">
        <v>50</v>
      </c>
      <c r="B1215" s="659"/>
      <c r="C1215" s="625"/>
      <c r="D1215" s="680"/>
      <c r="E1215" s="469"/>
      <c r="F1215" s="468">
        <v>1</v>
      </c>
      <c r="G1215" s="311" t="s">
        <v>910</v>
      </c>
      <c r="H1215" s="342">
        <v>43</v>
      </c>
      <c r="I1215" s="342"/>
      <c r="J1215" s="342"/>
      <c r="K1215" s="342">
        <v>150</v>
      </c>
      <c r="L1215" s="341"/>
      <c r="M1215" s="342"/>
      <c r="N1215" s="281">
        <v>175.64264</v>
      </c>
      <c r="O1215" s="281"/>
      <c r="P1215" s="281"/>
    </row>
    <row r="1216" spans="1:16" ht="15" hidden="1" customHeight="1" outlineLevel="1" x14ac:dyDescent="0.25">
      <c r="A1216" s="233">
        <v>51</v>
      </c>
      <c r="B1216" s="659"/>
      <c r="C1216" s="625"/>
      <c r="D1216" s="680"/>
      <c r="E1216" s="469"/>
      <c r="F1216" s="468">
        <v>1</v>
      </c>
      <c r="G1216" s="311" t="s">
        <v>911</v>
      </c>
      <c r="H1216" s="342">
        <v>1677</v>
      </c>
      <c r="I1216" s="342"/>
      <c r="J1216" s="342"/>
      <c r="K1216" s="342">
        <v>51.1</v>
      </c>
      <c r="L1216" s="341"/>
      <c r="M1216" s="342"/>
      <c r="N1216" s="281">
        <v>2002.2362000000001</v>
      </c>
      <c r="O1216" s="281"/>
      <c r="P1216" s="281"/>
    </row>
    <row r="1217" spans="1:16" ht="15" hidden="1" customHeight="1" outlineLevel="1" x14ac:dyDescent="0.25">
      <c r="A1217" s="233">
        <v>52</v>
      </c>
      <c r="B1217" s="659"/>
      <c r="C1217" s="625"/>
      <c r="D1217" s="680"/>
      <c r="E1217" s="469"/>
      <c r="F1217" s="468">
        <v>1</v>
      </c>
      <c r="G1217" s="311" t="s">
        <v>912</v>
      </c>
      <c r="H1217" s="342">
        <v>8</v>
      </c>
      <c r="I1217" s="342"/>
      <c r="J1217" s="342"/>
      <c r="K1217" s="342">
        <v>300</v>
      </c>
      <c r="L1217" s="341"/>
      <c r="M1217" s="342"/>
      <c r="N1217" s="281">
        <v>102.06677999999999</v>
      </c>
      <c r="O1217" s="281"/>
      <c r="P1217" s="281"/>
    </row>
    <row r="1218" spans="1:16" ht="15" hidden="1" customHeight="1" outlineLevel="1" x14ac:dyDescent="0.25">
      <c r="A1218" s="233">
        <v>53</v>
      </c>
      <c r="B1218" s="659"/>
      <c r="C1218" s="625"/>
      <c r="D1218" s="680"/>
      <c r="E1218" s="469"/>
      <c r="F1218" s="468">
        <v>1</v>
      </c>
      <c r="G1218" s="311" t="s">
        <v>634</v>
      </c>
      <c r="H1218" s="342">
        <v>3</v>
      </c>
      <c r="I1218" s="342"/>
      <c r="J1218" s="342"/>
      <c r="K1218" s="342">
        <v>80</v>
      </c>
      <c r="L1218" s="341"/>
      <c r="M1218" s="342"/>
      <c r="N1218" s="281">
        <v>64.915120000000002</v>
      </c>
      <c r="O1218" s="281"/>
      <c r="P1218" s="281"/>
    </row>
    <row r="1219" spans="1:16" ht="15" hidden="1" customHeight="1" outlineLevel="1" x14ac:dyDescent="0.25">
      <c r="A1219" s="233">
        <v>54</v>
      </c>
      <c r="B1219" s="659"/>
      <c r="C1219" s="625"/>
      <c r="D1219" s="680"/>
      <c r="E1219" s="469"/>
      <c r="F1219" s="468">
        <v>1</v>
      </c>
      <c r="G1219" s="311" t="s">
        <v>913</v>
      </c>
      <c r="H1219" s="342">
        <v>15</v>
      </c>
      <c r="I1219" s="342"/>
      <c r="J1219" s="342"/>
      <c r="K1219" s="342">
        <v>150</v>
      </c>
      <c r="L1219" s="341"/>
      <c r="M1219" s="342"/>
      <c r="N1219" s="281">
        <v>92.274010000000004</v>
      </c>
      <c r="O1219" s="281"/>
      <c r="P1219" s="281"/>
    </row>
    <row r="1220" spans="1:16" ht="15" hidden="1" customHeight="1" outlineLevel="1" x14ac:dyDescent="0.25">
      <c r="A1220" s="233">
        <v>55</v>
      </c>
      <c r="B1220" s="659"/>
      <c r="C1220" s="625"/>
      <c r="D1220" s="680"/>
      <c r="E1220" s="469"/>
      <c r="F1220" s="468">
        <v>1</v>
      </c>
      <c r="G1220" s="311" t="s">
        <v>914</v>
      </c>
      <c r="H1220" s="342"/>
      <c r="I1220" s="342">
        <v>155</v>
      </c>
      <c r="J1220" s="342"/>
      <c r="K1220" s="342"/>
      <c r="L1220" s="341">
        <v>5</v>
      </c>
      <c r="M1220" s="342"/>
      <c r="N1220" s="281"/>
      <c r="O1220" s="281">
        <v>240.4042</v>
      </c>
      <c r="P1220" s="281"/>
    </row>
    <row r="1221" spans="1:16" ht="15" hidden="1" customHeight="1" outlineLevel="1" x14ac:dyDescent="0.25">
      <c r="A1221" s="233">
        <v>56</v>
      </c>
      <c r="B1221" s="659"/>
      <c r="C1221" s="625"/>
      <c r="D1221" s="680"/>
      <c r="E1221" s="469"/>
      <c r="F1221" s="468">
        <v>1</v>
      </c>
      <c r="G1221" s="311" t="s">
        <v>915</v>
      </c>
      <c r="H1221" s="342"/>
      <c r="I1221" s="342">
        <v>14</v>
      </c>
      <c r="J1221" s="342"/>
      <c r="K1221" s="342"/>
      <c r="L1221" s="341">
        <v>15</v>
      </c>
      <c r="M1221" s="342"/>
      <c r="N1221" s="281"/>
      <c r="O1221" s="281">
        <v>131.99576999999999</v>
      </c>
      <c r="P1221" s="281"/>
    </row>
    <row r="1222" spans="1:16" ht="15" hidden="1" customHeight="1" outlineLevel="1" x14ac:dyDescent="0.25">
      <c r="A1222" s="233">
        <v>57</v>
      </c>
      <c r="B1222" s="659"/>
      <c r="C1222" s="625"/>
      <c r="D1222" s="680"/>
      <c r="E1222" s="469"/>
      <c r="F1222" s="468">
        <v>1</v>
      </c>
      <c r="G1222" s="311" t="s">
        <v>651</v>
      </c>
      <c r="H1222" s="342"/>
      <c r="I1222" s="342">
        <v>46</v>
      </c>
      <c r="J1222" s="342"/>
      <c r="K1222" s="342"/>
      <c r="L1222" s="341">
        <v>15</v>
      </c>
      <c r="M1222" s="342"/>
      <c r="N1222" s="281"/>
      <c r="O1222" s="281">
        <v>156.76734999999999</v>
      </c>
      <c r="P1222" s="281"/>
    </row>
    <row r="1223" spans="1:16" ht="15" hidden="1" customHeight="1" outlineLevel="1" x14ac:dyDescent="0.25">
      <c r="A1223" s="233">
        <v>58</v>
      </c>
      <c r="B1223" s="659"/>
      <c r="C1223" s="625"/>
      <c r="D1223" s="680"/>
      <c r="E1223" s="469"/>
      <c r="F1223" s="468">
        <v>1</v>
      </c>
      <c r="G1223" s="311" t="s">
        <v>916</v>
      </c>
      <c r="H1223" s="342"/>
      <c r="I1223" s="342">
        <v>15</v>
      </c>
      <c r="J1223" s="342"/>
      <c r="K1223" s="342"/>
      <c r="L1223" s="341">
        <v>15</v>
      </c>
      <c r="M1223" s="342"/>
      <c r="N1223" s="281"/>
      <c r="O1223" s="281">
        <v>127.17205</v>
      </c>
      <c r="P1223" s="281"/>
    </row>
    <row r="1224" spans="1:16" ht="15" hidden="1" customHeight="1" outlineLevel="1" x14ac:dyDescent="0.25">
      <c r="A1224" s="233">
        <v>59</v>
      </c>
      <c r="B1224" s="659"/>
      <c r="C1224" s="625"/>
      <c r="D1224" s="680"/>
      <c r="E1224" s="469"/>
      <c r="F1224" s="468">
        <v>1</v>
      </c>
      <c r="G1224" s="311" t="s">
        <v>198</v>
      </c>
      <c r="H1224" s="342"/>
      <c r="I1224" s="342">
        <v>10</v>
      </c>
      <c r="J1224" s="342"/>
      <c r="K1224" s="342"/>
      <c r="L1224" s="341">
        <v>5</v>
      </c>
      <c r="M1224" s="342"/>
      <c r="N1224" s="281"/>
      <c r="O1224" s="281">
        <v>35.886099999999999</v>
      </c>
      <c r="P1224" s="281"/>
    </row>
    <row r="1225" spans="1:16" ht="15" hidden="1" customHeight="1" outlineLevel="1" x14ac:dyDescent="0.25">
      <c r="A1225" s="233">
        <v>60</v>
      </c>
      <c r="B1225" s="659"/>
      <c r="C1225" s="625"/>
      <c r="D1225" s="680"/>
      <c r="E1225" s="469"/>
      <c r="F1225" s="468">
        <v>1</v>
      </c>
      <c r="G1225" s="311" t="s">
        <v>199</v>
      </c>
      <c r="H1225" s="342"/>
      <c r="I1225" s="342">
        <v>11</v>
      </c>
      <c r="J1225" s="342"/>
      <c r="K1225" s="342"/>
      <c r="L1225" s="341">
        <v>15</v>
      </c>
      <c r="M1225" s="342"/>
      <c r="N1225" s="281"/>
      <c r="O1225" s="281">
        <v>60.78152</v>
      </c>
      <c r="P1225" s="281"/>
    </row>
    <row r="1226" spans="1:16" ht="15" hidden="1" customHeight="1" outlineLevel="1" x14ac:dyDescent="0.25">
      <c r="A1226" s="233">
        <v>61</v>
      </c>
      <c r="B1226" s="659"/>
      <c r="C1226" s="625"/>
      <c r="D1226" s="680"/>
      <c r="E1226" s="469"/>
      <c r="F1226" s="468">
        <v>1</v>
      </c>
      <c r="G1226" s="311" t="s">
        <v>661</v>
      </c>
      <c r="H1226" s="342"/>
      <c r="I1226" s="342">
        <v>195</v>
      </c>
      <c r="J1226" s="342"/>
      <c r="K1226" s="342"/>
      <c r="L1226" s="341">
        <v>10</v>
      </c>
      <c r="M1226" s="342"/>
      <c r="N1226" s="281"/>
      <c r="O1226" s="281">
        <v>242.30329</v>
      </c>
      <c r="P1226" s="281"/>
    </row>
    <row r="1227" spans="1:16" ht="15" hidden="1" customHeight="1" outlineLevel="1" x14ac:dyDescent="0.25">
      <c r="A1227" s="233">
        <v>62</v>
      </c>
      <c r="B1227" s="659"/>
      <c r="C1227" s="625"/>
      <c r="D1227" s="680"/>
      <c r="E1227" s="469"/>
      <c r="F1227" s="468">
        <v>1</v>
      </c>
      <c r="G1227" s="311" t="s">
        <v>663</v>
      </c>
      <c r="H1227" s="342"/>
      <c r="I1227" s="342">
        <v>23</v>
      </c>
      <c r="J1227" s="342"/>
      <c r="K1227" s="342"/>
      <c r="L1227" s="341">
        <v>75</v>
      </c>
      <c r="M1227" s="342"/>
      <c r="N1227" s="281"/>
      <c r="O1227" s="281">
        <v>161.50573</v>
      </c>
      <c r="P1227" s="281"/>
    </row>
    <row r="1228" spans="1:16" ht="15" hidden="1" customHeight="1" outlineLevel="1" x14ac:dyDescent="0.25">
      <c r="A1228" s="233">
        <v>63</v>
      </c>
      <c r="B1228" s="659"/>
      <c r="C1228" s="625"/>
      <c r="D1228" s="680"/>
      <c r="E1228" s="469"/>
      <c r="F1228" s="468">
        <v>1</v>
      </c>
      <c r="G1228" s="311" t="s">
        <v>664</v>
      </c>
      <c r="H1228" s="342"/>
      <c r="I1228" s="342">
        <v>9</v>
      </c>
      <c r="J1228" s="342"/>
      <c r="K1228" s="342"/>
      <c r="L1228" s="341">
        <v>15</v>
      </c>
      <c r="M1228" s="342"/>
      <c r="N1228" s="281"/>
      <c r="O1228" s="281">
        <v>6.9740200000000003</v>
      </c>
      <c r="P1228" s="281"/>
    </row>
    <row r="1229" spans="1:16" ht="15" hidden="1" customHeight="1" outlineLevel="1" x14ac:dyDescent="0.25">
      <c r="A1229" s="233">
        <v>64</v>
      </c>
      <c r="B1229" s="659"/>
      <c r="C1229" s="625"/>
      <c r="D1229" s="680"/>
      <c r="E1229" s="469"/>
      <c r="F1229" s="468">
        <v>1</v>
      </c>
      <c r="G1229" s="311" t="s">
        <v>670</v>
      </c>
      <c r="H1229" s="342"/>
      <c r="I1229" s="342">
        <v>15</v>
      </c>
      <c r="J1229" s="342"/>
      <c r="K1229" s="342"/>
      <c r="L1229" s="341">
        <v>70</v>
      </c>
      <c r="M1229" s="342"/>
      <c r="N1229" s="281"/>
      <c r="O1229" s="281">
        <v>38.164810000000003</v>
      </c>
      <c r="P1229" s="281"/>
    </row>
    <row r="1230" spans="1:16" ht="15" hidden="1" customHeight="1" outlineLevel="1" x14ac:dyDescent="0.25">
      <c r="A1230" s="233">
        <v>65</v>
      </c>
      <c r="B1230" s="659"/>
      <c r="C1230" s="625"/>
      <c r="D1230" s="680"/>
      <c r="E1230" s="469"/>
      <c r="F1230" s="468">
        <v>1</v>
      </c>
      <c r="G1230" s="311" t="s">
        <v>210</v>
      </c>
      <c r="H1230" s="342"/>
      <c r="I1230" s="342">
        <v>625</v>
      </c>
      <c r="J1230" s="342"/>
      <c r="K1230" s="342"/>
      <c r="L1230" s="341">
        <v>1</v>
      </c>
      <c r="M1230" s="342"/>
      <c r="N1230" s="281"/>
      <c r="O1230" s="281">
        <v>508.79826000000003</v>
      </c>
      <c r="P1230" s="281"/>
    </row>
    <row r="1231" spans="1:16" ht="15" hidden="1" customHeight="1" outlineLevel="1" x14ac:dyDescent="0.25">
      <c r="A1231" s="233">
        <v>66</v>
      </c>
      <c r="B1231" s="659"/>
      <c r="C1231" s="625"/>
      <c r="D1231" s="680"/>
      <c r="E1231" s="469"/>
      <c r="F1231" s="468">
        <v>1</v>
      </c>
      <c r="G1231" s="311" t="s">
        <v>211</v>
      </c>
      <c r="H1231" s="342"/>
      <c r="I1231" s="342">
        <v>1423</v>
      </c>
      <c r="J1231" s="342"/>
      <c r="K1231" s="342"/>
      <c r="L1231" s="341">
        <v>37</v>
      </c>
      <c r="M1231" s="342"/>
      <c r="N1231" s="281"/>
      <c r="O1231" s="281">
        <v>1277.2571399999999</v>
      </c>
      <c r="P1231" s="281"/>
    </row>
    <row r="1232" spans="1:16" ht="15" hidden="1" customHeight="1" outlineLevel="1" x14ac:dyDescent="0.25">
      <c r="A1232" s="233">
        <v>67</v>
      </c>
      <c r="B1232" s="659"/>
      <c r="C1232" s="625"/>
      <c r="D1232" s="680"/>
      <c r="E1232" s="469"/>
      <c r="F1232" s="468">
        <v>1</v>
      </c>
      <c r="G1232" s="311" t="s">
        <v>671</v>
      </c>
      <c r="H1232" s="342"/>
      <c r="I1232" s="342">
        <v>15</v>
      </c>
      <c r="J1232" s="342"/>
      <c r="K1232" s="342"/>
      <c r="L1232" s="341">
        <v>149</v>
      </c>
      <c r="M1232" s="342"/>
      <c r="N1232" s="281"/>
      <c r="O1232" s="281">
        <v>37.936929999999997</v>
      </c>
      <c r="P1232" s="281"/>
    </row>
    <row r="1233" spans="1:16" ht="15" hidden="1" customHeight="1" outlineLevel="1" x14ac:dyDescent="0.25">
      <c r="A1233" s="233">
        <v>68</v>
      </c>
      <c r="B1233" s="659"/>
      <c r="C1233" s="625"/>
      <c r="D1233" s="680"/>
      <c r="E1233" s="469"/>
      <c r="F1233" s="468">
        <v>1</v>
      </c>
      <c r="G1233" s="311" t="s">
        <v>917</v>
      </c>
      <c r="H1233" s="342"/>
      <c r="I1233" s="342">
        <v>10</v>
      </c>
      <c r="J1233" s="342"/>
      <c r="K1233" s="342"/>
      <c r="L1233" s="341">
        <v>128</v>
      </c>
      <c r="M1233" s="342"/>
      <c r="N1233" s="281"/>
      <c r="O1233" s="281">
        <v>75.878380000000007</v>
      </c>
      <c r="P1233" s="281"/>
    </row>
    <row r="1234" spans="1:16" ht="15" hidden="1" customHeight="1" outlineLevel="1" x14ac:dyDescent="0.25">
      <c r="A1234" s="233">
        <v>69</v>
      </c>
      <c r="B1234" s="659"/>
      <c r="C1234" s="625"/>
      <c r="D1234" s="680"/>
      <c r="E1234" s="469"/>
      <c r="F1234" s="468">
        <v>1</v>
      </c>
      <c r="G1234" s="311" t="s">
        <v>689</v>
      </c>
      <c r="H1234" s="342"/>
      <c r="I1234" s="342">
        <v>10</v>
      </c>
      <c r="J1234" s="342"/>
      <c r="K1234" s="342"/>
      <c r="L1234" s="341">
        <v>15</v>
      </c>
      <c r="M1234" s="342"/>
      <c r="N1234" s="281"/>
      <c r="O1234" s="281">
        <v>124.77182000000001</v>
      </c>
      <c r="P1234" s="281"/>
    </row>
    <row r="1235" spans="1:16" ht="15" hidden="1" customHeight="1" outlineLevel="1" x14ac:dyDescent="0.25">
      <c r="A1235" s="233">
        <v>70</v>
      </c>
      <c r="B1235" s="659"/>
      <c r="C1235" s="625"/>
      <c r="D1235" s="680"/>
      <c r="E1235" s="469"/>
      <c r="F1235" s="468">
        <v>1</v>
      </c>
      <c r="G1235" s="311" t="s">
        <v>703</v>
      </c>
      <c r="H1235" s="342"/>
      <c r="I1235" s="342">
        <v>5</v>
      </c>
      <c r="J1235" s="342"/>
      <c r="K1235" s="342"/>
      <c r="L1235" s="341">
        <v>15</v>
      </c>
      <c r="M1235" s="342"/>
      <c r="N1235" s="281"/>
      <c r="O1235" s="281">
        <v>161.03478000000001</v>
      </c>
      <c r="P1235" s="281"/>
    </row>
    <row r="1236" spans="1:16" ht="15" hidden="1" customHeight="1" outlineLevel="1" x14ac:dyDescent="0.25">
      <c r="A1236" s="233">
        <v>71</v>
      </c>
      <c r="B1236" s="659"/>
      <c r="C1236" s="625"/>
      <c r="D1236" s="680"/>
      <c r="E1236" s="469"/>
      <c r="F1236" s="468">
        <v>1</v>
      </c>
      <c r="G1236" s="311" t="s">
        <v>918</v>
      </c>
      <c r="H1236" s="342"/>
      <c r="I1236" s="342">
        <v>12</v>
      </c>
      <c r="J1236" s="342"/>
      <c r="K1236" s="342"/>
      <c r="L1236" s="341">
        <v>100</v>
      </c>
      <c r="M1236" s="342"/>
      <c r="N1236" s="281"/>
      <c r="O1236" s="281">
        <v>31.546959999999999</v>
      </c>
      <c r="P1236" s="281"/>
    </row>
    <row r="1237" spans="1:16" ht="15" hidden="1" customHeight="1" outlineLevel="1" x14ac:dyDescent="0.25">
      <c r="A1237" s="233">
        <v>72</v>
      </c>
      <c r="B1237" s="659"/>
      <c r="C1237" s="625"/>
      <c r="D1237" s="680"/>
      <c r="E1237" s="469"/>
      <c r="F1237" s="468">
        <v>1</v>
      </c>
      <c r="G1237" s="311" t="s">
        <v>710</v>
      </c>
      <c r="H1237" s="342"/>
      <c r="I1237" s="342">
        <v>277</v>
      </c>
      <c r="J1237" s="342"/>
      <c r="K1237" s="342"/>
      <c r="L1237" s="341">
        <v>15</v>
      </c>
      <c r="M1237" s="342"/>
      <c r="N1237" s="281"/>
      <c r="O1237" s="281">
        <v>385.29784000000001</v>
      </c>
      <c r="P1237" s="281"/>
    </row>
    <row r="1238" spans="1:16" ht="15" hidden="1" customHeight="1" outlineLevel="1" x14ac:dyDescent="0.25">
      <c r="A1238" s="233">
        <v>73</v>
      </c>
      <c r="B1238" s="659"/>
      <c r="C1238" s="625"/>
      <c r="D1238" s="680"/>
      <c r="E1238" s="469"/>
      <c r="F1238" s="468">
        <v>1</v>
      </c>
      <c r="G1238" s="311" t="s">
        <v>919</v>
      </c>
      <c r="H1238" s="342"/>
      <c r="I1238" s="342">
        <v>21</v>
      </c>
      <c r="J1238" s="342"/>
      <c r="K1238" s="342"/>
      <c r="L1238" s="341">
        <v>6</v>
      </c>
      <c r="M1238" s="342"/>
      <c r="N1238" s="281"/>
      <c r="O1238" s="281">
        <v>236.4504</v>
      </c>
      <c r="P1238" s="281"/>
    </row>
    <row r="1239" spans="1:16" ht="15" hidden="1" customHeight="1" outlineLevel="1" x14ac:dyDescent="0.25">
      <c r="A1239" s="233">
        <v>74</v>
      </c>
      <c r="B1239" s="659"/>
      <c r="C1239" s="625"/>
      <c r="D1239" s="680"/>
      <c r="E1239" s="469"/>
      <c r="F1239" s="468">
        <v>1</v>
      </c>
      <c r="G1239" s="311" t="s">
        <v>711</v>
      </c>
      <c r="H1239" s="342"/>
      <c r="I1239" s="342">
        <v>105</v>
      </c>
      <c r="J1239" s="342"/>
      <c r="K1239" s="342"/>
      <c r="L1239" s="341">
        <v>10</v>
      </c>
      <c r="M1239" s="342"/>
      <c r="N1239" s="281"/>
      <c r="O1239" s="281">
        <v>490.09041999999999</v>
      </c>
      <c r="P1239" s="281"/>
    </row>
    <row r="1240" spans="1:16" ht="15" hidden="1" customHeight="1" outlineLevel="1" x14ac:dyDescent="0.25">
      <c r="A1240" s="233">
        <v>75</v>
      </c>
      <c r="B1240" s="659"/>
      <c r="C1240" s="625"/>
      <c r="D1240" s="680"/>
      <c r="E1240" s="469"/>
      <c r="F1240" s="468">
        <v>1</v>
      </c>
      <c r="G1240" s="311" t="s">
        <v>920</v>
      </c>
      <c r="H1240" s="342"/>
      <c r="I1240" s="342">
        <v>872</v>
      </c>
      <c r="J1240" s="342"/>
      <c r="K1240" s="342"/>
      <c r="L1240" s="341">
        <v>15</v>
      </c>
      <c r="M1240" s="342"/>
      <c r="N1240" s="281"/>
      <c r="O1240" s="281">
        <v>633.51454999999999</v>
      </c>
      <c r="P1240" s="281"/>
    </row>
    <row r="1241" spans="1:16" ht="15" hidden="1" customHeight="1" outlineLevel="1" x14ac:dyDescent="0.25">
      <c r="A1241" s="233">
        <v>76</v>
      </c>
      <c r="B1241" s="659"/>
      <c r="C1241" s="625"/>
      <c r="D1241" s="680"/>
      <c r="E1241" s="469"/>
      <c r="F1241" s="468">
        <v>1</v>
      </c>
      <c r="G1241" s="311" t="s">
        <v>921</v>
      </c>
      <c r="H1241" s="342"/>
      <c r="I1241" s="342">
        <v>950</v>
      </c>
      <c r="J1241" s="342"/>
      <c r="K1241" s="342"/>
      <c r="L1241" s="341">
        <v>15</v>
      </c>
      <c r="M1241" s="342"/>
      <c r="N1241" s="281"/>
      <c r="O1241" s="281">
        <v>641.87829999999997</v>
      </c>
      <c r="P1241" s="281"/>
    </row>
    <row r="1242" spans="1:16" ht="15" hidden="1" customHeight="1" outlineLevel="1" x14ac:dyDescent="0.25">
      <c r="A1242" s="233">
        <v>77</v>
      </c>
      <c r="B1242" s="659"/>
      <c r="C1242" s="625"/>
      <c r="D1242" s="680"/>
      <c r="E1242" s="469"/>
      <c r="F1242" s="468">
        <v>1</v>
      </c>
      <c r="G1242" s="311" t="s">
        <v>258</v>
      </c>
      <c r="H1242" s="342"/>
      <c r="I1242" s="342">
        <v>330</v>
      </c>
      <c r="J1242" s="342"/>
      <c r="K1242" s="342"/>
      <c r="L1242" s="341">
        <v>15</v>
      </c>
      <c r="M1242" s="342"/>
      <c r="N1242" s="281"/>
      <c r="O1242" s="281">
        <v>311.46420000000001</v>
      </c>
      <c r="P1242" s="281"/>
    </row>
    <row r="1243" spans="1:16" ht="15" hidden="1" customHeight="1" outlineLevel="1" x14ac:dyDescent="0.25">
      <c r="A1243" s="233">
        <v>78</v>
      </c>
      <c r="B1243" s="659"/>
      <c r="C1243" s="625"/>
      <c r="D1243" s="680"/>
      <c r="E1243" s="469"/>
      <c r="F1243" s="468">
        <v>1</v>
      </c>
      <c r="G1243" s="311" t="s">
        <v>261</v>
      </c>
      <c r="H1243" s="342"/>
      <c r="I1243" s="342">
        <v>70</v>
      </c>
      <c r="J1243" s="342"/>
      <c r="K1243" s="342"/>
      <c r="L1243" s="341">
        <v>6</v>
      </c>
      <c r="M1243" s="342"/>
      <c r="N1243" s="281"/>
      <c r="O1243" s="281">
        <v>196.45764</v>
      </c>
      <c r="P1243" s="281"/>
    </row>
    <row r="1244" spans="1:16" ht="15" hidden="1" customHeight="1" outlineLevel="1" x14ac:dyDescent="0.25">
      <c r="A1244" s="233">
        <v>79</v>
      </c>
      <c r="B1244" s="659"/>
      <c r="C1244" s="625"/>
      <c r="D1244" s="680"/>
      <c r="E1244" s="469"/>
      <c r="F1244" s="468">
        <v>1</v>
      </c>
      <c r="G1244" s="311" t="s">
        <v>922</v>
      </c>
      <c r="H1244" s="342"/>
      <c r="I1244" s="342">
        <v>3</v>
      </c>
      <c r="J1244" s="342"/>
      <c r="K1244" s="342"/>
      <c r="L1244" s="341">
        <v>240</v>
      </c>
      <c r="M1244" s="342"/>
      <c r="N1244" s="281"/>
      <c r="O1244" s="281">
        <v>61.201839999999997</v>
      </c>
      <c r="P1244" s="281"/>
    </row>
    <row r="1245" spans="1:16" ht="15" hidden="1" customHeight="1" outlineLevel="1" x14ac:dyDescent="0.25">
      <c r="A1245" s="233">
        <v>80</v>
      </c>
      <c r="B1245" s="659"/>
      <c r="C1245" s="625"/>
      <c r="D1245" s="680"/>
      <c r="E1245" s="469"/>
      <c r="F1245" s="468">
        <v>1</v>
      </c>
      <c r="G1245" s="311" t="s">
        <v>732</v>
      </c>
      <c r="H1245" s="342"/>
      <c r="I1245" s="342">
        <v>195</v>
      </c>
      <c r="J1245" s="342"/>
      <c r="K1245" s="342"/>
      <c r="L1245" s="341">
        <v>100</v>
      </c>
      <c r="M1245" s="342"/>
      <c r="N1245" s="281"/>
      <c r="O1245" s="281">
        <v>362.41037999999998</v>
      </c>
      <c r="P1245" s="281"/>
    </row>
    <row r="1246" spans="1:16" ht="15" hidden="1" customHeight="1" outlineLevel="1" x14ac:dyDescent="0.25">
      <c r="A1246" s="233">
        <v>81</v>
      </c>
      <c r="B1246" s="659"/>
      <c r="C1246" s="625"/>
      <c r="D1246" s="680"/>
      <c r="E1246" s="469"/>
      <c r="F1246" s="468">
        <v>1</v>
      </c>
      <c r="G1246" s="311" t="s">
        <v>733</v>
      </c>
      <c r="H1246" s="342"/>
      <c r="I1246" s="342">
        <v>15</v>
      </c>
      <c r="J1246" s="342"/>
      <c r="K1246" s="342"/>
      <c r="L1246" s="341">
        <v>15</v>
      </c>
      <c r="M1246" s="342"/>
      <c r="N1246" s="281"/>
      <c r="O1246" s="281">
        <v>118.54222</v>
      </c>
      <c r="P1246" s="281"/>
    </row>
    <row r="1247" spans="1:16" ht="15" hidden="1" customHeight="1" outlineLevel="1" x14ac:dyDescent="0.25">
      <c r="A1247" s="233">
        <v>82</v>
      </c>
      <c r="B1247" s="659"/>
      <c r="C1247" s="625"/>
      <c r="D1247" s="680"/>
      <c r="E1247" s="469"/>
      <c r="F1247" s="468">
        <v>1</v>
      </c>
      <c r="G1247" s="311" t="s">
        <v>734</v>
      </c>
      <c r="H1247" s="342"/>
      <c r="I1247" s="342">
        <v>327</v>
      </c>
      <c r="J1247" s="342"/>
      <c r="K1247" s="342"/>
      <c r="L1247" s="341">
        <v>15</v>
      </c>
      <c r="M1247" s="342"/>
      <c r="N1247" s="281"/>
      <c r="O1247" s="281">
        <v>654.41938000000005</v>
      </c>
      <c r="P1247" s="281"/>
    </row>
    <row r="1248" spans="1:16" ht="15" hidden="1" customHeight="1" outlineLevel="1" x14ac:dyDescent="0.25">
      <c r="A1248" s="233">
        <v>83</v>
      </c>
      <c r="B1248" s="659"/>
      <c r="C1248" s="625"/>
      <c r="D1248" s="680"/>
      <c r="E1248" s="469"/>
      <c r="F1248" s="468">
        <v>1</v>
      </c>
      <c r="G1248" s="311" t="s">
        <v>923</v>
      </c>
      <c r="H1248" s="342"/>
      <c r="I1248" s="342">
        <v>74</v>
      </c>
      <c r="J1248" s="342"/>
      <c r="K1248" s="342"/>
      <c r="L1248" s="341">
        <v>50</v>
      </c>
      <c r="M1248" s="342"/>
      <c r="N1248" s="281"/>
      <c r="O1248" s="281">
        <v>194.52741</v>
      </c>
      <c r="P1248" s="281"/>
    </row>
    <row r="1249" spans="1:16" ht="15" hidden="1" customHeight="1" outlineLevel="1" x14ac:dyDescent="0.25">
      <c r="A1249" s="233">
        <v>84</v>
      </c>
      <c r="B1249" s="659"/>
      <c r="C1249" s="625"/>
      <c r="D1249" s="680"/>
      <c r="E1249" s="469"/>
      <c r="F1249" s="468">
        <v>1</v>
      </c>
      <c r="G1249" s="311" t="s">
        <v>924</v>
      </c>
      <c r="H1249" s="342"/>
      <c r="I1249" s="342">
        <v>225</v>
      </c>
      <c r="J1249" s="342"/>
      <c r="K1249" s="342"/>
      <c r="L1249" s="341">
        <v>50</v>
      </c>
      <c r="M1249" s="342"/>
      <c r="N1249" s="281"/>
      <c r="O1249" s="281">
        <v>340.70816000000002</v>
      </c>
      <c r="P1249" s="281"/>
    </row>
    <row r="1250" spans="1:16" ht="15" hidden="1" customHeight="1" outlineLevel="1" x14ac:dyDescent="0.25">
      <c r="A1250" s="233">
        <v>85</v>
      </c>
      <c r="B1250" s="659"/>
      <c r="C1250" s="625"/>
      <c r="D1250" s="680"/>
      <c r="E1250" s="469"/>
      <c r="F1250" s="468">
        <v>1</v>
      </c>
      <c r="G1250" s="311" t="s">
        <v>738</v>
      </c>
      <c r="H1250" s="342"/>
      <c r="I1250" s="342">
        <v>10</v>
      </c>
      <c r="J1250" s="342"/>
      <c r="K1250" s="342"/>
      <c r="L1250" s="341">
        <v>15</v>
      </c>
      <c r="M1250" s="342"/>
      <c r="N1250" s="281"/>
      <c r="O1250" s="281">
        <v>189.08843999999999</v>
      </c>
      <c r="P1250" s="281"/>
    </row>
    <row r="1251" spans="1:16" ht="15" hidden="1" customHeight="1" outlineLevel="1" x14ac:dyDescent="0.25">
      <c r="A1251" s="233">
        <v>86</v>
      </c>
      <c r="B1251" s="659"/>
      <c r="C1251" s="625"/>
      <c r="D1251" s="680"/>
      <c r="E1251" s="469"/>
      <c r="F1251" s="468">
        <v>1</v>
      </c>
      <c r="G1251" s="311" t="s">
        <v>741</v>
      </c>
      <c r="H1251" s="342"/>
      <c r="I1251" s="342">
        <v>15</v>
      </c>
      <c r="J1251" s="342"/>
      <c r="K1251" s="342"/>
      <c r="L1251" s="341">
        <v>100</v>
      </c>
      <c r="M1251" s="342"/>
      <c r="N1251" s="281"/>
      <c r="O1251" s="281">
        <v>155.18368000000001</v>
      </c>
      <c r="P1251" s="281"/>
    </row>
    <row r="1252" spans="1:16" ht="15" hidden="1" customHeight="1" outlineLevel="1" x14ac:dyDescent="0.25">
      <c r="A1252" s="233">
        <v>87</v>
      </c>
      <c r="B1252" s="659"/>
      <c r="C1252" s="625"/>
      <c r="D1252" s="680"/>
      <c r="E1252" s="469"/>
      <c r="F1252" s="468">
        <v>1</v>
      </c>
      <c r="G1252" s="311" t="s">
        <v>743</v>
      </c>
      <c r="H1252" s="342"/>
      <c r="I1252" s="342">
        <v>2469</v>
      </c>
      <c r="J1252" s="342"/>
      <c r="K1252" s="342"/>
      <c r="L1252" s="341">
        <v>150</v>
      </c>
      <c r="M1252" s="342"/>
      <c r="N1252" s="281"/>
      <c r="O1252" s="281">
        <v>2666.94857</v>
      </c>
      <c r="P1252" s="281"/>
    </row>
    <row r="1253" spans="1:16" ht="15" hidden="1" customHeight="1" outlineLevel="1" x14ac:dyDescent="0.25">
      <c r="A1253" s="233">
        <v>88</v>
      </c>
      <c r="B1253" s="659"/>
      <c r="C1253" s="625"/>
      <c r="D1253" s="680"/>
      <c r="E1253" s="469"/>
      <c r="F1253" s="468">
        <v>1</v>
      </c>
      <c r="G1253" s="311" t="s">
        <v>925</v>
      </c>
      <c r="H1253" s="342"/>
      <c r="I1253" s="342">
        <v>2560</v>
      </c>
      <c r="J1253" s="342"/>
      <c r="K1253" s="342"/>
      <c r="L1253" s="341">
        <v>15</v>
      </c>
      <c r="M1253" s="342"/>
      <c r="N1253" s="281"/>
      <c r="O1253" s="281">
        <v>3007.50146</v>
      </c>
      <c r="P1253" s="281"/>
    </row>
    <row r="1254" spans="1:16" ht="15" hidden="1" customHeight="1" outlineLevel="1" x14ac:dyDescent="0.25">
      <c r="A1254" s="233">
        <v>89</v>
      </c>
      <c r="B1254" s="659"/>
      <c r="C1254" s="625"/>
      <c r="D1254" s="680"/>
      <c r="E1254" s="469"/>
      <c r="F1254" s="468">
        <v>1</v>
      </c>
      <c r="G1254" s="311" t="s">
        <v>926</v>
      </c>
      <c r="H1254" s="342"/>
      <c r="I1254" s="342">
        <v>393</v>
      </c>
      <c r="J1254" s="342"/>
      <c r="K1254" s="342"/>
      <c r="L1254" s="341">
        <v>15</v>
      </c>
      <c r="M1254" s="342"/>
      <c r="N1254" s="281"/>
      <c r="O1254" s="281">
        <v>669.88593000000003</v>
      </c>
      <c r="P1254" s="281"/>
    </row>
    <row r="1255" spans="1:16" ht="15" hidden="1" customHeight="1" outlineLevel="1" x14ac:dyDescent="0.25">
      <c r="A1255" s="233">
        <v>90</v>
      </c>
      <c r="B1255" s="659"/>
      <c r="C1255" s="625"/>
      <c r="D1255" s="680"/>
      <c r="E1255" s="469"/>
      <c r="F1255" s="468">
        <v>1</v>
      </c>
      <c r="G1255" s="311" t="s">
        <v>927</v>
      </c>
      <c r="H1255" s="342"/>
      <c r="I1255" s="342">
        <v>118</v>
      </c>
      <c r="J1255" s="342"/>
      <c r="K1255" s="342"/>
      <c r="L1255" s="341">
        <v>15</v>
      </c>
      <c r="M1255" s="342"/>
      <c r="N1255" s="281"/>
      <c r="O1255" s="281">
        <v>234.14821000000001</v>
      </c>
      <c r="P1255" s="281"/>
    </row>
    <row r="1256" spans="1:16" ht="15" hidden="1" customHeight="1" outlineLevel="1" x14ac:dyDescent="0.25">
      <c r="A1256" s="233">
        <v>91</v>
      </c>
      <c r="B1256" s="659"/>
      <c r="C1256" s="625"/>
      <c r="D1256" s="680"/>
      <c r="E1256" s="469"/>
      <c r="F1256" s="468">
        <v>1</v>
      </c>
      <c r="G1256" s="311" t="s">
        <v>928</v>
      </c>
      <c r="H1256" s="342"/>
      <c r="I1256" s="342">
        <v>52</v>
      </c>
      <c r="J1256" s="342"/>
      <c r="K1256" s="342"/>
      <c r="L1256" s="341">
        <v>15</v>
      </c>
      <c r="M1256" s="342"/>
      <c r="N1256" s="281"/>
      <c r="O1256" s="281">
        <v>142.96391</v>
      </c>
      <c r="P1256" s="281"/>
    </row>
    <row r="1257" spans="1:16" ht="15" hidden="1" customHeight="1" outlineLevel="1" x14ac:dyDescent="0.25">
      <c r="A1257" s="233">
        <v>92</v>
      </c>
      <c r="B1257" s="659"/>
      <c r="C1257" s="625"/>
      <c r="D1257" s="680"/>
      <c r="E1257" s="469"/>
      <c r="F1257" s="468">
        <v>1</v>
      </c>
      <c r="G1257" s="311" t="s">
        <v>929</v>
      </c>
      <c r="H1257" s="342"/>
      <c r="I1257" s="342">
        <v>123</v>
      </c>
      <c r="J1257" s="342"/>
      <c r="K1257" s="342"/>
      <c r="L1257" s="341">
        <v>5</v>
      </c>
      <c r="M1257" s="342"/>
      <c r="N1257" s="281"/>
      <c r="O1257" s="281">
        <v>157.05184</v>
      </c>
      <c r="P1257" s="281"/>
    </row>
    <row r="1258" spans="1:16" ht="15" hidden="1" customHeight="1" outlineLevel="1" x14ac:dyDescent="0.25">
      <c r="A1258" s="233">
        <v>93</v>
      </c>
      <c r="B1258" s="659"/>
      <c r="C1258" s="625"/>
      <c r="D1258" s="680"/>
      <c r="E1258" s="469"/>
      <c r="F1258" s="468">
        <v>1</v>
      </c>
      <c r="G1258" s="311" t="s">
        <v>930</v>
      </c>
      <c r="H1258" s="342"/>
      <c r="I1258" s="342">
        <v>123</v>
      </c>
      <c r="J1258" s="342"/>
      <c r="K1258" s="342"/>
      <c r="L1258" s="341">
        <v>15</v>
      </c>
      <c r="M1258" s="342"/>
      <c r="N1258" s="281"/>
      <c r="O1258" s="281">
        <v>146.63648000000001</v>
      </c>
      <c r="P1258" s="281"/>
    </row>
    <row r="1259" spans="1:16" ht="15" hidden="1" customHeight="1" outlineLevel="1" x14ac:dyDescent="0.25">
      <c r="A1259" s="233">
        <v>94</v>
      </c>
      <c r="B1259" s="659"/>
      <c r="C1259" s="625"/>
      <c r="D1259" s="680"/>
      <c r="E1259" s="469"/>
      <c r="F1259" s="468">
        <v>1</v>
      </c>
      <c r="G1259" s="311" t="s">
        <v>931</v>
      </c>
      <c r="H1259" s="342"/>
      <c r="I1259" s="342">
        <v>48</v>
      </c>
      <c r="J1259" s="342"/>
      <c r="K1259" s="342"/>
      <c r="L1259" s="341">
        <v>14</v>
      </c>
      <c r="M1259" s="342"/>
      <c r="N1259" s="281"/>
      <c r="O1259" s="281">
        <v>112.53197</v>
      </c>
      <c r="P1259" s="281"/>
    </row>
    <row r="1260" spans="1:16" ht="15" hidden="1" customHeight="1" outlineLevel="1" x14ac:dyDescent="0.25">
      <c r="A1260" s="233">
        <v>95</v>
      </c>
      <c r="B1260" s="659"/>
      <c r="C1260" s="625"/>
      <c r="D1260" s="680"/>
      <c r="E1260" s="469"/>
      <c r="F1260" s="468">
        <v>1</v>
      </c>
      <c r="G1260" s="311" t="s">
        <v>932</v>
      </c>
      <c r="H1260" s="342"/>
      <c r="I1260" s="342">
        <v>146</v>
      </c>
      <c r="J1260" s="342"/>
      <c r="K1260" s="342"/>
      <c r="L1260" s="341">
        <v>140</v>
      </c>
      <c r="M1260" s="342"/>
      <c r="N1260" s="281"/>
      <c r="O1260" s="281">
        <v>140.21946</v>
      </c>
      <c r="P1260" s="281"/>
    </row>
    <row r="1261" spans="1:16" ht="15" hidden="1" customHeight="1" outlineLevel="1" x14ac:dyDescent="0.25">
      <c r="A1261" s="233">
        <v>96</v>
      </c>
      <c r="B1261" s="659"/>
      <c r="C1261" s="625"/>
      <c r="D1261" s="680"/>
      <c r="E1261" s="469"/>
      <c r="F1261" s="468">
        <v>1</v>
      </c>
      <c r="G1261" s="311" t="s">
        <v>933</v>
      </c>
      <c r="H1261" s="342"/>
      <c r="I1261" s="342">
        <v>10</v>
      </c>
      <c r="J1261" s="342"/>
      <c r="K1261" s="342"/>
      <c r="L1261" s="341">
        <v>20</v>
      </c>
      <c r="M1261" s="342"/>
      <c r="N1261" s="281"/>
      <c r="O1261" s="281">
        <v>56.606940000000002</v>
      </c>
      <c r="P1261" s="281"/>
    </row>
    <row r="1262" spans="1:16" ht="15" hidden="1" customHeight="1" outlineLevel="1" x14ac:dyDescent="0.25">
      <c r="A1262" s="233">
        <v>97</v>
      </c>
      <c r="B1262" s="659"/>
      <c r="C1262" s="625"/>
      <c r="D1262" s="680"/>
      <c r="E1262" s="469"/>
      <c r="F1262" s="468">
        <v>1</v>
      </c>
      <c r="G1262" s="311" t="s">
        <v>934</v>
      </c>
      <c r="H1262" s="342"/>
      <c r="I1262" s="342">
        <v>28</v>
      </c>
      <c r="J1262" s="342"/>
      <c r="K1262" s="342"/>
      <c r="L1262" s="341">
        <v>150</v>
      </c>
      <c r="M1262" s="342"/>
      <c r="N1262" s="281"/>
      <c r="O1262" s="281">
        <v>227.66278</v>
      </c>
      <c r="P1262" s="281"/>
    </row>
    <row r="1263" spans="1:16" ht="15" hidden="1" customHeight="1" outlineLevel="1" x14ac:dyDescent="0.25">
      <c r="A1263" s="233">
        <v>98</v>
      </c>
      <c r="B1263" s="659"/>
      <c r="C1263" s="625"/>
      <c r="D1263" s="680"/>
      <c r="E1263" s="469"/>
      <c r="F1263" s="468">
        <v>1</v>
      </c>
      <c r="G1263" s="311" t="s">
        <v>292</v>
      </c>
      <c r="H1263" s="342"/>
      <c r="I1263" s="342">
        <v>277</v>
      </c>
      <c r="J1263" s="342"/>
      <c r="K1263" s="342"/>
      <c r="L1263" s="341">
        <v>100</v>
      </c>
      <c r="M1263" s="342"/>
      <c r="N1263" s="281"/>
      <c r="O1263" s="281">
        <v>419.72161999999997</v>
      </c>
      <c r="P1263" s="281"/>
    </row>
    <row r="1264" spans="1:16" ht="15" hidden="1" customHeight="1" outlineLevel="1" x14ac:dyDescent="0.25">
      <c r="A1264" s="233">
        <v>99</v>
      </c>
      <c r="B1264" s="659"/>
      <c r="C1264" s="625"/>
      <c r="D1264" s="680"/>
      <c r="E1264" s="469"/>
      <c r="F1264" s="468">
        <v>1</v>
      </c>
      <c r="G1264" s="311" t="s">
        <v>935</v>
      </c>
      <c r="H1264" s="342"/>
      <c r="I1264" s="342">
        <v>29</v>
      </c>
      <c r="J1264" s="342"/>
      <c r="K1264" s="342"/>
      <c r="L1264" s="341">
        <v>2.5</v>
      </c>
      <c r="M1264" s="342"/>
      <c r="N1264" s="281"/>
      <c r="O1264" s="281">
        <v>147.70796000000001</v>
      </c>
      <c r="P1264" s="281"/>
    </row>
    <row r="1265" spans="1:16" ht="15" hidden="1" customHeight="1" outlineLevel="1" x14ac:dyDescent="0.25">
      <c r="A1265" s="233">
        <v>100</v>
      </c>
      <c r="B1265" s="659"/>
      <c r="C1265" s="625"/>
      <c r="D1265" s="680"/>
      <c r="E1265" s="469"/>
      <c r="F1265" s="468">
        <v>1</v>
      </c>
      <c r="G1265" s="311" t="s">
        <v>936</v>
      </c>
      <c r="H1265" s="342"/>
      <c r="I1265" s="342">
        <v>3853</v>
      </c>
      <c r="J1265" s="342"/>
      <c r="K1265" s="342"/>
      <c r="L1265" s="341">
        <v>149</v>
      </c>
      <c r="M1265" s="342"/>
      <c r="N1265" s="281"/>
      <c r="O1265" s="281">
        <v>3906.7414699999999</v>
      </c>
      <c r="P1265" s="281"/>
    </row>
    <row r="1266" spans="1:16" ht="15" hidden="1" customHeight="1" outlineLevel="1" x14ac:dyDescent="0.25">
      <c r="A1266" s="233">
        <v>101</v>
      </c>
      <c r="B1266" s="659"/>
      <c r="C1266" s="625"/>
      <c r="D1266" s="680"/>
      <c r="E1266" s="469"/>
      <c r="F1266" s="468">
        <v>1</v>
      </c>
      <c r="G1266" s="311" t="s">
        <v>937</v>
      </c>
      <c r="H1266" s="342"/>
      <c r="I1266" s="342">
        <v>421</v>
      </c>
      <c r="J1266" s="342"/>
      <c r="K1266" s="342"/>
      <c r="L1266" s="341">
        <v>15</v>
      </c>
      <c r="M1266" s="342"/>
      <c r="N1266" s="281"/>
      <c r="O1266" s="281">
        <v>647.32532000000003</v>
      </c>
      <c r="P1266" s="281"/>
    </row>
    <row r="1267" spans="1:16" ht="15" hidden="1" customHeight="1" outlineLevel="1" x14ac:dyDescent="0.25">
      <c r="A1267" s="233">
        <v>102</v>
      </c>
      <c r="B1267" s="659"/>
      <c r="C1267" s="625"/>
      <c r="D1267" s="680"/>
      <c r="E1267" s="469"/>
      <c r="F1267" s="468">
        <v>1</v>
      </c>
      <c r="G1267" s="311" t="s">
        <v>761</v>
      </c>
      <c r="H1267" s="342"/>
      <c r="I1267" s="342">
        <v>5</v>
      </c>
      <c r="J1267" s="342"/>
      <c r="K1267" s="342"/>
      <c r="L1267" s="341">
        <v>15</v>
      </c>
      <c r="M1267" s="342"/>
      <c r="N1267" s="281"/>
      <c r="O1267" s="281">
        <v>84.572969999999998</v>
      </c>
      <c r="P1267" s="281"/>
    </row>
    <row r="1268" spans="1:16" ht="15" hidden="1" customHeight="1" outlineLevel="1" x14ac:dyDescent="0.25">
      <c r="A1268" s="233">
        <v>103</v>
      </c>
      <c r="B1268" s="659"/>
      <c r="C1268" s="625"/>
      <c r="D1268" s="680"/>
      <c r="E1268" s="469"/>
      <c r="F1268" s="468">
        <v>1</v>
      </c>
      <c r="G1268" s="311" t="s">
        <v>938</v>
      </c>
      <c r="H1268" s="342"/>
      <c r="I1268" s="342">
        <v>28</v>
      </c>
      <c r="J1268" s="342"/>
      <c r="K1268" s="342"/>
      <c r="L1268" s="341">
        <v>30</v>
      </c>
      <c r="M1268" s="342"/>
      <c r="N1268" s="281"/>
      <c r="O1268" s="281">
        <v>219.94392999999999</v>
      </c>
      <c r="P1268" s="281"/>
    </row>
    <row r="1269" spans="1:16" ht="15" hidden="1" customHeight="1" outlineLevel="1" x14ac:dyDescent="0.25">
      <c r="A1269" s="233">
        <v>104</v>
      </c>
      <c r="B1269" s="659"/>
      <c r="C1269" s="625"/>
      <c r="D1269" s="680"/>
      <c r="E1269" s="469"/>
      <c r="F1269" s="468">
        <v>1</v>
      </c>
      <c r="G1269" s="311" t="s">
        <v>771</v>
      </c>
      <c r="H1269" s="342"/>
      <c r="I1269" s="342">
        <v>120</v>
      </c>
      <c r="J1269" s="342"/>
      <c r="K1269" s="342"/>
      <c r="L1269" s="341">
        <v>15</v>
      </c>
      <c r="M1269" s="342"/>
      <c r="N1269" s="281"/>
      <c r="O1269" s="281">
        <v>218.78519</v>
      </c>
      <c r="P1269" s="281"/>
    </row>
    <row r="1270" spans="1:16" ht="15" hidden="1" customHeight="1" outlineLevel="1" x14ac:dyDescent="0.25">
      <c r="A1270" s="233">
        <v>105</v>
      </c>
      <c r="B1270" s="659"/>
      <c r="C1270" s="625"/>
      <c r="D1270" s="680"/>
      <c r="E1270" s="469"/>
      <c r="F1270" s="468">
        <v>1</v>
      </c>
      <c r="G1270" s="311" t="s">
        <v>939</v>
      </c>
      <c r="H1270" s="342"/>
      <c r="I1270" s="342">
        <v>352</v>
      </c>
      <c r="J1270" s="342"/>
      <c r="K1270" s="342"/>
      <c r="L1270" s="341">
        <v>149</v>
      </c>
      <c r="M1270" s="342"/>
      <c r="N1270" s="281"/>
      <c r="O1270" s="281">
        <v>892.18845999999996</v>
      </c>
      <c r="P1270" s="281"/>
    </row>
    <row r="1271" spans="1:16" ht="15" hidden="1" customHeight="1" outlineLevel="1" x14ac:dyDescent="0.25">
      <c r="A1271" s="233">
        <v>106</v>
      </c>
      <c r="B1271" s="659"/>
      <c r="C1271" s="625"/>
      <c r="D1271" s="680"/>
      <c r="E1271" s="469"/>
      <c r="F1271" s="468">
        <v>1</v>
      </c>
      <c r="G1271" s="311" t="s">
        <v>940</v>
      </c>
      <c r="H1271" s="342"/>
      <c r="I1271" s="342">
        <v>2019</v>
      </c>
      <c r="J1271" s="342"/>
      <c r="K1271" s="342"/>
      <c r="L1271" s="341">
        <v>235</v>
      </c>
      <c r="M1271" s="342"/>
      <c r="N1271" s="281"/>
      <c r="O1271" s="281">
        <v>3637.9548799999998</v>
      </c>
      <c r="P1271" s="281"/>
    </row>
    <row r="1272" spans="1:16" ht="15" hidden="1" customHeight="1" outlineLevel="1" x14ac:dyDescent="0.25">
      <c r="A1272" s="233">
        <v>107</v>
      </c>
      <c r="B1272" s="659"/>
      <c r="C1272" s="625"/>
      <c r="D1272" s="680"/>
      <c r="E1272" s="469"/>
      <c r="F1272" s="468">
        <v>1</v>
      </c>
      <c r="G1272" s="311" t="s">
        <v>294</v>
      </c>
      <c r="H1272" s="342"/>
      <c r="I1272" s="342">
        <v>319</v>
      </c>
      <c r="J1272" s="342"/>
      <c r="K1272" s="342"/>
      <c r="L1272" s="341">
        <v>12</v>
      </c>
      <c r="M1272" s="342"/>
      <c r="N1272" s="281"/>
      <c r="O1272" s="281">
        <v>376.37797999999998</v>
      </c>
      <c r="P1272" s="281"/>
    </row>
    <row r="1273" spans="1:16" ht="15" hidden="1" customHeight="1" outlineLevel="1" x14ac:dyDescent="0.25">
      <c r="A1273" s="233">
        <v>108</v>
      </c>
      <c r="B1273" s="659"/>
      <c r="C1273" s="625"/>
      <c r="D1273" s="680"/>
      <c r="E1273" s="469"/>
      <c r="F1273" s="468">
        <v>1</v>
      </c>
      <c r="G1273" s="311" t="s">
        <v>786</v>
      </c>
      <c r="H1273" s="342"/>
      <c r="I1273" s="342">
        <v>436</v>
      </c>
      <c r="J1273" s="342"/>
      <c r="K1273" s="342"/>
      <c r="L1273" s="341">
        <v>15</v>
      </c>
      <c r="M1273" s="342"/>
      <c r="N1273" s="281"/>
      <c r="O1273" s="281">
        <v>585.07557999999995</v>
      </c>
      <c r="P1273" s="281"/>
    </row>
    <row r="1274" spans="1:16" ht="15" hidden="1" customHeight="1" outlineLevel="1" x14ac:dyDescent="0.25">
      <c r="A1274" s="233">
        <v>109</v>
      </c>
      <c r="B1274" s="659"/>
      <c r="C1274" s="625"/>
      <c r="D1274" s="680"/>
      <c r="E1274" s="469"/>
      <c r="F1274" s="468">
        <v>1</v>
      </c>
      <c r="G1274" s="311" t="s">
        <v>789</v>
      </c>
      <c r="H1274" s="342"/>
      <c r="I1274" s="342">
        <v>48</v>
      </c>
      <c r="J1274" s="342"/>
      <c r="K1274" s="342"/>
      <c r="L1274" s="341">
        <v>15</v>
      </c>
      <c r="M1274" s="342"/>
      <c r="N1274" s="281"/>
      <c r="O1274" s="281">
        <v>324.48136</v>
      </c>
      <c r="P1274" s="281"/>
    </row>
    <row r="1275" spans="1:16" ht="15" hidden="1" customHeight="1" outlineLevel="1" x14ac:dyDescent="0.25">
      <c r="A1275" s="233">
        <v>110</v>
      </c>
      <c r="B1275" s="659"/>
      <c r="C1275" s="625"/>
      <c r="D1275" s="680"/>
      <c r="E1275" s="469"/>
      <c r="F1275" s="468">
        <v>1</v>
      </c>
      <c r="G1275" s="311" t="s">
        <v>941</v>
      </c>
      <c r="H1275" s="342"/>
      <c r="I1275" s="342">
        <v>10551</v>
      </c>
      <c r="J1275" s="342"/>
      <c r="K1275" s="342"/>
      <c r="L1275" s="341">
        <v>150</v>
      </c>
      <c r="M1275" s="342"/>
      <c r="N1275" s="281"/>
      <c r="O1275" s="281">
        <v>15567.191070000001</v>
      </c>
      <c r="P1275" s="281"/>
    </row>
    <row r="1276" spans="1:16" ht="15" hidden="1" customHeight="1" outlineLevel="1" x14ac:dyDescent="0.25">
      <c r="A1276" s="233">
        <v>111</v>
      </c>
      <c r="B1276" s="659"/>
      <c r="C1276" s="625"/>
      <c r="D1276" s="680"/>
      <c r="E1276" s="469"/>
      <c r="F1276" s="468">
        <v>1</v>
      </c>
      <c r="G1276" s="311" t="s">
        <v>799</v>
      </c>
      <c r="H1276" s="342"/>
      <c r="I1276" s="342">
        <v>15</v>
      </c>
      <c r="J1276" s="342"/>
      <c r="K1276" s="342"/>
      <c r="L1276" s="341">
        <v>14</v>
      </c>
      <c r="M1276" s="342"/>
      <c r="N1276" s="281"/>
      <c r="O1276" s="281">
        <v>15.921220763229343</v>
      </c>
      <c r="P1276" s="281"/>
    </row>
    <row r="1277" spans="1:16" ht="15" hidden="1" customHeight="1" outlineLevel="1" x14ac:dyDescent="0.25">
      <c r="A1277" s="233">
        <v>112</v>
      </c>
      <c r="B1277" s="659"/>
      <c r="C1277" s="625"/>
      <c r="D1277" s="680"/>
      <c r="E1277" s="469"/>
      <c r="F1277" s="468">
        <v>1</v>
      </c>
      <c r="G1277" s="311" t="s">
        <v>942</v>
      </c>
      <c r="H1277" s="342"/>
      <c r="I1277" s="342">
        <v>283</v>
      </c>
      <c r="J1277" s="342"/>
      <c r="K1277" s="342"/>
      <c r="L1277" s="341">
        <v>15</v>
      </c>
      <c r="M1277" s="342"/>
      <c r="N1277" s="281"/>
      <c r="O1277" s="281">
        <v>807.98663999999997</v>
      </c>
      <c r="P1277" s="281"/>
    </row>
    <row r="1278" spans="1:16" ht="15" hidden="1" customHeight="1" outlineLevel="1" x14ac:dyDescent="0.25">
      <c r="A1278" s="233">
        <v>113</v>
      </c>
      <c r="B1278" s="659"/>
      <c r="C1278" s="625"/>
      <c r="D1278" s="680"/>
      <c r="E1278" s="469"/>
      <c r="F1278" s="468">
        <v>1</v>
      </c>
      <c r="G1278" s="311" t="s">
        <v>822</v>
      </c>
      <c r="H1278" s="342"/>
      <c r="I1278" s="342">
        <v>10</v>
      </c>
      <c r="J1278" s="342"/>
      <c r="K1278" s="342"/>
      <c r="L1278" s="341">
        <v>15</v>
      </c>
      <c r="M1278" s="342"/>
      <c r="N1278" s="281"/>
      <c r="O1278" s="281">
        <v>126.31935</v>
      </c>
      <c r="P1278" s="281"/>
    </row>
    <row r="1279" spans="1:16" ht="15" hidden="1" customHeight="1" outlineLevel="1" x14ac:dyDescent="0.25">
      <c r="A1279" s="233">
        <v>114</v>
      </c>
      <c r="B1279" s="659"/>
      <c r="C1279" s="625"/>
      <c r="D1279" s="680"/>
      <c r="E1279" s="469"/>
      <c r="F1279" s="468">
        <v>1</v>
      </c>
      <c r="G1279" s="311" t="s">
        <v>823</v>
      </c>
      <c r="H1279" s="342"/>
      <c r="I1279" s="342">
        <v>375</v>
      </c>
      <c r="J1279" s="342"/>
      <c r="K1279" s="342"/>
      <c r="L1279" s="341">
        <v>15</v>
      </c>
      <c r="M1279" s="342"/>
      <c r="N1279" s="281"/>
      <c r="O1279" s="281">
        <v>802.41614000000004</v>
      </c>
      <c r="P1279" s="281"/>
    </row>
    <row r="1280" spans="1:16" ht="15" hidden="1" customHeight="1" outlineLevel="1" x14ac:dyDescent="0.25">
      <c r="A1280" s="233">
        <v>115</v>
      </c>
      <c r="B1280" s="659"/>
      <c r="C1280" s="625"/>
      <c r="D1280" s="680"/>
      <c r="E1280" s="469"/>
      <c r="F1280" s="468">
        <v>1</v>
      </c>
      <c r="G1280" s="311" t="s">
        <v>943</v>
      </c>
      <c r="H1280" s="342"/>
      <c r="I1280" s="342">
        <v>180</v>
      </c>
      <c r="J1280" s="342"/>
      <c r="K1280" s="342"/>
      <c r="L1280" s="341">
        <v>150</v>
      </c>
      <c r="M1280" s="342"/>
      <c r="N1280" s="281"/>
      <c r="O1280" s="281">
        <v>237.66532000000001</v>
      </c>
      <c r="P1280" s="281"/>
    </row>
    <row r="1281" spans="1:16" ht="15" hidden="1" customHeight="1" outlineLevel="1" x14ac:dyDescent="0.25">
      <c r="A1281" s="233">
        <v>116</v>
      </c>
      <c r="B1281" s="659"/>
      <c r="C1281" s="625"/>
      <c r="D1281" s="680"/>
      <c r="E1281" s="469"/>
      <c r="F1281" s="468">
        <v>1</v>
      </c>
      <c r="G1281" s="311" t="s">
        <v>824</v>
      </c>
      <c r="H1281" s="342"/>
      <c r="I1281" s="342">
        <v>6</v>
      </c>
      <c r="J1281" s="342"/>
      <c r="K1281" s="342"/>
      <c r="L1281" s="341">
        <v>150</v>
      </c>
      <c r="M1281" s="342"/>
      <c r="N1281" s="281"/>
      <c r="O1281" s="281">
        <v>64.170299999999997</v>
      </c>
      <c r="P1281" s="281"/>
    </row>
    <row r="1282" spans="1:16" ht="15" hidden="1" customHeight="1" outlineLevel="1" x14ac:dyDescent="0.25">
      <c r="A1282" s="233">
        <v>117</v>
      </c>
      <c r="B1282" s="659"/>
      <c r="C1282" s="625"/>
      <c r="D1282" s="680"/>
      <c r="E1282" s="469"/>
      <c r="F1282" s="468">
        <v>1</v>
      </c>
      <c r="G1282" s="311" t="s">
        <v>944</v>
      </c>
      <c r="H1282" s="342"/>
      <c r="I1282" s="342">
        <v>2610</v>
      </c>
      <c r="J1282" s="342"/>
      <c r="K1282" s="342"/>
      <c r="L1282" s="341">
        <v>15</v>
      </c>
      <c r="M1282" s="342"/>
      <c r="N1282" s="281"/>
      <c r="O1282" s="281">
        <v>3353.9397800000002</v>
      </c>
      <c r="P1282" s="281"/>
    </row>
    <row r="1283" spans="1:16" ht="15" hidden="1" customHeight="1" outlineLevel="1" x14ac:dyDescent="0.25">
      <c r="A1283" s="233">
        <v>118</v>
      </c>
      <c r="B1283" s="659"/>
      <c r="C1283" s="625"/>
      <c r="D1283" s="680"/>
      <c r="E1283" s="469"/>
      <c r="F1283" s="468">
        <v>1</v>
      </c>
      <c r="G1283" s="311" t="s">
        <v>945</v>
      </c>
      <c r="H1283" s="342"/>
      <c r="I1283" s="342">
        <v>171</v>
      </c>
      <c r="J1283" s="342"/>
      <c r="K1283" s="342"/>
      <c r="L1283" s="341">
        <v>100</v>
      </c>
      <c r="M1283" s="342"/>
      <c r="N1283" s="281"/>
      <c r="O1283" s="281">
        <v>277.63252</v>
      </c>
      <c r="P1283" s="281"/>
    </row>
    <row r="1284" spans="1:16" ht="15" hidden="1" customHeight="1" outlineLevel="1" x14ac:dyDescent="0.25">
      <c r="A1284" s="233">
        <v>119</v>
      </c>
      <c r="B1284" s="659"/>
      <c r="C1284" s="625"/>
      <c r="D1284" s="680"/>
      <c r="E1284" s="469"/>
      <c r="F1284" s="468">
        <v>1</v>
      </c>
      <c r="G1284" s="311" t="s">
        <v>843</v>
      </c>
      <c r="H1284" s="342"/>
      <c r="I1284" s="342">
        <v>294</v>
      </c>
      <c r="J1284" s="342"/>
      <c r="K1284" s="342"/>
      <c r="L1284" s="341">
        <v>15</v>
      </c>
      <c r="M1284" s="342"/>
      <c r="N1284" s="281"/>
      <c r="O1284" s="281">
        <v>499.03996999999998</v>
      </c>
      <c r="P1284" s="281"/>
    </row>
    <row r="1285" spans="1:16" ht="15" hidden="1" customHeight="1" outlineLevel="1" x14ac:dyDescent="0.25">
      <c r="A1285" s="233">
        <v>120</v>
      </c>
      <c r="B1285" s="659"/>
      <c r="C1285" s="625"/>
      <c r="D1285" s="680"/>
      <c r="E1285" s="469"/>
      <c r="F1285" s="468">
        <v>1</v>
      </c>
      <c r="G1285" s="311" t="s">
        <v>848</v>
      </c>
      <c r="H1285" s="342"/>
      <c r="I1285" s="342">
        <v>120</v>
      </c>
      <c r="J1285" s="342"/>
      <c r="K1285" s="342"/>
      <c r="L1285" s="341">
        <v>14</v>
      </c>
      <c r="M1285" s="342"/>
      <c r="N1285" s="281"/>
      <c r="O1285" s="281">
        <v>272.69904000000002</v>
      </c>
      <c r="P1285" s="281"/>
    </row>
    <row r="1286" spans="1:16" ht="15" hidden="1" customHeight="1" outlineLevel="1" x14ac:dyDescent="0.25">
      <c r="A1286" s="233">
        <v>121</v>
      </c>
      <c r="B1286" s="659"/>
      <c r="C1286" s="625"/>
      <c r="D1286" s="680"/>
      <c r="E1286" s="469"/>
      <c r="F1286" s="468">
        <v>1</v>
      </c>
      <c r="G1286" s="311" t="s">
        <v>851</v>
      </c>
      <c r="H1286" s="342"/>
      <c r="I1286" s="342">
        <v>81</v>
      </c>
      <c r="J1286" s="342"/>
      <c r="K1286" s="342"/>
      <c r="L1286" s="341">
        <v>50</v>
      </c>
      <c r="M1286" s="342"/>
      <c r="N1286" s="281"/>
      <c r="O1286" s="281">
        <v>285.68227000000002</v>
      </c>
      <c r="P1286" s="281"/>
    </row>
    <row r="1287" spans="1:16" ht="15" hidden="1" customHeight="1" outlineLevel="1" x14ac:dyDescent="0.25">
      <c r="A1287" s="233">
        <v>122</v>
      </c>
      <c r="B1287" s="659"/>
      <c r="C1287" s="625"/>
      <c r="D1287" s="680"/>
      <c r="E1287" s="469"/>
      <c r="F1287" s="468">
        <v>1</v>
      </c>
      <c r="G1287" s="311" t="s">
        <v>852</v>
      </c>
      <c r="H1287" s="342"/>
      <c r="I1287" s="342">
        <v>342</v>
      </c>
      <c r="J1287" s="342"/>
      <c r="K1287" s="342"/>
      <c r="L1287" s="341">
        <v>15</v>
      </c>
      <c r="M1287" s="342"/>
      <c r="N1287" s="281"/>
      <c r="O1287" s="281">
        <v>618.74977999999999</v>
      </c>
      <c r="P1287" s="281"/>
    </row>
    <row r="1288" spans="1:16" ht="15" hidden="1" customHeight="1" outlineLevel="1" x14ac:dyDescent="0.25">
      <c r="A1288" s="233">
        <v>123</v>
      </c>
      <c r="B1288" s="659"/>
      <c r="C1288" s="625"/>
      <c r="D1288" s="680"/>
      <c r="E1288" s="469"/>
      <c r="F1288" s="468">
        <v>1</v>
      </c>
      <c r="G1288" s="311" t="s">
        <v>946</v>
      </c>
      <c r="H1288" s="342"/>
      <c r="I1288" s="342">
        <v>7018</v>
      </c>
      <c r="J1288" s="342"/>
      <c r="K1288" s="342"/>
      <c r="L1288" s="341">
        <v>150</v>
      </c>
      <c r="M1288" s="342"/>
      <c r="N1288" s="281"/>
      <c r="O1288" s="281">
        <v>7054.66705</v>
      </c>
      <c r="P1288" s="281"/>
    </row>
    <row r="1289" spans="1:16" ht="15" hidden="1" customHeight="1" outlineLevel="1" x14ac:dyDescent="0.25">
      <c r="A1289" s="233">
        <v>124</v>
      </c>
      <c r="B1289" s="659"/>
      <c r="C1289" s="625"/>
      <c r="D1289" s="680"/>
      <c r="E1289" s="469"/>
      <c r="F1289" s="468">
        <v>1</v>
      </c>
      <c r="G1289" s="311" t="s">
        <v>853</v>
      </c>
      <c r="H1289" s="342"/>
      <c r="I1289" s="342">
        <v>96</v>
      </c>
      <c r="J1289" s="342"/>
      <c r="K1289" s="342"/>
      <c r="L1289" s="341">
        <v>100</v>
      </c>
      <c r="M1289" s="342"/>
      <c r="N1289" s="281"/>
      <c r="O1289" s="281">
        <v>540.48253999999997</v>
      </c>
      <c r="P1289" s="281"/>
    </row>
    <row r="1290" spans="1:16" ht="15" hidden="1" customHeight="1" outlineLevel="1" x14ac:dyDescent="0.25">
      <c r="A1290" s="284">
        <v>125</v>
      </c>
      <c r="B1290" s="659"/>
      <c r="C1290" s="625"/>
      <c r="D1290" s="680"/>
      <c r="E1290" s="309"/>
      <c r="F1290" s="468">
        <v>1</v>
      </c>
      <c r="G1290" s="311" t="s">
        <v>2104</v>
      </c>
      <c r="H1290" s="304"/>
      <c r="I1290" s="304"/>
      <c r="J1290" s="304">
        <v>857</v>
      </c>
      <c r="K1290" s="304"/>
      <c r="L1290" s="297"/>
      <c r="M1290" s="304">
        <v>15</v>
      </c>
      <c r="N1290" s="201"/>
      <c r="O1290" s="279"/>
      <c r="P1290" s="279">
        <v>1325.5009299999999</v>
      </c>
    </row>
    <row r="1291" spans="1:16" ht="15" hidden="1" customHeight="1" outlineLevel="1" x14ac:dyDescent="0.25">
      <c r="A1291" s="233">
        <v>126</v>
      </c>
      <c r="B1291" s="659"/>
      <c r="C1291" s="625"/>
      <c r="D1291" s="680"/>
      <c r="E1291" s="309"/>
      <c r="F1291" s="468">
        <v>1</v>
      </c>
      <c r="G1291" s="311" t="s">
        <v>2125</v>
      </c>
      <c r="H1291" s="304"/>
      <c r="I1291" s="304"/>
      <c r="J1291" s="304">
        <v>10</v>
      </c>
      <c r="K1291" s="304"/>
      <c r="L1291" s="297"/>
      <c r="M1291" s="304">
        <v>27</v>
      </c>
      <c r="N1291" s="201"/>
      <c r="O1291" s="279"/>
      <c r="P1291" s="279">
        <v>55.833179999999999</v>
      </c>
    </row>
    <row r="1292" spans="1:16" ht="15" hidden="1" customHeight="1" outlineLevel="1" x14ac:dyDescent="0.25">
      <c r="A1292" s="233">
        <v>127</v>
      </c>
      <c r="B1292" s="659"/>
      <c r="C1292" s="625"/>
      <c r="D1292" s="680"/>
      <c r="E1292" s="309"/>
      <c r="F1292" s="468">
        <v>1</v>
      </c>
      <c r="G1292" s="311" t="s">
        <v>2181</v>
      </c>
      <c r="H1292" s="304"/>
      <c r="I1292" s="304"/>
      <c r="J1292" s="304">
        <v>8</v>
      </c>
      <c r="K1292" s="304"/>
      <c r="L1292" s="297"/>
      <c r="M1292" s="304">
        <v>10</v>
      </c>
      <c r="N1292" s="201"/>
      <c r="O1292" s="279"/>
      <c r="P1292" s="279">
        <v>35.879359999999998</v>
      </c>
    </row>
    <row r="1293" spans="1:16" ht="15" hidden="1" customHeight="1" outlineLevel="1" x14ac:dyDescent="0.25">
      <c r="A1293" s="233">
        <v>128</v>
      </c>
      <c r="B1293" s="659"/>
      <c r="C1293" s="625"/>
      <c r="D1293" s="680"/>
      <c r="E1293" s="309"/>
      <c r="F1293" s="468">
        <v>1</v>
      </c>
      <c r="G1293" s="311" t="s">
        <v>2201</v>
      </c>
      <c r="H1293" s="304"/>
      <c r="I1293" s="304"/>
      <c r="J1293" s="304">
        <v>362</v>
      </c>
      <c r="K1293" s="304"/>
      <c r="L1293" s="297"/>
      <c r="M1293" s="304">
        <v>50</v>
      </c>
      <c r="N1293" s="201"/>
      <c r="O1293" s="279"/>
      <c r="P1293" s="279">
        <v>445.35323</v>
      </c>
    </row>
    <row r="1294" spans="1:16" ht="15" hidden="1" customHeight="1" outlineLevel="1" x14ac:dyDescent="0.25">
      <c r="A1294" s="233">
        <v>129</v>
      </c>
      <c r="B1294" s="659"/>
      <c r="C1294" s="625"/>
      <c r="D1294" s="680"/>
      <c r="E1294" s="309"/>
      <c r="F1294" s="468">
        <v>1</v>
      </c>
      <c r="G1294" s="311" t="s">
        <v>2088</v>
      </c>
      <c r="H1294" s="304"/>
      <c r="I1294" s="304"/>
      <c r="J1294" s="304">
        <v>110</v>
      </c>
      <c r="K1294" s="304"/>
      <c r="L1294" s="297"/>
      <c r="M1294" s="304">
        <v>4</v>
      </c>
      <c r="N1294" s="201"/>
      <c r="O1294" s="279"/>
      <c r="P1294" s="279">
        <v>501.85879</v>
      </c>
    </row>
    <row r="1295" spans="1:16" ht="15" hidden="1" customHeight="1" outlineLevel="1" x14ac:dyDescent="0.25">
      <c r="A1295" s="233">
        <v>130</v>
      </c>
      <c r="B1295" s="659"/>
      <c r="C1295" s="625"/>
      <c r="D1295" s="680"/>
      <c r="E1295" s="309"/>
      <c r="F1295" s="468">
        <v>1</v>
      </c>
      <c r="G1295" s="311" t="s">
        <v>2100</v>
      </c>
      <c r="H1295" s="304"/>
      <c r="I1295" s="304"/>
      <c r="J1295" s="304">
        <v>87</v>
      </c>
      <c r="K1295" s="304"/>
      <c r="L1295" s="297"/>
      <c r="M1295" s="304">
        <v>15</v>
      </c>
      <c r="N1295" s="201"/>
      <c r="O1295" s="279"/>
      <c r="P1295" s="279">
        <v>390.12204000000003</v>
      </c>
    </row>
    <row r="1296" spans="1:16" ht="15" hidden="1" customHeight="1" outlineLevel="1" x14ac:dyDescent="0.25">
      <c r="A1296" s="233">
        <v>131</v>
      </c>
      <c r="B1296" s="659"/>
      <c r="C1296" s="625"/>
      <c r="D1296" s="680"/>
      <c r="E1296" s="309"/>
      <c r="F1296" s="468">
        <v>1</v>
      </c>
      <c r="G1296" s="311" t="s">
        <v>2101</v>
      </c>
      <c r="H1296" s="304"/>
      <c r="I1296" s="304"/>
      <c r="J1296" s="304">
        <v>688</v>
      </c>
      <c r="K1296" s="304"/>
      <c r="L1296" s="297"/>
      <c r="M1296" s="304">
        <v>75</v>
      </c>
      <c r="N1296" s="201"/>
      <c r="O1296" s="279"/>
      <c r="P1296" s="279">
        <v>1575.1128999999999</v>
      </c>
    </row>
    <row r="1297" spans="1:16" ht="15" hidden="1" customHeight="1" outlineLevel="1" x14ac:dyDescent="0.25">
      <c r="A1297" s="233">
        <v>132</v>
      </c>
      <c r="B1297" s="659"/>
      <c r="C1297" s="625"/>
      <c r="D1297" s="680"/>
      <c r="E1297" s="309"/>
      <c r="F1297" s="468">
        <v>1</v>
      </c>
      <c r="G1297" s="311" t="s">
        <v>2105</v>
      </c>
      <c r="H1297" s="304"/>
      <c r="I1297" s="304"/>
      <c r="J1297" s="304">
        <v>359</v>
      </c>
      <c r="K1297" s="304"/>
      <c r="L1297" s="297"/>
      <c r="M1297" s="304">
        <v>140</v>
      </c>
      <c r="N1297" s="201"/>
      <c r="O1297" s="279"/>
      <c r="P1297" s="279">
        <v>1370.5176000000001</v>
      </c>
    </row>
    <row r="1298" spans="1:16" ht="15" hidden="1" customHeight="1" outlineLevel="1" x14ac:dyDescent="0.25">
      <c r="A1298" s="233">
        <v>133</v>
      </c>
      <c r="B1298" s="659"/>
      <c r="C1298" s="625"/>
      <c r="D1298" s="680"/>
      <c r="E1298" s="309"/>
      <c r="F1298" s="468">
        <v>1</v>
      </c>
      <c r="G1298" s="311" t="s">
        <v>2136</v>
      </c>
      <c r="H1298" s="304"/>
      <c r="I1298" s="304"/>
      <c r="J1298" s="304">
        <v>5</v>
      </c>
      <c r="K1298" s="304"/>
      <c r="L1298" s="297"/>
      <c r="M1298" s="304">
        <v>105</v>
      </c>
      <c r="N1298" s="201"/>
      <c r="O1298" s="279"/>
      <c r="P1298" s="279">
        <v>107.63227999999999</v>
      </c>
    </row>
    <row r="1299" spans="1:16" ht="15" hidden="1" customHeight="1" outlineLevel="1" x14ac:dyDescent="0.25">
      <c r="A1299" s="233">
        <v>134</v>
      </c>
      <c r="B1299" s="659"/>
      <c r="C1299" s="625"/>
      <c r="D1299" s="680"/>
      <c r="E1299" s="309"/>
      <c r="F1299" s="468">
        <v>1</v>
      </c>
      <c r="G1299" s="311" t="s">
        <v>2160</v>
      </c>
      <c r="H1299" s="304"/>
      <c r="I1299" s="304"/>
      <c r="J1299" s="304">
        <v>1052</v>
      </c>
      <c r="K1299" s="304"/>
      <c r="L1299" s="297"/>
      <c r="M1299" s="304">
        <v>30</v>
      </c>
      <c r="N1299" s="201"/>
      <c r="O1299" s="279"/>
      <c r="P1299" s="279">
        <v>1730.1598445999998</v>
      </c>
    </row>
    <row r="1300" spans="1:16" ht="15" hidden="1" customHeight="1" outlineLevel="1" x14ac:dyDescent="0.25">
      <c r="A1300" s="233">
        <v>135</v>
      </c>
      <c r="B1300" s="659"/>
      <c r="C1300" s="625"/>
      <c r="D1300" s="680"/>
      <c r="E1300" s="309"/>
      <c r="F1300" s="468">
        <v>1</v>
      </c>
      <c r="G1300" s="311" t="s">
        <v>2172</v>
      </c>
      <c r="H1300" s="304"/>
      <c r="I1300" s="304"/>
      <c r="J1300" s="304">
        <v>124</v>
      </c>
      <c r="K1300" s="304"/>
      <c r="L1300" s="297"/>
      <c r="M1300" s="304">
        <v>90</v>
      </c>
      <c r="N1300" s="201"/>
      <c r="O1300" s="279"/>
      <c r="P1300" s="279">
        <v>584.71689809999998</v>
      </c>
    </row>
    <row r="1301" spans="1:16" ht="15" hidden="1" customHeight="1" outlineLevel="1" x14ac:dyDescent="0.25">
      <c r="A1301" s="233">
        <v>136</v>
      </c>
      <c r="B1301" s="659"/>
      <c r="C1301" s="625"/>
      <c r="D1301" s="680"/>
      <c r="E1301" s="309"/>
      <c r="F1301" s="468">
        <v>1</v>
      </c>
      <c r="G1301" s="311" t="s">
        <v>2182</v>
      </c>
      <c r="H1301" s="304"/>
      <c r="I1301" s="304"/>
      <c r="J1301" s="304">
        <v>19</v>
      </c>
      <c r="K1301" s="304"/>
      <c r="L1301" s="297"/>
      <c r="M1301" s="304">
        <v>150</v>
      </c>
      <c r="N1301" s="201"/>
      <c r="O1301" s="279"/>
      <c r="P1301" s="279">
        <v>342.40528999999998</v>
      </c>
    </row>
    <row r="1302" spans="1:16" ht="15" hidden="1" customHeight="1" outlineLevel="1" x14ac:dyDescent="0.25">
      <c r="A1302" s="233">
        <v>137</v>
      </c>
      <c r="B1302" s="659"/>
      <c r="C1302" s="625"/>
      <c r="D1302" s="680"/>
      <c r="E1302" s="309"/>
      <c r="F1302" s="468">
        <v>1</v>
      </c>
      <c r="G1302" s="311" t="s">
        <v>2222</v>
      </c>
      <c r="H1302" s="304"/>
      <c r="I1302" s="304"/>
      <c r="J1302" s="304">
        <v>520</v>
      </c>
      <c r="K1302" s="304"/>
      <c r="L1302" s="297"/>
      <c r="M1302" s="304">
        <v>6</v>
      </c>
      <c r="N1302" s="201"/>
      <c r="O1302" s="279"/>
      <c r="P1302" s="279">
        <v>1625.61266</v>
      </c>
    </row>
    <row r="1303" spans="1:16" ht="15" hidden="1" customHeight="1" outlineLevel="1" x14ac:dyDescent="0.25">
      <c r="A1303" s="233">
        <v>138</v>
      </c>
      <c r="B1303" s="659"/>
      <c r="C1303" s="625"/>
      <c r="D1303" s="680"/>
      <c r="E1303" s="309"/>
      <c r="F1303" s="468">
        <v>1</v>
      </c>
      <c r="G1303" s="311" t="s">
        <v>2252</v>
      </c>
      <c r="H1303" s="304"/>
      <c r="I1303" s="304"/>
      <c r="J1303" s="304">
        <v>168</v>
      </c>
      <c r="K1303" s="304"/>
      <c r="L1303" s="297"/>
      <c r="M1303" s="304">
        <v>15</v>
      </c>
      <c r="N1303" s="201"/>
      <c r="O1303" s="279"/>
      <c r="P1303" s="279">
        <v>633.77301</v>
      </c>
    </row>
    <row r="1304" spans="1:16" ht="15" hidden="1" customHeight="1" outlineLevel="1" x14ac:dyDescent="0.25">
      <c r="A1304" s="233">
        <v>139</v>
      </c>
      <c r="B1304" s="659"/>
      <c r="C1304" s="625"/>
      <c r="D1304" s="680"/>
      <c r="E1304" s="309"/>
      <c r="F1304" s="468">
        <v>1</v>
      </c>
      <c r="G1304" s="311" t="s">
        <v>2271</v>
      </c>
      <c r="H1304" s="304"/>
      <c r="I1304" s="304"/>
      <c r="J1304" s="304">
        <v>10</v>
      </c>
      <c r="K1304" s="304"/>
      <c r="L1304" s="297"/>
      <c r="M1304" s="304">
        <v>25</v>
      </c>
      <c r="N1304" s="201"/>
      <c r="O1304" s="279"/>
      <c r="P1304" s="279">
        <v>118.2753</v>
      </c>
    </row>
    <row r="1305" spans="1:16" ht="15" hidden="1" customHeight="1" outlineLevel="1" x14ac:dyDescent="0.25">
      <c r="A1305" s="233">
        <v>140</v>
      </c>
      <c r="B1305" s="659"/>
      <c r="C1305" s="625"/>
      <c r="D1305" s="680"/>
      <c r="E1305" s="309"/>
      <c r="F1305" s="468">
        <v>1</v>
      </c>
      <c r="G1305" s="311" t="s">
        <v>2283</v>
      </c>
      <c r="H1305" s="304"/>
      <c r="I1305" s="304"/>
      <c r="J1305" s="304">
        <v>92</v>
      </c>
      <c r="K1305" s="304"/>
      <c r="L1305" s="297"/>
      <c r="M1305" s="304">
        <v>249</v>
      </c>
      <c r="N1305" s="201"/>
      <c r="O1305" s="279"/>
      <c r="P1305" s="279">
        <v>127.02047</v>
      </c>
    </row>
    <row r="1306" spans="1:16" ht="15" hidden="1" customHeight="1" outlineLevel="1" x14ac:dyDescent="0.25">
      <c r="A1306" s="233">
        <v>141</v>
      </c>
      <c r="B1306" s="659"/>
      <c r="C1306" s="625"/>
      <c r="D1306" s="680"/>
      <c r="E1306" s="309"/>
      <c r="F1306" s="468">
        <v>1</v>
      </c>
      <c r="G1306" s="311" t="s">
        <v>2296</v>
      </c>
      <c r="H1306" s="304"/>
      <c r="I1306" s="304"/>
      <c r="J1306" s="304">
        <v>13</v>
      </c>
      <c r="K1306" s="304"/>
      <c r="L1306" s="297"/>
      <c r="M1306" s="304">
        <v>150</v>
      </c>
      <c r="N1306" s="201"/>
      <c r="O1306" s="279"/>
      <c r="P1306" s="279">
        <v>180.20049</v>
      </c>
    </row>
    <row r="1307" spans="1:16" ht="15" hidden="1" customHeight="1" outlineLevel="1" x14ac:dyDescent="0.25">
      <c r="A1307" s="233">
        <v>142</v>
      </c>
      <c r="B1307" s="659"/>
      <c r="C1307" s="625"/>
      <c r="D1307" s="680"/>
      <c r="E1307" s="309"/>
      <c r="F1307" s="468">
        <v>1</v>
      </c>
      <c r="G1307" s="311" t="s">
        <v>2380</v>
      </c>
      <c r="H1307" s="304"/>
      <c r="I1307" s="304"/>
      <c r="J1307" s="304">
        <v>699</v>
      </c>
      <c r="K1307" s="304"/>
      <c r="L1307" s="297"/>
      <c r="M1307" s="304">
        <v>150</v>
      </c>
      <c r="N1307" s="201"/>
      <c r="O1307" s="279"/>
      <c r="P1307" s="279">
        <v>1653.3966000000003</v>
      </c>
    </row>
    <row r="1308" spans="1:16" ht="15" hidden="1" customHeight="1" outlineLevel="1" x14ac:dyDescent="0.25">
      <c r="A1308" s="233">
        <v>143</v>
      </c>
      <c r="B1308" s="659"/>
      <c r="C1308" s="625"/>
      <c r="D1308" s="680"/>
      <c r="E1308" s="309"/>
      <c r="F1308" s="468">
        <v>1</v>
      </c>
      <c r="G1308" s="311" t="s">
        <v>2335</v>
      </c>
      <c r="H1308" s="304"/>
      <c r="I1308" s="304"/>
      <c r="J1308" s="304">
        <v>225</v>
      </c>
      <c r="K1308" s="304"/>
      <c r="L1308" s="297"/>
      <c r="M1308" s="304">
        <v>256</v>
      </c>
      <c r="N1308" s="201"/>
      <c r="O1308" s="279"/>
      <c r="P1308" s="279">
        <v>579.92377999999997</v>
      </c>
    </row>
    <row r="1309" spans="1:16" ht="15" hidden="1" customHeight="1" outlineLevel="1" x14ac:dyDescent="0.25">
      <c r="A1309" s="233">
        <v>144</v>
      </c>
      <c r="B1309" s="659"/>
      <c r="C1309" s="625"/>
      <c r="D1309" s="680"/>
      <c r="E1309" s="309"/>
      <c r="F1309" s="468">
        <v>1</v>
      </c>
      <c r="G1309" s="311" t="s">
        <v>2058</v>
      </c>
      <c r="H1309" s="304"/>
      <c r="I1309" s="304"/>
      <c r="J1309" s="304">
        <v>338</v>
      </c>
      <c r="K1309" s="304"/>
      <c r="L1309" s="297"/>
      <c r="M1309" s="304">
        <v>120</v>
      </c>
      <c r="N1309" s="201"/>
      <c r="O1309" s="279"/>
      <c r="P1309" s="279">
        <v>697.39099999999996</v>
      </c>
    </row>
    <row r="1310" spans="1:16" ht="15" hidden="1" customHeight="1" outlineLevel="1" x14ac:dyDescent="0.25">
      <c r="A1310" s="233">
        <v>145</v>
      </c>
      <c r="B1310" s="659"/>
      <c r="C1310" s="625"/>
      <c r="D1310" s="680"/>
      <c r="E1310" s="309"/>
      <c r="F1310" s="468">
        <v>1</v>
      </c>
      <c r="G1310" s="311" t="s">
        <v>2339</v>
      </c>
      <c r="H1310" s="304"/>
      <c r="I1310" s="304"/>
      <c r="J1310" s="304">
        <v>1216</v>
      </c>
      <c r="K1310" s="304"/>
      <c r="L1310" s="297"/>
      <c r="M1310" s="304">
        <v>80</v>
      </c>
      <c r="N1310" s="201"/>
      <c r="O1310" s="279"/>
      <c r="P1310" s="279">
        <v>2210.8651099999997</v>
      </c>
    </row>
    <row r="1311" spans="1:16" ht="15" hidden="1" customHeight="1" outlineLevel="1" x14ac:dyDescent="0.25">
      <c r="A1311" s="233">
        <v>146</v>
      </c>
      <c r="B1311" s="659"/>
      <c r="C1311" s="625"/>
      <c r="D1311" s="680"/>
      <c r="E1311" s="309"/>
      <c r="F1311" s="468">
        <v>1</v>
      </c>
      <c r="G1311" s="311" t="s">
        <v>2340</v>
      </c>
      <c r="H1311" s="304"/>
      <c r="I1311" s="304"/>
      <c r="J1311" s="304">
        <v>543</v>
      </c>
      <c r="K1311" s="304"/>
      <c r="L1311" s="297"/>
      <c r="M1311" s="304">
        <v>100</v>
      </c>
      <c r="N1311" s="201"/>
      <c r="O1311" s="279"/>
      <c r="P1311" s="279">
        <v>1311.95346</v>
      </c>
    </row>
    <row r="1312" spans="1:16" ht="15" hidden="1" customHeight="1" outlineLevel="1" x14ac:dyDescent="0.25">
      <c r="A1312" s="233">
        <v>147</v>
      </c>
      <c r="B1312" s="659"/>
      <c r="C1312" s="625"/>
      <c r="D1312" s="680"/>
      <c r="E1312" s="309"/>
      <c r="F1312" s="468">
        <v>1</v>
      </c>
      <c r="G1312" s="311" t="s">
        <v>2350</v>
      </c>
      <c r="H1312" s="304"/>
      <c r="I1312" s="304"/>
      <c r="J1312" s="304">
        <v>4</v>
      </c>
      <c r="K1312" s="304"/>
      <c r="L1312" s="297"/>
      <c r="M1312" s="304">
        <v>300</v>
      </c>
      <c r="N1312" s="201"/>
      <c r="O1312" s="279"/>
      <c r="P1312" s="279">
        <v>68.52526999999985</v>
      </c>
    </row>
    <row r="1313" spans="1:16" ht="15" hidden="1" customHeight="1" outlineLevel="1" x14ac:dyDescent="0.25">
      <c r="A1313" s="233">
        <v>148</v>
      </c>
      <c r="B1313" s="659"/>
      <c r="C1313" s="625"/>
      <c r="D1313" s="680"/>
      <c r="E1313" s="309"/>
      <c r="F1313" s="468">
        <v>1</v>
      </c>
      <c r="G1313" s="311" t="s">
        <v>2363</v>
      </c>
      <c r="H1313" s="304"/>
      <c r="I1313" s="304"/>
      <c r="J1313" s="304">
        <v>7</v>
      </c>
      <c r="K1313" s="304"/>
      <c r="L1313" s="297"/>
      <c r="M1313" s="304">
        <v>15</v>
      </c>
      <c r="N1313" s="201"/>
      <c r="O1313" s="279"/>
      <c r="P1313" s="279">
        <v>52.318339999999964</v>
      </c>
    </row>
    <row r="1314" spans="1:16" ht="15" hidden="1" customHeight="1" outlineLevel="1" x14ac:dyDescent="0.25">
      <c r="A1314" s="233">
        <v>149</v>
      </c>
      <c r="B1314" s="659"/>
      <c r="C1314" s="625"/>
      <c r="D1314" s="680"/>
      <c r="E1314" s="309"/>
      <c r="F1314" s="468">
        <v>1</v>
      </c>
      <c r="G1314" s="311" t="s">
        <v>2372</v>
      </c>
      <c r="H1314" s="304"/>
      <c r="I1314" s="304"/>
      <c r="J1314" s="304">
        <v>5</v>
      </c>
      <c r="K1314" s="304"/>
      <c r="L1314" s="297"/>
      <c r="M1314" s="304">
        <v>100</v>
      </c>
      <c r="N1314" s="201"/>
      <c r="O1314" s="279"/>
      <c r="P1314" s="279">
        <v>70.075199999999995</v>
      </c>
    </row>
    <row r="1315" spans="1:16" ht="15" hidden="1" customHeight="1" outlineLevel="1" x14ac:dyDescent="0.25">
      <c r="A1315" s="233">
        <v>150</v>
      </c>
      <c r="B1315" s="659"/>
      <c r="C1315" s="625"/>
      <c r="D1315" s="680"/>
      <c r="E1315" s="309"/>
      <c r="F1315" s="468">
        <v>1</v>
      </c>
      <c r="G1315" s="311" t="s">
        <v>1890</v>
      </c>
      <c r="H1315" s="304"/>
      <c r="I1315" s="304"/>
      <c r="J1315" s="304">
        <v>819</v>
      </c>
      <c r="K1315" s="304"/>
      <c r="L1315" s="297"/>
      <c r="M1315" s="304">
        <v>300</v>
      </c>
      <c r="N1315" s="201"/>
      <c r="O1315" s="279"/>
      <c r="P1315" s="279">
        <v>1757.3766599999997</v>
      </c>
    </row>
    <row r="1316" spans="1:16" ht="15" hidden="1" customHeight="1" outlineLevel="1" x14ac:dyDescent="0.25">
      <c r="A1316" s="233">
        <v>151</v>
      </c>
      <c r="B1316" s="659"/>
      <c r="C1316" s="625"/>
      <c r="D1316" s="680"/>
      <c r="E1316" s="309"/>
      <c r="F1316" s="468">
        <v>1</v>
      </c>
      <c r="G1316" s="311" t="s">
        <v>2377</v>
      </c>
      <c r="H1316" s="304"/>
      <c r="I1316" s="304"/>
      <c r="J1316" s="304">
        <v>217</v>
      </c>
      <c r="K1316" s="304"/>
      <c r="L1316" s="297"/>
      <c r="M1316" s="304">
        <v>666</v>
      </c>
      <c r="N1316" s="201"/>
      <c r="O1316" s="279"/>
      <c r="P1316" s="279">
        <v>336.75450999999998</v>
      </c>
    </row>
    <row r="1317" spans="1:16" ht="15" hidden="1" customHeight="1" outlineLevel="1" thickBot="1" x14ac:dyDescent="0.3">
      <c r="A1317" s="233">
        <v>152</v>
      </c>
      <c r="B1317" s="659"/>
      <c r="C1317" s="625"/>
      <c r="D1317" s="680"/>
      <c r="E1317" s="309"/>
      <c r="F1317" s="468">
        <v>1</v>
      </c>
      <c r="G1317" s="311" t="s">
        <v>2381</v>
      </c>
      <c r="H1317" s="304"/>
      <c r="I1317" s="304"/>
      <c r="J1317" s="304">
        <v>10</v>
      </c>
      <c r="K1317" s="304"/>
      <c r="L1317" s="297"/>
      <c r="M1317" s="304">
        <v>313.05</v>
      </c>
      <c r="N1317" s="201"/>
      <c r="O1317" s="279"/>
      <c r="P1317" s="279">
        <v>151.01133000000021</v>
      </c>
    </row>
    <row r="1318" spans="1:16" ht="15" customHeight="1" collapsed="1" thickBot="1" x14ac:dyDescent="0.3">
      <c r="A1318" s="394" t="s">
        <v>947</v>
      </c>
      <c r="B1318" s="659"/>
      <c r="C1318" s="624" t="s">
        <v>28</v>
      </c>
      <c r="D1318" s="663" t="s">
        <v>13</v>
      </c>
      <c r="E1318" s="385" t="s">
        <v>14</v>
      </c>
      <c r="F1318" s="386" t="s">
        <v>100</v>
      </c>
      <c r="G1318" s="393" t="s">
        <v>16</v>
      </c>
      <c r="H1318" s="564">
        <v>0</v>
      </c>
      <c r="I1318" s="564">
        <v>3884</v>
      </c>
      <c r="J1318" s="564">
        <v>1025</v>
      </c>
      <c r="K1318" s="564">
        <v>0</v>
      </c>
      <c r="L1318" s="583">
        <v>744</v>
      </c>
      <c r="M1318" s="564">
        <v>500.4</v>
      </c>
      <c r="N1318" s="388">
        <v>0</v>
      </c>
      <c r="O1318" s="384">
        <v>5832.0131800000008</v>
      </c>
      <c r="P1318" s="384">
        <v>2061.6914199999997</v>
      </c>
    </row>
    <row r="1319" spans="1:16" ht="15" hidden="1" customHeight="1" outlineLevel="1" x14ac:dyDescent="0.25">
      <c r="A1319" s="283">
        <v>1</v>
      </c>
      <c r="B1319" s="659"/>
      <c r="C1319" s="625"/>
      <c r="D1319" s="680"/>
      <c r="E1319" s="263"/>
      <c r="F1319" s="470">
        <v>1</v>
      </c>
      <c r="G1319" s="438" t="s">
        <v>192</v>
      </c>
      <c r="H1319" s="342"/>
      <c r="I1319" s="342">
        <v>5</v>
      </c>
      <c r="J1319" s="342"/>
      <c r="K1319" s="342"/>
      <c r="L1319" s="341">
        <v>1</v>
      </c>
      <c r="M1319" s="342"/>
      <c r="N1319" s="256"/>
      <c r="O1319" s="256">
        <v>16.72635</v>
      </c>
      <c r="P1319" s="256"/>
    </row>
    <row r="1320" spans="1:16" ht="15" hidden="1" customHeight="1" outlineLevel="1" x14ac:dyDescent="0.25">
      <c r="A1320" s="284">
        <v>2</v>
      </c>
      <c r="B1320" s="659"/>
      <c r="C1320" s="625"/>
      <c r="D1320" s="680"/>
      <c r="E1320" s="469"/>
      <c r="F1320" s="468">
        <v>1</v>
      </c>
      <c r="G1320" s="311" t="s">
        <v>193</v>
      </c>
      <c r="H1320" s="342"/>
      <c r="I1320" s="342">
        <v>60</v>
      </c>
      <c r="J1320" s="342"/>
      <c r="K1320" s="342"/>
      <c r="L1320" s="341">
        <v>1</v>
      </c>
      <c r="M1320" s="342"/>
      <c r="N1320" s="256"/>
      <c r="O1320" s="256">
        <v>82.249510000000001</v>
      </c>
      <c r="P1320" s="256"/>
    </row>
    <row r="1321" spans="1:16" ht="15" hidden="1" customHeight="1" outlineLevel="1" x14ac:dyDescent="0.25">
      <c r="A1321" s="284">
        <v>3</v>
      </c>
      <c r="B1321" s="659"/>
      <c r="C1321" s="625"/>
      <c r="D1321" s="680"/>
      <c r="E1321" s="469"/>
      <c r="F1321" s="468">
        <v>1</v>
      </c>
      <c r="G1321" s="311" t="s">
        <v>194</v>
      </c>
      <c r="H1321" s="342"/>
      <c r="I1321" s="342">
        <v>345</v>
      </c>
      <c r="J1321" s="342"/>
      <c r="K1321" s="342"/>
      <c r="L1321" s="341">
        <v>1</v>
      </c>
      <c r="M1321" s="342"/>
      <c r="N1321" s="256"/>
      <c r="O1321" s="256">
        <v>244.34592000000001</v>
      </c>
      <c r="P1321" s="256"/>
    </row>
    <row r="1322" spans="1:16" ht="15" hidden="1" customHeight="1" outlineLevel="1" x14ac:dyDescent="0.25">
      <c r="A1322" s="284">
        <v>4</v>
      </c>
      <c r="B1322" s="659"/>
      <c r="C1322" s="625"/>
      <c r="D1322" s="680"/>
      <c r="E1322" s="469"/>
      <c r="F1322" s="468">
        <v>1</v>
      </c>
      <c r="G1322" s="311" t="s">
        <v>195</v>
      </c>
      <c r="H1322" s="342"/>
      <c r="I1322" s="342">
        <v>60</v>
      </c>
      <c r="J1322" s="342"/>
      <c r="K1322" s="342"/>
      <c r="L1322" s="341">
        <v>1</v>
      </c>
      <c r="M1322" s="342"/>
      <c r="N1322" s="256"/>
      <c r="O1322" s="256">
        <v>77.543930000000003</v>
      </c>
      <c r="P1322" s="256"/>
    </row>
    <row r="1323" spans="1:16" ht="15" hidden="1" customHeight="1" outlineLevel="1" x14ac:dyDescent="0.25">
      <c r="A1323" s="284">
        <v>5</v>
      </c>
      <c r="B1323" s="659"/>
      <c r="C1323" s="625"/>
      <c r="D1323" s="680"/>
      <c r="E1323" s="469"/>
      <c r="F1323" s="468">
        <v>1</v>
      </c>
      <c r="G1323" s="311" t="s">
        <v>254</v>
      </c>
      <c r="H1323" s="342"/>
      <c r="I1323" s="342">
        <v>175</v>
      </c>
      <c r="J1323" s="342"/>
      <c r="K1323" s="342"/>
      <c r="L1323" s="341">
        <v>15</v>
      </c>
      <c r="M1323" s="342"/>
      <c r="N1323" s="256"/>
      <c r="O1323" s="256">
        <v>138.69967</v>
      </c>
      <c r="P1323" s="256"/>
    </row>
    <row r="1324" spans="1:16" ht="15" hidden="1" customHeight="1" outlineLevel="1" x14ac:dyDescent="0.25">
      <c r="A1324" s="284">
        <v>6</v>
      </c>
      <c r="B1324" s="659"/>
      <c r="C1324" s="625"/>
      <c r="D1324" s="680"/>
      <c r="E1324" s="469"/>
      <c r="F1324" s="468">
        <v>1</v>
      </c>
      <c r="G1324" s="311" t="s">
        <v>729</v>
      </c>
      <c r="H1324" s="342"/>
      <c r="I1324" s="342">
        <v>5</v>
      </c>
      <c r="J1324" s="342"/>
      <c r="K1324" s="342"/>
      <c r="L1324" s="341">
        <v>15</v>
      </c>
      <c r="M1324" s="342"/>
      <c r="N1324" s="256"/>
      <c r="O1324" s="256">
        <v>55.956490000000002</v>
      </c>
      <c r="P1324" s="256"/>
    </row>
    <row r="1325" spans="1:16" ht="15" hidden="1" customHeight="1" outlineLevel="1" x14ac:dyDescent="0.25">
      <c r="A1325" s="284">
        <v>7</v>
      </c>
      <c r="B1325" s="659"/>
      <c r="C1325" s="625"/>
      <c r="D1325" s="680"/>
      <c r="E1325" s="469"/>
      <c r="F1325" s="468">
        <v>1</v>
      </c>
      <c r="G1325" s="311" t="s">
        <v>730</v>
      </c>
      <c r="H1325" s="342"/>
      <c r="I1325" s="342">
        <v>185</v>
      </c>
      <c r="J1325" s="342"/>
      <c r="K1325" s="342"/>
      <c r="L1325" s="341">
        <v>150</v>
      </c>
      <c r="M1325" s="342"/>
      <c r="N1325" s="256"/>
      <c r="O1325" s="256">
        <v>392.93817999999999</v>
      </c>
      <c r="P1325" s="256"/>
    </row>
    <row r="1326" spans="1:16" ht="15" hidden="1" customHeight="1" outlineLevel="1" x14ac:dyDescent="0.25">
      <c r="A1326" s="284">
        <v>8</v>
      </c>
      <c r="B1326" s="659"/>
      <c r="C1326" s="625"/>
      <c r="D1326" s="680"/>
      <c r="E1326" s="469"/>
      <c r="F1326" s="468">
        <v>1</v>
      </c>
      <c r="G1326" s="311" t="s">
        <v>948</v>
      </c>
      <c r="H1326" s="342"/>
      <c r="I1326" s="342">
        <v>30</v>
      </c>
      <c r="J1326" s="342"/>
      <c r="K1326" s="342"/>
      <c r="L1326" s="341">
        <v>15</v>
      </c>
      <c r="M1326" s="342"/>
      <c r="N1326" s="256"/>
      <c r="O1326" s="256">
        <v>942.67610000000002</v>
      </c>
      <c r="P1326" s="256"/>
    </row>
    <row r="1327" spans="1:16" ht="15" hidden="1" customHeight="1" outlineLevel="1" x14ac:dyDescent="0.25">
      <c r="A1327" s="284">
        <v>9</v>
      </c>
      <c r="B1327" s="659"/>
      <c r="C1327" s="625"/>
      <c r="D1327" s="680"/>
      <c r="E1327" s="469"/>
      <c r="F1327" s="468">
        <v>1</v>
      </c>
      <c r="G1327" s="311" t="s">
        <v>263</v>
      </c>
      <c r="H1327" s="342"/>
      <c r="I1327" s="342">
        <v>15</v>
      </c>
      <c r="J1327" s="342"/>
      <c r="K1327" s="342"/>
      <c r="L1327" s="341">
        <v>15</v>
      </c>
      <c r="M1327" s="342"/>
      <c r="N1327" s="256"/>
      <c r="O1327" s="256">
        <v>79.027749999999997</v>
      </c>
      <c r="P1327" s="256"/>
    </row>
    <row r="1328" spans="1:16" ht="15" hidden="1" customHeight="1" outlineLevel="1" x14ac:dyDescent="0.25">
      <c r="A1328" s="284">
        <v>10</v>
      </c>
      <c r="B1328" s="659"/>
      <c r="C1328" s="625"/>
      <c r="D1328" s="680"/>
      <c r="E1328" s="469"/>
      <c r="F1328" s="468">
        <v>1</v>
      </c>
      <c r="G1328" s="311" t="s">
        <v>949</v>
      </c>
      <c r="H1328" s="342"/>
      <c r="I1328" s="342">
        <v>220</v>
      </c>
      <c r="J1328" s="342"/>
      <c r="K1328" s="342"/>
      <c r="L1328" s="341">
        <v>14</v>
      </c>
      <c r="M1328" s="342"/>
      <c r="N1328" s="256"/>
      <c r="O1328" s="256">
        <v>280.32886000000002</v>
      </c>
      <c r="P1328" s="256"/>
    </row>
    <row r="1329" spans="1:16" ht="15" hidden="1" customHeight="1" outlineLevel="1" x14ac:dyDescent="0.25">
      <c r="A1329" s="284">
        <v>11</v>
      </c>
      <c r="B1329" s="659"/>
      <c r="C1329" s="625"/>
      <c r="D1329" s="680"/>
      <c r="E1329" s="469"/>
      <c r="F1329" s="468">
        <v>1</v>
      </c>
      <c r="G1329" s="311" t="s">
        <v>950</v>
      </c>
      <c r="H1329" s="342"/>
      <c r="I1329" s="342">
        <v>94</v>
      </c>
      <c r="J1329" s="342"/>
      <c r="K1329" s="342"/>
      <c r="L1329" s="341">
        <v>100</v>
      </c>
      <c r="M1329" s="342"/>
      <c r="N1329" s="256"/>
      <c r="O1329" s="256">
        <v>208.77406999999999</v>
      </c>
      <c r="P1329" s="256"/>
    </row>
    <row r="1330" spans="1:16" ht="15" hidden="1" customHeight="1" outlineLevel="1" x14ac:dyDescent="0.25">
      <c r="A1330" s="284">
        <v>12</v>
      </c>
      <c r="B1330" s="659"/>
      <c r="C1330" s="625"/>
      <c r="D1330" s="680"/>
      <c r="E1330" s="469"/>
      <c r="F1330" s="468">
        <v>1</v>
      </c>
      <c r="G1330" s="311" t="s">
        <v>951</v>
      </c>
      <c r="H1330" s="342"/>
      <c r="I1330" s="342">
        <v>135</v>
      </c>
      <c r="J1330" s="342"/>
      <c r="K1330" s="342"/>
      <c r="L1330" s="341">
        <v>6</v>
      </c>
      <c r="M1330" s="342"/>
      <c r="N1330" s="256"/>
      <c r="O1330" s="256">
        <v>174.79537999999999</v>
      </c>
      <c r="P1330" s="256"/>
    </row>
    <row r="1331" spans="1:16" ht="15" hidden="1" customHeight="1" outlineLevel="1" x14ac:dyDescent="0.25">
      <c r="A1331" s="284">
        <v>13</v>
      </c>
      <c r="B1331" s="659"/>
      <c r="C1331" s="625"/>
      <c r="D1331" s="680"/>
      <c r="E1331" s="469"/>
      <c r="F1331" s="468">
        <v>1</v>
      </c>
      <c r="G1331" s="311" t="s">
        <v>952</v>
      </c>
      <c r="H1331" s="342"/>
      <c r="I1331" s="342">
        <v>2016</v>
      </c>
      <c r="J1331" s="342"/>
      <c r="K1331" s="342"/>
      <c r="L1331" s="341">
        <v>15</v>
      </c>
      <c r="M1331" s="342"/>
      <c r="N1331" s="256"/>
      <c r="O1331" s="256">
        <v>2046.60664</v>
      </c>
      <c r="P1331" s="256"/>
    </row>
    <row r="1332" spans="1:16" ht="15" hidden="1" customHeight="1" outlineLevel="1" x14ac:dyDescent="0.25">
      <c r="A1332" s="284">
        <v>14</v>
      </c>
      <c r="B1332" s="659"/>
      <c r="C1332" s="625"/>
      <c r="D1332" s="680"/>
      <c r="E1332" s="469"/>
      <c r="F1332" s="468">
        <v>1</v>
      </c>
      <c r="G1332" s="311" t="s">
        <v>953</v>
      </c>
      <c r="H1332" s="342"/>
      <c r="I1332" s="342">
        <v>230</v>
      </c>
      <c r="J1332" s="342"/>
      <c r="K1332" s="342"/>
      <c r="L1332" s="341">
        <v>1</v>
      </c>
      <c r="M1332" s="342"/>
      <c r="N1332" s="256"/>
      <c r="O1332" s="256">
        <v>261.79894999999999</v>
      </c>
      <c r="P1332" s="256"/>
    </row>
    <row r="1333" spans="1:16" ht="15" hidden="1" customHeight="1" outlineLevel="1" x14ac:dyDescent="0.25">
      <c r="A1333" s="284">
        <v>15</v>
      </c>
      <c r="B1333" s="659"/>
      <c r="C1333" s="625"/>
      <c r="D1333" s="680"/>
      <c r="E1333" s="469"/>
      <c r="F1333" s="468">
        <v>1</v>
      </c>
      <c r="G1333" s="311" t="s">
        <v>954</v>
      </c>
      <c r="H1333" s="342"/>
      <c r="I1333" s="342">
        <v>20</v>
      </c>
      <c r="J1333" s="342"/>
      <c r="K1333" s="342"/>
      <c r="L1333" s="341">
        <v>1</v>
      </c>
      <c r="M1333" s="342"/>
      <c r="N1333" s="256"/>
      <c r="O1333" s="256">
        <v>117.63097</v>
      </c>
      <c r="P1333" s="256"/>
    </row>
    <row r="1334" spans="1:16" ht="15" hidden="1" customHeight="1" outlineLevel="1" x14ac:dyDescent="0.25">
      <c r="A1334" s="284">
        <v>16</v>
      </c>
      <c r="B1334" s="659"/>
      <c r="C1334" s="625"/>
      <c r="D1334" s="680"/>
      <c r="E1334" s="469"/>
      <c r="F1334" s="468">
        <v>1</v>
      </c>
      <c r="G1334" s="311" t="s">
        <v>955</v>
      </c>
      <c r="H1334" s="342"/>
      <c r="I1334" s="342">
        <v>15</v>
      </c>
      <c r="J1334" s="342"/>
      <c r="K1334" s="342"/>
      <c r="L1334" s="341">
        <v>150</v>
      </c>
      <c r="M1334" s="342"/>
      <c r="N1334" s="256"/>
      <c r="O1334" s="256">
        <v>129.15003999999999</v>
      </c>
      <c r="P1334" s="256"/>
    </row>
    <row r="1335" spans="1:16" ht="15" hidden="1" customHeight="1" outlineLevel="1" x14ac:dyDescent="0.25">
      <c r="A1335" s="284">
        <v>17</v>
      </c>
      <c r="B1335" s="659"/>
      <c r="C1335" s="625"/>
      <c r="D1335" s="680"/>
      <c r="E1335" s="469"/>
      <c r="F1335" s="468">
        <v>1</v>
      </c>
      <c r="G1335" s="311" t="s">
        <v>956</v>
      </c>
      <c r="H1335" s="342"/>
      <c r="I1335" s="342">
        <v>10</v>
      </c>
      <c r="J1335" s="342"/>
      <c r="K1335" s="342"/>
      <c r="L1335" s="341">
        <v>40</v>
      </c>
      <c r="M1335" s="342"/>
      <c r="N1335" s="256"/>
      <c r="O1335" s="256">
        <v>86.334119999999999</v>
      </c>
      <c r="P1335" s="256"/>
    </row>
    <row r="1336" spans="1:16" ht="15" hidden="1" customHeight="1" outlineLevel="1" x14ac:dyDescent="0.25">
      <c r="A1336" s="284">
        <v>18</v>
      </c>
      <c r="B1336" s="659"/>
      <c r="C1336" s="625"/>
      <c r="D1336" s="680"/>
      <c r="E1336" s="469"/>
      <c r="F1336" s="468">
        <v>1</v>
      </c>
      <c r="G1336" s="311" t="s">
        <v>784</v>
      </c>
      <c r="H1336" s="342"/>
      <c r="I1336" s="342">
        <v>45</v>
      </c>
      <c r="J1336" s="342"/>
      <c r="K1336" s="342"/>
      <c r="L1336" s="341">
        <v>1</v>
      </c>
      <c r="M1336" s="342"/>
      <c r="N1336" s="256"/>
      <c r="O1336" s="256">
        <v>48.775469999999999</v>
      </c>
      <c r="P1336" s="256"/>
    </row>
    <row r="1337" spans="1:16" ht="15" hidden="1" customHeight="1" outlineLevel="1" x14ac:dyDescent="0.25">
      <c r="A1337" s="284">
        <v>19</v>
      </c>
      <c r="B1337" s="659"/>
      <c r="C1337" s="625"/>
      <c r="D1337" s="680"/>
      <c r="E1337" s="469"/>
      <c r="F1337" s="468">
        <v>1</v>
      </c>
      <c r="G1337" s="311" t="s">
        <v>957</v>
      </c>
      <c r="H1337" s="342"/>
      <c r="I1337" s="342">
        <v>43</v>
      </c>
      <c r="J1337" s="342"/>
      <c r="K1337" s="342"/>
      <c r="L1337" s="341">
        <v>1</v>
      </c>
      <c r="M1337" s="342"/>
      <c r="N1337" s="256"/>
      <c r="O1337" s="256">
        <v>55.052610000000001</v>
      </c>
      <c r="P1337" s="256"/>
    </row>
    <row r="1338" spans="1:16" ht="15" hidden="1" customHeight="1" outlineLevel="1" x14ac:dyDescent="0.25">
      <c r="A1338" s="284">
        <v>20</v>
      </c>
      <c r="B1338" s="659"/>
      <c r="C1338" s="625"/>
      <c r="D1338" s="680"/>
      <c r="E1338" s="469"/>
      <c r="F1338" s="468">
        <v>1</v>
      </c>
      <c r="G1338" s="311" t="s">
        <v>958</v>
      </c>
      <c r="H1338" s="342"/>
      <c r="I1338" s="342">
        <v>25</v>
      </c>
      <c r="J1338" s="342"/>
      <c r="K1338" s="342"/>
      <c r="L1338" s="341">
        <v>100</v>
      </c>
      <c r="M1338" s="342"/>
      <c r="N1338" s="256"/>
      <c r="O1338" s="256">
        <v>119.78053</v>
      </c>
      <c r="P1338" s="256"/>
    </row>
    <row r="1339" spans="1:16" ht="15" hidden="1" customHeight="1" outlineLevel="1" x14ac:dyDescent="0.25">
      <c r="A1339" s="284">
        <v>21</v>
      </c>
      <c r="B1339" s="659"/>
      <c r="C1339" s="625"/>
      <c r="D1339" s="680"/>
      <c r="E1339" s="469"/>
      <c r="F1339" s="468">
        <v>1</v>
      </c>
      <c r="G1339" s="311" t="s">
        <v>836</v>
      </c>
      <c r="H1339" s="342"/>
      <c r="I1339" s="342">
        <v>124</v>
      </c>
      <c r="J1339" s="342"/>
      <c r="K1339" s="342"/>
      <c r="L1339" s="341">
        <v>100</v>
      </c>
      <c r="M1339" s="342"/>
      <c r="N1339" s="256"/>
      <c r="O1339" s="256">
        <v>215.09363999999999</v>
      </c>
      <c r="P1339" s="256"/>
    </row>
    <row r="1340" spans="1:16" ht="15" hidden="1" customHeight="1" outlineLevel="1" x14ac:dyDescent="0.25">
      <c r="A1340" s="284">
        <v>22</v>
      </c>
      <c r="B1340" s="659"/>
      <c r="C1340" s="625"/>
      <c r="D1340" s="680"/>
      <c r="E1340" s="469"/>
      <c r="F1340" s="468">
        <v>1</v>
      </c>
      <c r="G1340" s="311" t="s">
        <v>357</v>
      </c>
      <c r="H1340" s="342"/>
      <c r="I1340" s="342">
        <v>27</v>
      </c>
      <c r="J1340" s="342"/>
      <c r="K1340" s="342"/>
      <c r="L1340" s="341">
        <v>1</v>
      </c>
      <c r="M1340" s="342"/>
      <c r="N1340" s="256"/>
      <c r="O1340" s="256">
        <v>57.728000000000002</v>
      </c>
      <c r="P1340" s="256"/>
    </row>
    <row r="1341" spans="1:16" ht="15" hidden="1" customHeight="1" outlineLevel="1" x14ac:dyDescent="0.25">
      <c r="A1341" s="284">
        <v>23</v>
      </c>
      <c r="B1341" s="659"/>
      <c r="C1341" s="625"/>
      <c r="D1341" s="680"/>
      <c r="E1341" s="309"/>
      <c r="F1341" s="468">
        <v>1</v>
      </c>
      <c r="G1341" s="207" t="s">
        <v>2043</v>
      </c>
      <c r="H1341" s="304"/>
      <c r="I1341" s="304"/>
      <c r="J1341" s="304">
        <v>403</v>
      </c>
      <c r="K1341" s="304"/>
      <c r="L1341" s="297"/>
      <c r="M1341" s="304">
        <v>60.4</v>
      </c>
      <c r="N1341" s="279"/>
      <c r="O1341" s="279"/>
      <c r="P1341" s="279">
        <v>647.26780999999994</v>
      </c>
    </row>
    <row r="1342" spans="1:16" ht="15" hidden="1" customHeight="1" outlineLevel="1" x14ac:dyDescent="0.25">
      <c r="A1342" s="284">
        <v>24</v>
      </c>
      <c r="B1342" s="659"/>
      <c r="C1342" s="625"/>
      <c r="D1342" s="680"/>
      <c r="E1342" s="309"/>
      <c r="F1342" s="468">
        <v>1</v>
      </c>
      <c r="G1342" s="207" t="s">
        <v>2286</v>
      </c>
      <c r="H1342" s="304"/>
      <c r="I1342" s="304"/>
      <c r="J1342" s="304">
        <v>10</v>
      </c>
      <c r="K1342" s="304"/>
      <c r="L1342" s="297"/>
      <c r="M1342" s="304">
        <v>60</v>
      </c>
      <c r="N1342" s="279"/>
      <c r="O1342" s="279"/>
      <c r="P1342" s="279">
        <v>78.39752</v>
      </c>
    </row>
    <row r="1343" spans="1:16" ht="15" hidden="1" customHeight="1" outlineLevel="1" x14ac:dyDescent="0.25">
      <c r="A1343" s="284">
        <v>25</v>
      </c>
      <c r="B1343" s="659"/>
      <c r="C1343" s="625"/>
      <c r="D1343" s="680"/>
      <c r="E1343" s="309"/>
      <c r="F1343" s="468">
        <v>1</v>
      </c>
      <c r="G1343" s="207" t="s">
        <v>2324</v>
      </c>
      <c r="H1343" s="304"/>
      <c r="I1343" s="304"/>
      <c r="J1343" s="304">
        <v>220</v>
      </c>
      <c r="K1343" s="304"/>
      <c r="L1343" s="297"/>
      <c r="M1343" s="304">
        <v>15</v>
      </c>
      <c r="N1343" s="279"/>
      <c r="O1343" s="279"/>
      <c r="P1343" s="279">
        <v>319.60766999999998</v>
      </c>
    </row>
    <row r="1344" spans="1:16" ht="15" hidden="1" customHeight="1" outlineLevel="1" x14ac:dyDescent="0.25">
      <c r="A1344" s="284">
        <v>26</v>
      </c>
      <c r="B1344" s="659"/>
      <c r="C1344" s="625"/>
      <c r="D1344" s="680"/>
      <c r="E1344" s="309"/>
      <c r="F1344" s="468">
        <v>1</v>
      </c>
      <c r="G1344" s="207" t="s">
        <v>2269</v>
      </c>
      <c r="H1344" s="304"/>
      <c r="I1344" s="304"/>
      <c r="J1344" s="304">
        <v>10</v>
      </c>
      <c r="K1344" s="304"/>
      <c r="L1344" s="297"/>
      <c r="M1344" s="304">
        <v>140</v>
      </c>
      <c r="N1344" s="279"/>
      <c r="O1344" s="279"/>
      <c r="P1344" s="279">
        <v>111.70278999999999</v>
      </c>
    </row>
    <row r="1345" spans="1:16" ht="15" hidden="1" customHeight="1" outlineLevel="1" x14ac:dyDescent="0.25">
      <c r="A1345" s="284">
        <v>27</v>
      </c>
      <c r="B1345" s="659"/>
      <c r="C1345" s="625"/>
      <c r="D1345" s="680"/>
      <c r="E1345" s="309"/>
      <c r="F1345" s="468">
        <v>1</v>
      </c>
      <c r="G1345" s="207" t="s">
        <v>2295</v>
      </c>
      <c r="H1345" s="304"/>
      <c r="I1345" s="304"/>
      <c r="J1345" s="304">
        <v>211</v>
      </c>
      <c r="K1345" s="304"/>
      <c r="L1345" s="297"/>
      <c r="M1345" s="304">
        <v>150</v>
      </c>
      <c r="N1345" s="279"/>
      <c r="O1345" s="279"/>
      <c r="P1345" s="279">
        <v>636.26175999999998</v>
      </c>
    </row>
    <row r="1346" spans="1:16" ht="15" hidden="1" customHeight="1" outlineLevel="1" x14ac:dyDescent="0.25">
      <c r="A1346" s="284">
        <v>28</v>
      </c>
      <c r="B1346" s="659"/>
      <c r="C1346" s="625"/>
      <c r="D1346" s="680"/>
      <c r="E1346" s="309"/>
      <c r="F1346" s="468">
        <v>1</v>
      </c>
      <c r="G1346" s="207" t="s">
        <v>2147</v>
      </c>
      <c r="H1346" s="304"/>
      <c r="I1346" s="304"/>
      <c r="J1346" s="304">
        <v>72</v>
      </c>
      <c r="K1346" s="304"/>
      <c r="L1346" s="297"/>
      <c r="M1346" s="304">
        <v>60</v>
      </c>
      <c r="N1346" s="279"/>
      <c r="O1346" s="279"/>
      <c r="P1346" s="279">
        <v>106.28196</v>
      </c>
    </row>
    <row r="1347" spans="1:16" ht="15" hidden="1" customHeight="1" outlineLevel="1" thickBot="1" x14ac:dyDescent="0.3">
      <c r="A1347" s="284">
        <v>29</v>
      </c>
      <c r="B1347" s="659"/>
      <c r="C1347" s="625"/>
      <c r="D1347" s="680"/>
      <c r="E1347" s="309"/>
      <c r="F1347" s="468">
        <v>1</v>
      </c>
      <c r="G1347" s="207" t="s">
        <v>2354</v>
      </c>
      <c r="H1347" s="304"/>
      <c r="I1347" s="304"/>
      <c r="J1347" s="304">
        <v>99</v>
      </c>
      <c r="K1347" s="304"/>
      <c r="L1347" s="297"/>
      <c r="M1347" s="304">
        <v>15</v>
      </c>
      <c r="N1347" s="279"/>
      <c r="O1347" s="279"/>
      <c r="P1347" s="279">
        <v>162.17191</v>
      </c>
    </row>
    <row r="1348" spans="1:16" ht="15" customHeight="1" collapsed="1" thickBot="1" x14ac:dyDescent="0.3">
      <c r="A1348" s="394" t="s">
        <v>959</v>
      </c>
      <c r="B1348" s="659"/>
      <c r="C1348" s="625"/>
      <c r="D1348" s="680"/>
      <c r="E1348" s="385" t="s">
        <v>18</v>
      </c>
      <c r="F1348" s="386" t="s">
        <v>100</v>
      </c>
      <c r="G1348" s="393" t="s">
        <v>16</v>
      </c>
      <c r="H1348" s="564">
        <v>30133</v>
      </c>
      <c r="I1348" s="564">
        <v>2082</v>
      </c>
      <c r="J1348" s="564">
        <v>1780</v>
      </c>
      <c r="K1348" s="564">
        <v>4362</v>
      </c>
      <c r="L1348" s="583">
        <v>580</v>
      </c>
      <c r="M1348" s="564">
        <v>921.4</v>
      </c>
      <c r="N1348" s="384">
        <v>29203.742150000002</v>
      </c>
      <c r="O1348" s="384">
        <v>2332.3096799999998</v>
      </c>
      <c r="P1348" s="384">
        <v>2368.86609</v>
      </c>
    </row>
    <row r="1349" spans="1:16" ht="15" hidden="1" customHeight="1" outlineLevel="1" x14ac:dyDescent="0.25">
      <c r="A1349" s="283">
        <v>1</v>
      </c>
      <c r="B1349" s="659"/>
      <c r="C1349" s="625"/>
      <c r="D1349" s="680"/>
      <c r="E1349" s="263"/>
      <c r="F1349" s="470">
        <v>1</v>
      </c>
      <c r="G1349" s="438" t="s">
        <v>409</v>
      </c>
      <c r="H1349" s="342">
        <v>20</v>
      </c>
      <c r="I1349" s="342"/>
      <c r="J1349" s="342"/>
      <c r="K1349" s="342">
        <v>15</v>
      </c>
      <c r="L1349" s="341"/>
      <c r="M1349" s="342"/>
      <c r="N1349" s="256">
        <v>72.129580000000004</v>
      </c>
      <c r="O1349" s="256"/>
      <c r="P1349" s="256"/>
    </row>
    <row r="1350" spans="1:16" ht="15" hidden="1" customHeight="1" outlineLevel="1" x14ac:dyDescent="0.25">
      <c r="A1350" s="284">
        <v>2</v>
      </c>
      <c r="B1350" s="659"/>
      <c r="C1350" s="625"/>
      <c r="D1350" s="680"/>
      <c r="E1350" s="469"/>
      <c r="F1350" s="468">
        <v>1</v>
      </c>
      <c r="G1350" s="311" t="s">
        <v>443</v>
      </c>
      <c r="H1350" s="342">
        <v>15</v>
      </c>
      <c r="I1350" s="342"/>
      <c r="J1350" s="342"/>
      <c r="K1350" s="342">
        <v>150</v>
      </c>
      <c r="L1350" s="341"/>
      <c r="M1350" s="342"/>
      <c r="N1350" s="256">
        <v>129.72729999999999</v>
      </c>
      <c r="O1350" s="256"/>
      <c r="P1350" s="256"/>
    </row>
    <row r="1351" spans="1:16" ht="15" hidden="1" customHeight="1" outlineLevel="1" x14ac:dyDescent="0.25">
      <c r="A1351" s="284">
        <v>3</v>
      </c>
      <c r="B1351" s="659"/>
      <c r="C1351" s="625"/>
      <c r="D1351" s="680"/>
      <c r="E1351" s="469"/>
      <c r="F1351" s="468">
        <v>1</v>
      </c>
      <c r="G1351" s="311" t="s">
        <v>960</v>
      </c>
      <c r="H1351" s="342">
        <v>635</v>
      </c>
      <c r="I1351" s="342"/>
      <c r="J1351" s="342"/>
      <c r="K1351" s="342">
        <v>15</v>
      </c>
      <c r="L1351" s="341"/>
      <c r="M1351" s="342"/>
      <c r="N1351" s="256">
        <v>340.37123000000003</v>
      </c>
      <c r="O1351" s="256"/>
      <c r="P1351" s="256"/>
    </row>
    <row r="1352" spans="1:16" ht="15" hidden="1" customHeight="1" outlineLevel="1" x14ac:dyDescent="0.25">
      <c r="A1352" s="284">
        <v>4</v>
      </c>
      <c r="B1352" s="659"/>
      <c r="C1352" s="625"/>
      <c r="D1352" s="680"/>
      <c r="E1352" s="469"/>
      <c r="F1352" s="468">
        <v>1</v>
      </c>
      <c r="G1352" s="311" t="s">
        <v>961</v>
      </c>
      <c r="H1352" s="342">
        <v>2876</v>
      </c>
      <c r="I1352" s="342"/>
      <c r="J1352" s="342"/>
      <c r="K1352" s="342">
        <v>1500</v>
      </c>
      <c r="L1352" s="341"/>
      <c r="M1352" s="342"/>
      <c r="N1352" s="256">
        <v>4104.2380499999999</v>
      </c>
      <c r="O1352" s="256"/>
      <c r="P1352" s="256"/>
    </row>
    <row r="1353" spans="1:16" ht="15" hidden="1" customHeight="1" outlineLevel="1" x14ac:dyDescent="0.25">
      <c r="A1353" s="284">
        <v>5</v>
      </c>
      <c r="B1353" s="659"/>
      <c r="C1353" s="625"/>
      <c r="D1353" s="680"/>
      <c r="E1353" s="469"/>
      <c r="F1353" s="468">
        <v>1</v>
      </c>
      <c r="G1353" s="311" t="s">
        <v>962</v>
      </c>
      <c r="H1353" s="342">
        <v>110</v>
      </c>
      <c r="I1353" s="342"/>
      <c r="J1353" s="342"/>
      <c r="K1353" s="342">
        <v>580</v>
      </c>
      <c r="L1353" s="341"/>
      <c r="M1353" s="342"/>
      <c r="N1353" s="256">
        <v>272.12342999999998</v>
      </c>
      <c r="O1353" s="256"/>
      <c r="P1353" s="256"/>
    </row>
    <row r="1354" spans="1:16" ht="15" hidden="1" customHeight="1" outlineLevel="1" x14ac:dyDescent="0.25">
      <c r="A1354" s="284">
        <v>6</v>
      </c>
      <c r="B1354" s="659"/>
      <c r="C1354" s="625"/>
      <c r="D1354" s="680"/>
      <c r="E1354" s="469"/>
      <c r="F1354" s="468">
        <v>1</v>
      </c>
      <c r="G1354" s="311" t="s">
        <v>963</v>
      </c>
      <c r="H1354" s="342">
        <v>30</v>
      </c>
      <c r="I1354" s="342"/>
      <c r="J1354" s="342"/>
      <c r="K1354" s="342">
        <v>200</v>
      </c>
      <c r="L1354" s="341"/>
      <c r="M1354" s="342"/>
      <c r="N1354" s="256">
        <v>132.06091000000001</v>
      </c>
      <c r="O1354" s="256"/>
      <c r="P1354" s="256"/>
    </row>
    <row r="1355" spans="1:16" ht="15" hidden="1" customHeight="1" outlineLevel="1" x14ac:dyDescent="0.25">
      <c r="A1355" s="284">
        <v>7</v>
      </c>
      <c r="B1355" s="659"/>
      <c r="C1355" s="625"/>
      <c r="D1355" s="680"/>
      <c r="E1355" s="469"/>
      <c r="F1355" s="468">
        <v>1</v>
      </c>
      <c r="G1355" s="311" t="s">
        <v>964</v>
      </c>
      <c r="H1355" s="342">
        <v>260</v>
      </c>
      <c r="I1355" s="342"/>
      <c r="J1355" s="342"/>
      <c r="K1355" s="342">
        <v>60</v>
      </c>
      <c r="L1355" s="341"/>
      <c r="M1355" s="342"/>
      <c r="N1355" s="256">
        <v>319.74654000000004</v>
      </c>
      <c r="O1355" s="256"/>
      <c r="P1355" s="256"/>
    </row>
    <row r="1356" spans="1:16" ht="15" hidden="1" customHeight="1" outlineLevel="1" x14ac:dyDescent="0.25">
      <c r="A1356" s="284">
        <v>8</v>
      </c>
      <c r="B1356" s="659"/>
      <c r="C1356" s="625"/>
      <c r="D1356" s="680"/>
      <c r="E1356" s="469"/>
      <c r="F1356" s="468">
        <v>1</v>
      </c>
      <c r="G1356" s="311" t="s">
        <v>965</v>
      </c>
      <c r="H1356" s="342">
        <v>60</v>
      </c>
      <c r="I1356" s="342"/>
      <c r="J1356" s="342"/>
      <c r="K1356" s="342">
        <v>10</v>
      </c>
      <c r="L1356" s="341"/>
      <c r="M1356" s="342"/>
      <c r="N1356" s="256">
        <v>186.38385</v>
      </c>
      <c r="O1356" s="256"/>
      <c r="P1356" s="256"/>
    </row>
    <row r="1357" spans="1:16" ht="15" hidden="1" customHeight="1" outlineLevel="1" x14ac:dyDescent="0.25">
      <c r="A1357" s="284">
        <v>9</v>
      </c>
      <c r="B1357" s="659"/>
      <c r="C1357" s="625"/>
      <c r="D1357" s="680"/>
      <c r="E1357" s="469"/>
      <c r="F1357" s="468">
        <v>1</v>
      </c>
      <c r="G1357" s="311" t="s">
        <v>966</v>
      </c>
      <c r="H1357" s="342">
        <v>34</v>
      </c>
      <c r="I1357" s="342"/>
      <c r="J1357" s="342"/>
      <c r="K1357" s="342">
        <v>20</v>
      </c>
      <c r="L1357" s="341"/>
      <c r="M1357" s="342"/>
      <c r="N1357" s="256">
        <v>111.80857</v>
      </c>
      <c r="O1357" s="256"/>
      <c r="P1357" s="256"/>
    </row>
    <row r="1358" spans="1:16" ht="15" hidden="1" customHeight="1" outlineLevel="1" x14ac:dyDescent="0.25">
      <c r="A1358" s="284">
        <v>10</v>
      </c>
      <c r="B1358" s="659"/>
      <c r="C1358" s="625"/>
      <c r="D1358" s="680"/>
      <c r="E1358" s="469"/>
      <c r="F1358" s="468">
        <v>1</v>
      </c>
      <c r="G1358" s="311" t="s">
        <v>967</v>
      </c>
      <c r="H1358" s="342">
        <v>62</v>
      </c>
      <c r="I1358" s="342"/>
      <c r="J1358" s="342"/>
      <c r="K1358" s="342">
        <v>80</v>
      </c>
      <c r="L1358" s="341"/>
      <c r="M1358" s="342"/>
      <c r="N1358" s="256">
        <v>281.64995999999996</v>
      </c>
      <c r="O1358" s="256"/>
      <c r="P1358" s="256"/>
    </row>
    <row r="1359" spans="1:16" ht="15" hidden="1" customHeight="1" outlineLevel="1" x14ac:dyDescent="0.25">
      <c r="A1359" s="284">
        <v>11</v>
      </c>
      <c r="B1359" s="659"/>
      <c r="C1359" s="625"/>
      <c r="D1359" s="680"/>
      <c r="E1359" s="469"/>
      <c r="F1359" s="468">
        <v>1</v>
      </c>
      <c r="G1359" s="311" t="s">
        <v>968</v>
      </c>
      <c r="H1359" s="342">
        <v>4608</v>
      </c>
      <c r="I1359" s="342"/>
      <c r="J1359" s="342"/>
      <c r="K1359" s="342">
        <v>15</v>
      </c>
      <c r="L1359" s="341"/>
      <c r="M1359" s="342"/>
      <c r="N1359" s="256">
        <v>4518.9632000000001</v>
      </c>
      <c r="O1359" s="256"/>
      <c r="P1359" s="256"/>
    </row>
    <row r="1360" spans="1:16" ht="15" hidden="1" customHeight="1" outlineLevel="1" x14ac:dyDescent="0.25">
      <c r="A1360" s="284">
        <v>12</v>
      </c>
      <c r="B1360" s="659"/>
      <c r="C1360" s="625"/>
      <c r="D1360" s="680"/>
      <c r="E1360" s="469"/>
      <c r="F1360" s="468">
        <v>1</v>
      </c>
      <c r="G1360" s="311" t="s">
        <v>969</v>
      </c>
      <c r="H1360" s="342">
        <v>6143</v>
      </c>
      <c r="I1360" s="342"/>
      <c r="J1360" s="342"/>
      <c r="K1360" s="342">
        <v>20</v>
      </c>
      <c r="L1360" s="341"/>
      <c r="M1360" s="342"/>
      <c r="N1360" s="256">
        <v>4781.2248600000003</v>
      </c>
      <c r="O1360" s="256"/>
      <c r="P1360" s="256"/>
    </row>
    <row r="1361" spans="1:16" ht="15" hidden="1" customHeight="1" outlineLevel="1" x14ac:dyDescent="0.25">
      <c r="A1361" s="284">
        <v>13</v>
      </c>
      <c r="B1361" s="659"/>
      <c r="C1361" s="625"/>
      <c r="D1361" s="680"/>
      <c r="E1361" s="469"/>
      <c r="F1361" s="468">
        <v>1</v>
      </c>
      <c r="G1361" s="311" t="s">
        <v>970</v>
      </c>
      <c r="H1361" s="342">
        <v>1830</v>
      </c>
      <c r="I1361" s="342"/>
      <c r="J1361" s="342"/>
      <c r="K1361" s="342">
        <v>150</v>
      </c>
      <c r="L1361" s="341"/>
      <c r="M1361" s="342"/>
      <c r="N1361" s="256">
        <v>1504.60679</v>
      </c>
      <c r="O1361" s="256"/>
      <c r="P1361" s="256"/>
    </row>
    <row r="1362" spans="1:16" ht="15" hidden="1" customHeight="1" outlineLevel="1" x14ac:dyDescent="0.25">
      <c r="A1362" s="284">
        <v>14</v>
      </c>
      <c r="B1362" s="659"/>
      <c r="C1362" s="625"/>
      <c r="D1362" s="680"/>
      <c r="E1362" s="469"/>
      <c r="F1362" s="468">
        <v>1</v>
      </c>
      <c r="G1362" s="311" t="s">
        <v>971</v>
      </c>
      <c r="H1362" s="342">
        <v>1410</v>
      </c>
      <c r="I1362" s="342"/>
      <c r="J1362" s="342"/>
      <c r="K1362" s="342">
        <v>60</v>
      </c>
      <c r="L1362" s="341"/>
      <c r="M1362" s="342"/>
      <c r="N1362" s="256">
        <v>1745.0556200000001</v>
      </c>
      <c r="O1362" s="256"/>
      <c r="P1362" s="256"/>
    </row>
    <row r="1363" spans="1:16" ht="15" hidden="1" customHeight="1" outlineLevel="1" x14ac:dyDescent="0.25">
      <c r="A1363" s="284">
        <v>15</v>
      </c>
      <c r="B1363" s="659"/>
      <c r="C1363" s="625"/>
      <c r="D1363" s="680"/>
      <c r="E1363" s="469"/>
      <c r="F1363" s="468">
        <v>1</v>
      </c>
      <c r="G1363" s="311" t="s">
        <v>972</v>
      </c>
      <c r="H1363" s="342">
        <v>15</v>
      </c>
      <c r="I1363" s="342"/>
      <c r="J1363" s="342"/>
      <c r="K1363" s="342">
        <v>16</v>
      </c>
      <c r="L1363" s="341"/>
      <c r="M1363" s="342"/>
      <c r="N1363" s="256">
        <v>136.63127</v>
      </c>
      <c r="O1363" s="256"/>
      <c r="P1363" s="256"/>
    </row>
    <row r="1364" spans="1:16" ht="15" hidden="1" customHeight="1" outlineLevel="1" x14ac:dyDescent="0.25">
      <c r="A1364" s="284">
        <v>16</v>
      </c>
      <c r="B1364" s="659"/>
      <c r="C1364" s="625"/>
      <c r="D1364" s="680"/>
      <c r="E1364" s="469"/>
      <c r="F1364" s="468">
        <v>1</v>
      </c>
      <c r="G1364" s="311" t="s">
        <v>973</v>
      </c>
      <c r="H1364" s="342">
        <v>45</v>
      </c>
      <c r="I1364" s="342"/>
      <c r="J1364" s="342"/>
      <c r="K1364" s="342">
        <v>16</v>
      </c>
      <c r="L1364" s="341"/>
      <c r="M1364" s="342"/>
      <c r="N1364" s="256">
        <v>185.8056</v>
      </c>
      <c r="O1364" s="256"/>
      <c r="P1364" s="256"/>
    </row>
    <row r="1365" spans="1:16" ht="15" hidden="1" customHeight="1" outlineLevel="1" x14ac:dyDescent="0.25">
      <c r="A1365" s="284">
        <v>17</v>
      </c>
      <c r="B1365" s="659"/>
      <c r="C1365" s="625"/>
      <c r="D1365" s="680"/>
      <c r="E1365" s="469"/>
      <c r="F1365" s="468">
        <v>1</v>
      </c>
      <c r="G1365" s="311" t="s">
        <v>974</v>
      </c>
      <c r="H1365" s="342">
        <v>295</v>
      </c>
      <c r="I1365" s="342"/>
      <c r="J1365" s="342"/>
      <c r="K1365" s="342">
        <v>16</v>
      </c>
      <c r="L1365" s="341"/>
      <c r="M1365" s="342"/>
      <c r="N1365" s="256">
        <v>280.97197</v>
      </c>
      <c r="O1365" s="256"/>
      <c r="P1365" s="256"/>
    </row>
    <row r="1366" spans="1:16" ht="15" hidden="1" customHeight="1" outlineLevel="1" x14ac:dyDescent="0.25">
      <c r="A1366" s="284">
        <v>18</v>
      </c>
      <c r="B1366" s="659"/>
      <c r="C1366" s="625"/>
      <c r="D1366" s="680"/>
      <c r="E1366" s="469"/>
      <c r="F1366" s="468">
        <v>1</v>
      </c>
      <c r="G1366" s="311" t="s">
        <v>975</v>
      </c>
      <c r="H1366" s="342">
        <v>10</v>
      </c>
      <c r="I1366" s="342"/>
      <c r="J1366" s="342"/>
      <c r="K1366" s="342">
        <v>30</v>
      </c>
      <c r="L1366" s="341"/>
      <c r="M1366" s="342"/>
      <c r="N1366" s="256">
        <v>126.16853</v>
      </c>
      <c r="O1366" s="256"/>
      <c r="P1366" s="256"/>
    </row>
    <row r="1367" spans="1:16" ht="15" hidden="1" customHeight="1" outlineLevel="1" x14ac:dyDescent="0.25">
      <c r="A1367" s="284">
        <v>19</v>
      </c>
      <c r="B1367" s="659"/>
      <c r="C1367" s="625"/>
      <c r="D1367" s="680"/>
      <c r="E1367" s="469"/>
      <c r="F1367" s="468">
        <v>1</v>
      </c>
      <c r="G1367" s="311" t="s">
        <v>976</v>
      </c>
      <c r="H1367" s="342">
        <v>1173</v>
      </c>
      <c r="I1367" s="342"/>
      <c r="J1367" s="342"/>
      <c r="K1367" s="342">
        <v>90</v>
      </c>
      <c r="L1367" s="341"/>
      <c r="M1367" s="342"/>
      <c r="N1367" s="256">
        <v>1155.39877</v>
      </c>
      <c r="O1367" s="256"/>
      <c r="P1367" s="256"/>
    </row>
    <row r="1368" spans="1:16" ht="15" hidden="1" customHeight="1" outlineLevel="1" x14ac:dyDescent="0.25">
      <c r="A1368" s="284">
        <v>20</v>
      </c>
      <c r="B1368" s="659"/>
      <c r="C1368" s="625"/>
      <c r="D1368" s="680"/>
      <c r="E1368" s="469"/>
      <c r="F1368" s="468">
        <v>1</v>
      </c>
      <c r="G1368" s="311" t="s">
        <v>617</v>
      </c>
      <c r="H1368" s="342">
        <v>145</v>
      </c>
      <c r="I1368" s="342"/>
      <c r="J1368" s="342"/>
      <c r="K1368" s="342">
        <v>1</v>
      </c>
      <c r="L1368" s="341"/>
      <c r="M1368" s="342"/>
      <c r="N1368" s="256">
        <v>228.43790999999999</v>
      </c>
      <c r="O1368" s="256"/>
      <c r="P1368" s="256"/>
    </row>
    <row r="1369" spans="1:16" ht="15" hidden="1" customHeight="1" outlineLevel="1" x14ac:dyDescent="0.25">
      <c r="A1369" s="284">
        <v>21</v>
      </c>
      <c r="B1369" s="659"/>
      <c r="C1369" s="625"/>
      <c r="D1369" s="680"/>
      <c r="E1369" s="469"/>
      <c r="F1369" s="468">
        <v>1</v>
      </c>
      <c r="G1369" s="311" t="s">
        <v>977</v>
      </c>
      <c r="H1369" s="342">
        <v>400</v>
      </c>
      <c r="I1369" s="342"/>
      <c r="J1369" s="342"/>
      <c r="K1369" s="342">
        <v>145</v>
      </c>
      <c r="L1369" s="341"/>
      <c r="M1369" s="342"/>
      <c r="N1369" s="256">
        <v>377.67337000000003</v>
      </c>
      <c r="O1369" s="256"/>
      <c r="P1369" s="256"/>
    </row>
    <row r="1370" spans="1:16" ht="15" hidden="1" customHeight="1" outlineLevel="1" x14ac:dyDescent="0.25">
      <c r="A1370" s="284">
        <v>22</v>
      </c>
      <c r="B1370" s="659"/>
      <c r="C1370" s="625"/>
      <c r="D1370" s="680"/>
      <c r="E1370" s="469"/>
      <c r="F1370" s="468">
        <v>1</v>
      </c>
      <c r="G1370" s="311" t="s">
        <v>978</v>
      </c>
      <c r="H1370" s="342">
        <v>20</v>
      </c>
      <c r="I1370" s="342"/>
      <c r="J1370" s="342"/>
      <c r="K1370" s="342">
        <v>25</v>
      </c>
      <c r="L1370" s="341"/>
      <c r="M1370" s="342"/>
      <c r="N1370" s="256">
        <v>94.039349999999999</v>
      </c>
      <c r="O1370" s="256"/>
      <c r="P1370" s="256"/>
    </row>
    <row r="1371" spans="1:16" ht="15" hidden="1" customHeight="1" outlineLevel="1" x14ac:dyDescent="0.25">
      <c r="A1371" s="284">
        <v>23</v>
      </c>
      <c r="B1371" s="659"/>
      <c r="C1371" s="625"/>
      <c r="D1371" s="680"/>
      <c r="E1371" s="469"/>
      <c r="F1371" s="468">
        <v>1</v>
      </c>
      <c r="G1371" s="311" t="s">
        <v>979</v>
      </c>
      <c r="H1371" s="342">
        <v>259</v>
      </c>
      <c r="I1371" s="342"/>
      <c r="J1371" s="342"/>
      <c r="K1371" s="342">
        <v>100</v>
      </c>
      <c r="L1371" s="341"/>
      <c r="M1371" s="342"/>
      <c r="N1371" s="256">
        <v>442.29650999999996</v>
      </c>
      <c r="O1371" s="256"/>
      <c r="P1371" s="256"/>
    </row>
    <row r="1372" spans="1:16" ht="15" hidden="1" customHeight="1" outlineLevel="1" x14ac:dyDescent="0.25">
      <c r="A1372" s="284">
        <v>24</v>
      </c>
      <c r="B1372" s="659"/>
      <c r="C1372" s="625"/>
      <c r="D1372" s="680"/>
      <c r="E1372" s="469"/>
      <c r="F1372" s="468">
        <v>1</v>
      </c>
      <c r="G1372" s="311" t="s">
        <v>980</v>
      </c>
      <c r="H1372" s="342">
        <v>1090</v>
      </c>
      <c r="I1372" s="342"/>
      <c r="J1372" s="342"/>
      <c r="K1372" s="342">
        <v>150</v>
      </c>
      <c r="L1372" s="341"/>
      <c r="M1372" s="342"/>
      <c r="N1372" s="256">
        <v>1083.1256799999999</v>
      </c>
      <c r="O1372" s="256"/>
      <c r="P1372" s="256"/>
    </row>
    <row r="1373" spans="1:16" ht="15" hidden="1" customHeight="1" outlineLevel="1" x14ac:dyDescent="0.25">
      <c r="A1373" s="284">
        <v>25</v>
      </c>
      <c r="B1373" s="659"/>
      <c r="C1373" s="625"/>
      <c r="D1373" s="680"/>
      <c r="E1373" s="469"/>
      <c r="F1373" s="468">
        <v>1</v>
      </c>
      <c r="G1373" s="311" t="s">
        <v>981</v>
      </c>
      <c r="H1373" s="342">
        <v>20</v>
      </c>
      <c r="I1373" s="342"/>
      <c r="J1373" s="342"/>
      <c r="K1373" s="342">
        <v>30</v>
      </c>
      <c r="L1373" s="341"/>
      <c r="M1373" s="342"/>
      <c r="N1373" s="256">
        <v>34.056129999999996</v>
      </c>
      <c r="O1373" s="256"/>
      <c r="P1373" s="256"/>
    </row>
    <row r="1374" spans="1:16" ht="15" hidden="1" customHeight="1" outlineLevel="1" x14ac:dyDescent="0.25">
      <c r="A1374" s="284">
        <v>26</v>
      </c>
      <c r="B1374" s="659"/>
      <c r="C1374" s="625"/>
      <c r="D1374" s="680"/>
      <c r="E1374" s="469"/>
      <c r="F1374" s="468">
        <v>1</v>
      </c>
      <c r="G1374" s="311" t="s">
        <v>619</v>
      </c>
      <c r="H1374" s="342">
        <v>205</v>
      </c>
      <c r="I1374" s="342"/>
      <c r="J1374" s="342"/>
      <c r="K1374" s="342">
        <v>40</v>
      </c>
      <c r="L1374" s="341"/>
      <c r="M1374" s="342"/>
      <c r="N1374" s="256">
        <v>594.27213999999992</v>
      </c>
      <c r="O1374" s="256"/>
      <c r="P1374" s="256"/>
    </row>
    <row r="1375" spans="1:16" ht="15" hidden="1" customHeight="1" outlineLevel="1" x14ac:dyDescent="0.25">
      <c r="A1375" s="284">
        <v>27</v>
      </c>
      <c r="B1375" s="659"/>
      <c r="C1375" s="625"/>
      <c r="D1375" s="680"/>
      <c r="E1375" s="469"/>
      <c r="F1375" s="468">
        <v>1</v>
      </c>
      <c r="G1375" s="311" t="s">
        <v>623</v>
      </c>
      <c r="H1375" s="342">
        <v>10</v>
      </c>
      <c r="I1375" s="342"/>
      <c r="J1375" s="342"/>
      <c r="K1375" s="342">
        <v>120</v>
      </c>
      <c r="L1375" s="341"/>
      <c r="M1375" s="342"/>
      <c r="N1375" s="256">
        <v>109.3172</v>
      </c>
      <c r="O1375" s="256"/>
      <c r="P1375" s="256"/>
    </row>
    <row r="1376" spans="1:16" ht="15" hidden="1" customHeight="1" outlineLevel="1" x14ac:dyDescent="0.25">
      <c r="A1376" s="284">
        <v>28</v>
      </c>
      <c r="B1376" s="659"/>
      <c r="C1376" s="625"/>
      <c r="D1376" s="680"/>
      <c r="E1376" s="469"/>
      <c r="F1376" s="468">
        <v>1</v>
      </c>
      <c r="G1376" s="311" t="s">
        <v>627</v>
      </c>
      <c r="H1376" s="342">
        <v>250</v>
      </c>
      <c r="I1376" s="342"/>
      <c r="J1376" s="342"/>
      <c r="K1376" s="342">
        <v>150</v>
      </c>
      <c r="L1376" s="341"/>
      <c r="M1376" s="342"/>
      <c r="N1376" s="256">
        <v>163.10190999999998</v>
      </c>
      <c r="O1376" s="256"/>
      <c r="P1376" s="256"/>
    </row>
    <row r="1377" spans="1:16" ht="15" hidden="1" customHeight="1" outlineLevel="1" x14ac:dyDescent="0.25">
      <c r="A1377" s="284">
        <v>29</v>
      </c>
      <c r="B1377" s="659"/>
      <c r="C1377" s="625"/>
      <c r="D1377" s="680"/>
      <c r="E1377" s="469"/>
      <c r="F1377" s="468">
        <v>1</v>
      </c>
      <c r="G1377" s="311" t="s">
        <v>982</v>
      </c>
      <c r="H1377" s="342">
        <v>29</v>
      </c>
      <c r="I1377" s="342"/>
      <c r="J1377" s="342"/>
      <c r="K1377" s="342">
        <v>140</v>
      </c>
      <c r="L1377" s="341"/>
      <c r="M1377" s="342"/>
      <c r="N1377" s="256">
        <v>97.419870000000003</v>
      </c>
      <c r="O1377" s="256"/>
      <c r="P1377" s="256"/>
    </row>
    <row r="1378" spans="1:16" ht="15" hidden="1" customHeight="1" outlineLevel="1" x14ac:dyDescent="0.25">
      <c r="A1378" s="284">
        <v>30</v>
      </c>
      <c r="B1378" s="659"/>
      <c r="C1378" s="625"/>
      <c r="D1378" s="680"/>
      <c r="E1378" s="469"/>
      <c r="F1378" s="468">
        <v>1</v>
      </c>
      <c r="G1378" s="311" t="s">
        <v>631</v>
      </c>
      <c r="H1378" s="342">
        <v>15</v>
      </c>
      <c r="I1378" s="342"/>
      <c r="J1378" s="342"/>
      <c r="K1378" s="342">
        <v>150</v>
      </c>
      <c r="L1378" s="341"/>
      <c r="M1378" s="342"/>
      <c r="N1378" s="256">
        <v>102.5234</v>
      </c>
      <c r="O1378" s="256"/>
      <c r="P1378" s="256"/>
    </row>
    <row r="1379" spans="1:16" ht="15" hidden="1" customHeight="1" outlineLevel="1" x14ac:dyDescent="0.25">
      <c r="A1379" s="284">
        <v>31</v>
      </c>
      <c r="B1379" s="659"/>
      <c r="C1379" s="625"/>
      <c r="D1379" s="680"/>
      <c r="E1379" s="469"/>
      <c r="F1379" s="468">
        <v>1</v>
      </c>
      <c r="G1379" s="311" t="s">
        <v>983</v>
      </c>
      <c r="H1379" s="342">
        <v>15</v>
      </c>
      <c r="I1379" s="342"/>
      <c r="J1379" s="342"/>
      <c r="K1379" s="342">
        <v>40</v>
      </c>
      <c r="L1379" s="341"/>
      <c r="M1379" s="342"/>
      <c r="N1379" s="256">
        <v>89.212040000000002</v>
      </c>
      <c r="O1379" s="256"/>
      <c r="P1379" s="256"/>
    </row>
    <row r="1380" spans="1:16" ht="15" hidden="1" customHeight="1" outlineLevel="1" x14ac:dyDescent="0.25">
      <c r="A1380" s="284">
        <v>32</v>
      </c>
      <c r="B1380" s="659"/>
      <c r="C1380" s="625"/>
      <c r="D1380" s="680"/>
      <c r="E1380" s="469"/>
      <c r="F1380" s="468">
        <v>1</v>
      </c>
      <c r="G1380" s="311" t="s">
        <v>984</v>
      </c>
      <c r="H1380" s="342">
        <v>3163</v>
      </c>
      <c r="I1380" s="342"/>
      <c r="J1380" s="342"/>
      <c r="K1380" s="342">
        <v>100</v>
      </c>
      <c r="L1380" s="341"/>
      <c r="M1380" s="342"/>
      <c r="N1380" s="256">
        <v>2389.2274499999999</v>
      </c>
      <c r="O1380" s="256"/>
      <c r="P1380" s="256"/>
    </row>
    <row r="1381" spans="1:16" ht="15" hidden="1" customHeight="1" outlineLevel="1" x14ac:dyDescent="0.25">
      <c r="A1381" s="284">
        <v>33</v>
      </c>
      <c r="B1381" s="659"/>
      <c r="C1381" s="625"/>
      <c r="D1381" s="680"/>
      <c r="E1381" s="469"/>
      <c r="F1381" s="468">
        <v>1</v>
      </c>
      <c r="G1381" s="311" t="s">
        <v>635</v>
      </c>
      <c r="H1381" s="342">
        <v>17</v>
      </c>
      <c r="I1381" s="342"/>
      <c r="J1381" s="342"/>
      <c r="K1381" s="342">
        <v>108</v>
      </c>
      <c r="L1381" s="341"/>
      <c r="M1381" s="342"/>
      <c r="N1381" s="256">
        <v>69.80364999999999</v>
      </c>
      <c r="O1381" s="256"/>
      <c r="P1381" s="256"/>
    </row>
    <row r="1382" spans="1:16" ht="15" hidden="1" customHeight="1" outlineLevel="1" x14ac:dyDescent="0.25">
      <c r="A1382" s="284">
        <v>34</v>
      </c>
      <c r="B1382" s="659"/>
      <c r="C1382" s="625"/>
      <c r="D1382" s="680"/>
      <c r="E1382" s="469"/>
      <c r="F1382" s="468">
        <v>1</v>
      </c>
      <c r="G1382" s="311" t="s">
        <v>985</v>
      </c>
      <c r="H1382" s="342">
        <v>4864</v>
      </c>
      <c r="I1382" s="342"/>
      <c r="J1382" s="342"/>
      <c r="K1382" s="342">
        <v>20</v>
      </c>
      <c r="L1382" s="341"/>
      <c r="M1382" s="342"/>
      <c r="N1382" s="256">
        <v>2944.1695100000002</v>
      </c>
      <c r="O1382" s="256"/>
      <c r="P1382" s="256"/>
    </row>
    <row r="1383" spans="1:16" ht="15" hidden="1" customHeight="1" outlineLevel="1" x14ac:dyDescent="0.25">
      <c r="A1383" s="284">
        <v>35</v>
      </c>
      <c r="B1383" s="659"/>
      <c r="C1383" s="625"/>
      <c r="D1383" s="680"/>
      <c r="E1383" s="469"/>
      <c r="F1383" s="468">
        <v>1</v>
      </c>
      <c r="G1383" s="311" t="s">
        <v>986</v>
      </c>
      <c r="H1383" s="342"/>
      <c r="I1383" s="342">
        <v>70</v>
      </c>
      <c r="J1383" s="342"/>
      <c r="K1383" s="342"/>
      <c r="L1383" s="341">
        <v>15</v>
      </c>
      <c r="M1383" s="342"/>
      <c r="N1383" s="256"/>
      <c r="O1383" s="256">
        <v>148.94829999999999</v>
      </c>
      <c r="P1383" s="256"/>
    </row>
    <row r="1384" spans="1:16" ht="15" hidden="1" customHeight="1" outlineLevel="1" x14ac:dyDescent="0.25">
      <c r="A1384" s="284">
        <v>36</v>
      </c>
      <c r="B1384" s="659"/>
      <c r="C1384" s="625"/>
      <c r="D1384" s="680"/>
      <c r="E1384" s="469"/>
      <c r="F1384" s="468">
        <v>1</v>
      </c>
      <c r="G1384" s="311" t="s">
        <v>174</v>
      </c>
      <c r="H1384" s="342"/>
      <c r="I1384" s="342">
        <v>10</v>
      </c>
      <c r="J1384" s="342"/>
      <c r="K1384" s="342"/>
      <c r="L1384" s="341">
        <v>20</v>
      </c>
      <c r="M1384" s="342"/>
      <c r="N1384" s="256"/>
      <c r="O1384" s="256">
        <v>57.59843</v>
      </c>
      <c r="P1384" s="256"/>
    </row>
    <row r="1385" spans="1:16" ht="15" hidden="1" customHeight="1" outlineLevel="1" x14ac:dyDescent="0.25">
      <c r="A1385" s="284">
        <v>37</v>
      </c>
      <c r="B1385" s="659"/>
      <c r="C1385" s="625"/>
      <c r="D1385" s="680"/>
      <c r="E1385" s="469"/>
      <c r="F1385" s="468">
        <v>1</v>
      </c>
      <c r="G1385" s="311" t="s">
        <v>188</v>
      </c>
      <c r="H1385" s="342"/>
      <c r="I1385" s="342">
        <v>10</v>
      </c>
      <c r="J1385" s="342"/>
      <c r="K1385" s="342"/>
      <c r="L1385" s="341">
        <v>120</v>
      </c>
      <c r="M1385" s="342"/>
      <c r="N1385" s="256"/>
      <c r="O1385" s="256">
        <v>28.08419</v>
      </c>
      <c r="P1385" s="256"/>
    </row>
    <row r="1386" spans="1:16" ht="15" hidden="1" customHeight="1" outlineLevel="1" x14ac:dyDescent="0.25">
      <c r="A1386" s="284">
        <v>38</v>
      </c>
      <c r="B1386" s="659"/>
      <c r="C1386" s="625"/>
      <c r="D1386" s="680"/>
      <c r="E1386" s="469"/>
      <c r="F1386" s="468">
        <v>1</v>
      </c>
      <c r="G1386" s="311" t="s">
        <v>189</v>
      </c>
      <c r="H1386" s="342"/>
      <c r="I1386" s="342">
        <v>1560</v>
      </c>
      <c r="J1386" s="342"/>
      <c r="K1386" s="342"/>
      <c r="L1386" s="341">
        <v>25</v>
      </c>
      <c r="M1386" s="342"/>
      <c r="N1386" s="256"/>
      <c r="O1386" s="256">
        <v>951.45050000000003</v>
      </c>
      <c r="P1386" s="256"/>
    </row>
    <row r="1387" spans="1:16" ht="15" hidden="1" customHeight="1" outlineLevel="1" x14ac:dyDescent="0.25">
      <c r="A1387" s="284">
        <v>39</v>
      </c>
      <c r="B1387" s="659"/>
      <c r="C1387" s="625"/>
      <c r="D1387" s="680"/>
      <c r="E1387" s="469"/>
      <c r="F1387" s="468">
        <v>1</v>
      </c>
      <c r="G1387" s="311" t="s">
        <v>987</v>
      </c>
      <c r="H1387" s="342"/>
      <c r="I1387" s="342">
        <v>70</v>
      </c>
      <c r="J1387" s="342"/>
      <c r="K1387" s="342"/>
      <c r="L1387" s="341">
        <v>100</v>
      </c>
      <c r="M1387" s="342"/>
      <c r="N1387" s="256"/>
      <c r="O1387" s="256">
        <v>312.09746999999999</v>
      </c>
      <c r="P1387" s="256"/>
    </row>
    <row r="1388" spans="1:16" ht="15" hidden="1" customHeight="1" outlineLevel="1" x14ac:dyDescent="0.25">
      <c r="A1388" s="284">
        <v>40</v>
      </c>
      <c r="B1388" s="659"/>
      <c r="C1388" s="625"/>
      <c r="D1388" s="680"/>
      <c r="E1388" s="469"/>
      <c r="F1388" s="468">
        <v>1</v>
      </c>
      <c r="G1388" s="311" t="s">
        <v>988</v>
      </c>
      <c r="H1388" s="342"/>
      <c r="I1388" s="342">
        <v>362</v>
      </c>
      <c r="J1388" s="342"/>
      <c r="K1388" s="342"/>
      <c r="L1388" s="341">
        <v>300</v>
      </c>
      <c r="M1388" s="342"/>
      <c r="N1388" s="256"/>
      <c r="O1388" s="256">
        <v>834.13079000000005</v>
      </c>
      <c r="P1388" s="256"/>
    </row>
    <row r="1389" spans="1:16" ht="15" hidden="1" customHeight="1" outlineLevel="1" x14ac:dyDescent="0.25">
      <c r="A1389" s="284">
        <v>41</v>
      </c>
      <c r="B1389" s="659"/>
      <c r="C1389" s="625"/>
      <c r="D1389" s="680"/>
      <c r="E1389" s="264"/>
      <c r="F1389" s="468"/>
      <c r="G1389" s="207" t="s">
        <v>2307</v>
      </c>
      <c r="H1389" s="304"/>
      <c r="I1389" s="304"/>
      <c r="J1389" s="304">
        <v>6</v>
      </c>
      <c r="K1389" s="304"/>
      <c r="L1389" s="297"/>
      <c r="M1389" s="304">
        <v>16</v>
      </c>
      <c r="N1389" s="279"/>
      <c r="O1389" s="279"/>
      <c r="P1389" s="279">
        <v>20.917949999999994</v>
      </c>
    </row>
    <row r="1390" spans="1:16" ht="15" hidden="1" customHeight="1" outlineLevel="1" x14ac:dyDescent="0.25">
      <c r="A1390" s="284">
        <v>42</v>
      </c>
      <c r="B1390" s="659"/>
      <c r="C1390" s="625"/>
      <c r="D1390" s="680"/>
      <c r="E1390" s="264"/>
      <c r="F1390" s="468"/>
      <c r="G1390" s="207" t="s">
        <v>2174</v>
      </c>
      <c r="H1390" s="304"/>
      <c r="I1390" s="304"/>
      <c r="J1390" s="304">
        <v>60</v>
      </c>
      <c r="K1390" s="304"/>
      <c r="L1390" s="297"/>
      <c r="M1390" s="304">
        <v>15</v>
      </c>
      <c r="N1390" s="279"/>
      <c r="O1390" s="279"/>
      <c r="P1390" s="279">
        <v>161.93474000000001</v>
      </c>
    </row>
    <row r="1391" spans="1:16" ht="15" hidden="1" customHeight="1" outlineLevel="1" x14ac:dyDescent="0.25">
      <c r="A1391" s="284">
        <v>43</v>
      </c>
      <c r="B1391" s="659"/>
      <c r="C1391" s="625"/>
      <c r="D1391" s="680"/>
      <c r="E1391" s="264"/>
      <c r="F1391" s="468"/>
      <c r="G1391" s="207" t="s">
        <v>2053</v>
      </c>
      <c r="H1391" s="304"/>
      <c r="I1391" s="304"/>
      <c r="J1391" s="304">
        <v>10</v>
      </c>
      <c r="K1391" s="304"/>
      <c r="L1391" s="297"/>
      <c r="M1391" s="304">
        <v>15</v>
      </c>
      <c r="N1391" s="279"/>
      <c r="O1391" s="279"/>
      <c r="P1391" s="279">
        <v>27.73884</v>
      </c>
    </row>
    <row r="1392" spans="1:16" ht="15" hidden="1" customHeight="1" outlineLevel="1" x14ac:dyDescent="0.25">
      <c r="A1392" s="284">
        <v>44</v>
      </c>
      <c r="B1392" s="659"/>
      <c r="C1392" s="625"/>
      <c r="D1392" s="680"/>
      <c r="E1392" s="264"/>
      <c r="F1392" s="468"/>
      <c r="G1392" s="207" t="s">
        <v>2148</v>
      </c>
      <c r="H1392" s="304"/>
      <c r="I1392" s="304"/>
      <c r="J1392" s="304">
        <v>281</v>
      </c>
      <c r="K1392" s="304"/>
      <c r="L1392" s="297"/>
      <c r="M1392" s="304">
        <v>15</v>
      </c>
      <c r="N1392" s="279"/>
      <c r="O1392" s="279"/>
      <c r="P1392" s="279">
        <v>336.73880000000003</v>
      </c>
    </row>
    <row r="1393" spans="1:16" ht="15" hidden="1" customHeight="1" outlineLevel="1" x14ac:dyDescent="0.25">
      <c r="A1393" s="284">
        <v>45</v>
      </c>
      <c r="B1393" s="659"/>
      <c r="C1393" s="625"/>
      <c r="D1393" s="680"/>
      <c r="E1393" s="264"/>
      <c r="F1393" s="468"/>
      <c r="G1393" s="207" t="s">
        <v>2159</v>
      </c>
      <c r="H1393" s="304"/>
      <c r="I1393" s="304"/>
      <c r="J1393" s="304">
        <v>100</v>
      </c>
      <c r="K1393" s="304"/>
      <c r="L1393" s="297"/>
      <c r="M1393" s="304">
        <v>150</v>
      </c>
      <c r="N1393" s="279"/>
      <c r="O1393" s="279"/>
      <c r="P1393" s="279">
        <v>200.12880999999999</v>
      </c>
    </row>
    <row r="1394" spans="1:16" ht="15" hidden="1" customHeight="1" outlineLevel="1" x14ac:dyDescent="0.25">
      <c r="A1394" s="284">
        <v>46</v>
      </c>
      <c r="B1394" s="659"/>
      <c r="C1394" s="625"/>
      <c r="D1394" s="680"/>
      <c r="E1394" s="264"/>
      <c r="F1394" s="468"/>
      <c r="G1394" s="207" t="s">
        <v>1559</v>
      </c>
      <c r="H1394" s="304"/>
      <c r="I1394" s="304"/>
      <c r="J1394" s="304">
        <v>350</v>
      </c>
      <c r="K1394" s="304"/>
      <c r="L1394" s="297"/>
      <c r="M1394" s="304">
        <v>15</v>
      </c>
      <c r="N1394" s="279"/>
      <c r="O1394" s="279"/>
      <c r="P1394" s="279">
        <v>395.113</v>
      </c>
    </row>
    <row r="1395" spans="1:16" ht="15" hidden="1" customHeight="1" outlineLevel="1" x14ac:dyDescent="0.25">
      <c r="A1395" s="284">
        <v>47</v>
      </c>
      <c r="B1395" s="659"/>
      <c r="C1395" s="625"/>
      <c r="D1395" s="680"/>
      <c r="E1395" s="264"/>
      <c r="F1395" s="468"/>
      <c r="G1395" s="207" t="s">
        <v>2334</v>
      </c>
      <c r="H1395" s="304"/>
      <c r="I1395" s="304"/>
      <c r="J1395" s="304">
        <v>5</v>
      </c>
      <c r="K1395" s="304"/>
      <c r="L1395" s="297"/>
      <c r="M1395" s="304">
        <v>355.4</v>
      </c>
      <c r="N1395" s="279"/>
      <c r="O1395" s="279"/>
      <c r="P1395" s="279">
        <v>84.282090000000011</v>
      </c>
    </row>
    <row r="1396" spans="1:16" ht="15" hidden="1" customHeight="1" outlineLevel="1" x14ac:dyDescent="0.25">
      <c r="A1396" s="284">
        <v>48</v>
      </c>
      <c r="B1396" s="659"/>
      <c r="C1396" s="625"/>
      <c r="D1396" s="680"/>
      <c r="E1396" s="264"/>
      <c r="F1396" s="468"/>
      <c r="G1396" s="207" t="s">
        <v>2342</v>
      </c>
      <c r="H1396" s="304"/>
      <c r="I1396" s="304"/>
      <c r="J1396" s="304">
        <v>923</v>
      </c>
      <c r="K1396" s="304"/>
      <c r="L1396" s="297"/>
      <c r="M1396" s="304">
        <v>15</v>
      </c>
      <c r="N1396" s="279"/>
      <c r="O1396" s="279"/>
      <c r="P1396" s="279">
        <v>872.19220999999993</v>
      </c>
    </row>
    <row r="1397" spans="1:16" ht="15" hidden="1" customHeight="1" outlineLevel="1" thickBot="1" x14ac:dyDescent="0.3">
      <c r="A1397" s="284">
        <v>49</v>
      </c>
      <c r="B1397" s="659"/>
      <c r="C1397" s="625"/>
      <c r="D1397" s="680"/>
      <c r="E1397" s="264"/>
      <c r="F1397" s="468"/>
      <c r="G1397" s="207" t="s">
        <v>2382</v>
      </c>
      <c r="H1397" s="304"/>
      <c r="I1397" s="304"/>
      <c r="J1397" s="304">
        <v>45</v>
      </c>
      <c r="K1397" s="304"/>
      <c r="L1397" s="297"/>
      <c r="M1397" s="304">
        <v>325</v>
      </c>
      <c r="N1397" s="279"/>
      <c r="O1397" s="279"/>
      <c r="P1397" s="279">
        <v>269.81965000000002</v>
      </c>
    </row>
    <row r="1398" spans="1:16" ht="15" customHeight="1" collapsed="1" thickBot="1" x14ac:dyDescent="0.3">
      <c r="A1398" s="392" t="s">
        <v>2515</v>
      </c>
      <c r="B1398" s="659"/>
      <c r="C1398" s="625"/>
      <c r="D1398" s="680"/>
      <c r="E1398" s="385" t="s">
        <v>20</v>
      </c>
      <c r="F1398" s="386" t="s">
        <v>15</v>
      </c>
      <c r="G1398" s="393" t="s">
        <v>16</v>
      </c>
      <c r="H1398" s="564">
        <v>0</v>
      </c>
      <c r="I1398" s="564">
        <v>0</v>
      </c>
      <c r="J1398" s="564">
        <v>117</v>
      </c>
      <c r="K1398" s="564">
        <v>0</v>
      </c>
      <c r="L1398" s="583">
        <v>0</v>
      </c>
      <c r="M1398" s="415">
        <v>2964.5</v>
      </c>
      <c r="N1398" s="388">
        <v>0</v>
      </c>
      <c r="O1398" s="388">
        <v>0</v>
      </c>
      <c r="P1398" s="389">
        <v>365.83800000000002</v>
      </c>
    </row>
    <row r="1399" spans="1:16" ht="15" hidden="1" customHeight="1" outlineLevel="1" thickBot="1" x14ac:dyDescent="0.3">
      <c r="A1399" s="458">
        <v>1</v>
      </c>
      <c r="B1399" s="643"/>
      <c r="C1399" s="684"/>
      <c r="D1399" s="664"/>
      <c r="E1399" s="498"/>
      <c r="F1399" s="491" t="s">
        <v>100</v>
      </c>
      <c r="G1399" s="492" t="s">
        <v>2366</v>
      </c>
      <c r="H1399" s="493"/>
      <c r="I1399" s="494"/>
      <c r="J1399" s="494">
        <v>117</v>
      </c>
      <c r="K1399" s="494"/>
      <c r="L1399" s="494"/>
      <c r="M1399" s="494">
        <v>2964.5</v>
      </c>
      <c r="N1399" s="496"/>
      <c r="O1399" s="496"/>
      <c r="P1399" s="497">
        <v>365.83800000000002</v>
      </c>
    </row>
    <row r="1400" spans="1:16" ht="15.75" collapsed="1" thickBot="1" x14ac:dyDescent="0.3">
      <c r="A1400" s="527"/>
      <c r="B1400" s="528"/>
      <c r="C1400" s="528"/>
      <c r="D1400" s="528"/>
      <c r="E1400" s="529"/>
      <c r="F1400" s="530"/>
      <c r="G1400" s="463"/>
      <c r="H1400" s="221"/>
      <c r="I1400" s="221"/>
      <c r="J1400" s="241"/>
      <c r="K1400" s="221"/>
      <c r="L1400" s="221"/>
      <c r="M1400" s="221"/>
      <c r="N1400" s="221"/>
      <c r="O1400" s="221"/>
      <c r="P1400" s="553"/>
    </row>
    <row r="1401" spans="1:16" ht="15.75" thickBot="1" x14ac:dyDescent="0.3">
      <c r="A1401" s="671"/>
      <c r="B1401" s="672"/>
      <c r="C1401" s="672"/>
      <c r="D1401" s="672"/>
      <c r="E1401" s="672"/>
      <c r="F1401" s="673"/>
      <c r="G1401" s="674" t="s">
        <v>31</v>
      </c>
      <c r="H1401" s="675"/>
      <c r="I1401" s="675"/>
      <c r="J1401" s="675"/>
      <c r="K1401" s="675"/>
      <c r="L1401" s="675"/>
      <c r="M1401" s="675"/>
      <c r="N1401" s="675"/>
      <c r="O1401" s="675"/>
      <c r="P1401" s="676"/>
    </row>
    <row r="1402" spans="1:16" ht="66" customHeight="1" thickBot="1" x14ac:dyDescent="0.3">
      <c r="A1402" s="613" t="s">
        <v>1</v>
      </c>
      <c r="B1402" s="677" t="s">
        <v>32</v>
      </c>
      <c r="C1402" s="615" t="s">
        <v>33</v>
      </c>
      <c r="D1402" s="668" t="s">
        <v>34</v>
      </c>
      <c r="E1402" s="615" t="s">
        <v>30</v>
      </c>
      <c r="F1402" s="635" t="s">
        <v>35</v>
      </c>
      <c r="G1402" s="663" t="s">
        <v>7</v>
      </c>
      <c r="H1402" s="644" t="s">
        <v>8</v>
      </c>
      <c r="I1402" s="653"/>
      <c r="J1402" s="653"/>
      <c r="K1402" s="644" t="s">
        <v>9</v>
      </c>
      <c r="L1402" s="653"/>
      <c r="M1402" s="653"/>
      <c r="N1402" s="644" t="s">
        <v>36</v>
      </c>
      <c r="O1402" s="653"/>
      <c r="P1402" s="635"/>
    </row>
    <row r="1403" spans="1:16" ht="39.75" customHeight="1" thickBot="1" x14ac:dyDescent="0.3">
      <c r="A1403" s="614"/>
      <c r="B1403" s="678"/>
      <c r="C1403" s="616"/>
      <c r="D1403" s="670"/>
      <c r="E1403" s="616"/>
      <c r="F1403" s="636"/>
      <c r="G1403" s="664"/>
      <c r="H1403" s="202">
        <v>2020</v>
      </c>
      <c r="I1403" s="472">
        <v>2021</v>
      </c>
      <c r="J1403" s="299">
        <v>2022</v>
      </c>
      <c r="K1403" s="202">
        <v>2020</v>
      </c>
      <c r="L1403" s="472">
        <v>2021</v>
      </c>
      <c r="M1403" s="202">
        <v>2022</v>
      </c>
      <c r="N1403" s="202">
        <v>2020</v>
      </c>
      <c r="O1403" s="472">
        <v>2021</v>
      </c>
      <c r="P1403" s="202">
        <v>2022</v>
      </c>
    </row>
    <row r="1404" spans="1:16" ht="17.25" customHeight="1" thickBot="1" x14ac:dyDescent="0.3">
      <c r="A1404" s="480">
        <v>1</v>
      </c>
      <c r="B1404" s="695">
        <v>2</v>
      </c>
      <c r="C1404" s="696"/>
      <c r="D1404" s="696"/>
      <c r="E1404" s="696"/>
      <c r="F1404" s="697"/>
      <c r="G1404" s="479">
        <v>3</v>
      </c>
      <c r="H1404" s="654">
        <v>4</v>
      </c>
      <c r="I1404" s="654"/>
      <c r="J1404" s="654"/>
      <c r="K1404" s="698">
        <v>5</v>
      </c>
      <c r="L1404" s="654"/>
      <c r="M1404" s="654"/>
      <c r="N1404" s="698">
        <v>6</v>
      </c>
      <c r="O1404" s="654"/>
      <c r="P1404" s="636"/>
    </row>
    <row r="1405" spans="1:16" ht="15" hidden="1" customHeight="1" x14ac:dyDescent="0.3">
      <c r="A1405" s="217" t="s">
        <v>37</v>
      </c>
      <c r="B1405" s="655" t="s">
        <v>38</v>
      </c>
      <c r="C1405" s="701" t="s">
        <v>39</v>
      </c>
      <c r="D1405" s="704" t="s">
        <v>40</v>
      </c>
      <c r="E1405" s="308" t="s">
        <v>14</v>
      </c>
      <c r="F1405" s="230"/>
      <c r="G1405" s="470"/>
      <c r="H1405" s="205">
        <v>0</v>
      </c>
      <c r="I1405" s="206">
        <v>0</v>
      </c>
      <c r="J1405" s="231"/>
      <c r="K1405" s="206">
        <v>0</v>
      </c>
      <c r="L1405" s="206">
        <v>0</v>
      </c>
      <c r="M1405" s="206">
        <v>0</v>
      </c>
      <c r="N1405" s="206">
        <v>0</v>
      </c>
      <c r="O1405" s="206">
        <v>0</v>
      </c>
      <c r="P1405" s="499"/>
    </row>
    <row r="1406" spans="1:16" ht="15.75" hidden="1" customHeight="1" thickBot="1" x14ac:dyDescent="0.3">
      <c r="A1406" s="474"/>
      <c r="B1406" s="660"/>
      <c r="C1406" s="702"/>
      <c r="D1406" s="705"/>
      <c r="E1406" s="331"/>
      <c r="F1406" s="482"/>
      <c r="G1406" s="468" t="s">
        <v>16</v>
      </c>
      <c r="H1406" s="371"/>
      <c r="I1406" s="371"/>
      <c r="J1406" s="220"/>
      <c r="K1406" s="368"/>
      <c r="L1406" s="368"/>
      <c r="M1406" s="368"/>
      <c r="N1406" s="368"/>
      <c r="O1406" s="368"/>
      <c r="P1406" s="500"/>
    </row>
    <row r="1407" spans="1:16" ht="15.75" hidden="1" customHeight="1" thickBot="1" x14ac:dyDescent="0.3">
      <c r="A1407" s="474"/>
      <c r="B1407" s="660"/>
      <c r="C1407" s="702"/>
      <c r="D1407" s="705"/>
      <c r="E1407" s="331"/>
      <c r="F1407" s="482"/>
      <c r="G1407" s="468" t="s">
        <v>16</v>
      </c>
      <c r="H1407" s="371"/>
      <c r="I1407" s="371"/>
      <c r="J1407" s="220"/>
      <c r="K1407" s="368"/>
      <c r="L1407" s="368"/>
      <c r="M1407" s="368"/>
      <c r="N1407" s="368"/>
      <c r="O1407" s="368"/>
      <c r="P1407" s="500"/>
    </row>
    <row r="1408" spans="1:16" ht="15" hidden="1" customHeight="1" x14ac:dyDescent="0.3">
      <c r="A1408" s="217" t="s">
        <v>41</v>
      </c>
      <c r="B1408" s="656"/>
      <c r="C1408" s="703"/>
      <c r="D1408" s="705"/>
      <c r="E1408" s="226" t="s">
        <v>18</v>
      </c>
      <c r="F1408" s="232"/>
      <c r="G1408" s="468"/>
      <c r="H1408" s="375">
        <v>0</v>
      </c>
      <c r="I1408" s="330">
        <v>0</v>
      </c>
      <c r="J1408" s="229"/>
      <c r="K1408" s="330">
        <v>0</v>
      </c>
      <c r="L1408" s="330">
        <v>0</v>
      </c>
      <c r="M1408" s="330">
        <v>0</v>
      </c>
      <c r="N1408" s="330">
        <v>0</v>
      </c>
      <c r="O1408" s="330">
        <v>0</v>
      </c>
      <c r="P1408" s="501"/>
    </row>
    <row r="1409" spans="1:16" ht="15.75" hidden="1" customHeight="1" thickBot="1" x14ac:dyDescent="0.3">
      <c r="A1409" s="474"/>
      <c r="B1409" s="656"/>
      <c r="C1409" s="703"/>
      <c r="D1409" s="705"/>
      <c r="E1409" s="331"/>
      <c r="F1409" s="482"/>
      <c r="G1409" s="468" t="s">
        <v>16</v>
      </c>
      <c r="H1409" s="371"/>
      <c r="I1409" s="371"/>
      <c r="J1409" s="220"/>
      <c r="K1409" s="368"/>
      <c r="L1409" s="368"/>
      <c r="M1409" s="368"/>
      <c r="N1409" s="368"/>
      <c r="O1409" s="368"/>
      <c r="P1409" s="500"/>
    </row>
    <row r="1410" spans="1:16" ht="15.75" hidden="1" customHeight="1" thickBot="1" x14ac:dyDescent="0.3">
      <c r="A1410" s="474"/>
      <c r="B1410" s="656"/>
      <c r="C1410" s="703"/>
      <c r="D1410" s="705"/>
      <c r="E1410" s="331"/>
      <c r="F1410" s="482"/>
      <c r="G1410" s="468" t="s">
        <v>16</v>
      </c>
      <c r="H1410" s="371"/>
      <c r="I1410" s="371"/>
      <c r="J1410" s="220"/>
      <c r="K1410" s="368"/>
      <c r="L1410" s="368"/>
      <c r="M1410" s="368"/>
      <c r="N1410" s="368"/>
      <c r="O1410" s="368"/>
      <c r="P1410" s="500"/>
    </row>
    <row r="1411" spans="1:16" ht="15" hidden="1" customHeight="1" x14ac:dyDescent="0.3">
      <c r="A1411" s="217" t="s">
        <v>42</v>
      </c>
      <c r="B1411" s="656"/>
      <c r="C1411" s="703"/>
      <c r="D1411" s="705"/>
      <c r="E1411" s="226" t="s">
        <v>20</v>
      </c>
      <c r="F1411" s="232" t="s">
        <v>989</v>
      </c>
      <c r="G1411" s="468"/>
      <c r="H1411" s="375">
        <v>0</v>
      </c>
      <c r="I1411" s="330">
        <v>0</v>
      </c>
      <c r="J1411" s="229"/>
      <c r="K1411" s="330">
        <v>0</v>
      </c>
      <c r="L1411" s="330">
        <v>0</v>
      </c>
      <c r="M1411" s="330">
        <v>0</v>
      </c>
      <c r="N1411" s="330">
        <v>0</v>
      </c>
      <c r="O1411" s="330">
        <v>0</v>
      </c>
      <c r="P1411" s="501"/>
    </row>
    <row r="1412" spans="1:16" ht="15.75" hidden="1" customHeight="1" thickBot="1" x14ac:dyDescent="0.3">
      <c r="A1412" s="474"/>
      <c r="B1412" s="656"/>
      <c r="C1412" s="703"/>
      <c r="D1412" s="705"/>
      <c r="E1412" s="331"/>
      <c r="F1412" s="482"/>
      <c r="G1412" s="468" t="s">
        <v>16</v>
      </c>
      <c r="H1412" s="371"/>
      <c r="I1412" s="371"/>
      <c r="J1412" s="220"/>
      <c r="K1412" s="368"/>
      <c r="L1412" s="368"/>
      <c r="M1412" s="368"/>
      <c r="N1412" s="368"/>
      <c r="O1412" s="368"/>
      <c r="P1412" s="500"/>
    </row>
    <row r="1413" spans="1:16" ht="15" hidden="1" customHeight="1" x14ac:dyDescent="0.3">
      <c r="A1413" s="217" t="s">
        <v>43</v>
      </c>
      <c r="B1413" s="656"/>
      <c r="C1413" s="703"/>
      <c r="D1413" s="705"/>
      <c r="E1413" s="226" t="s">
        <v>44</v>
      </c>
      <c r="F1413" s="232"/>
      <c r="G1413" s="468"/>
      <c r="H1413" s="375">
        <v>0</v>
      </c>
      <c r="I1413" s="330">
        <v>0</v>
      </c>
      <c r="J1413" s="229"/>
      <c r="K1413" s="330">
        <v>0</v>
      </c>
      <c r="L1413" s="330">
        <v>0</v>
      </c>
      <c r="M1413" s="330">
        <v>0</v>
      </c>
      <c r="N1413" s="330">
        <v>0</v>
      </c>
      <c r="O1413" s="330">
        <v>0</v>
      </c>
      <c r="P1413" s="501"/>
    </row>
    <row r="1414" spans="1:16" ht="15.75" hidden="1" customHeight="1" thickBot="1" x14ac:dyDescent="0.3">
      <c r="A1414" s="474"/>
      <c r="B1414" s="656"/>
      <c r="C1414" s="703"/>
      <c r="D1414" s="705"/>
      <c r="E1414" s="331"/>
      <c r="F1414" s="482"/>
      <c r="G1414" s="468" t="s">
        <v>16</v>
      </c>
      <c r="H1414" s="371"/>
      <c r="I1414" s="371"/>
      <c r="J1414" s="220"/>
      <c r="K1414" s="368"/>
      <c r="L1414" s="368"/>
      <c r="M1414" s="368"/>
      <c r="N1414" s="368"/>
      <c r="O1414" s="368"/>
      <c r="P1414" s="500"/>
    </row>
    <row r="1415" spans="1:16" ht="15.75" hidden="1" customHeight="1" thickBot="1" x14ac:dyDescent="0.3">
      <c r="A1415" s="474"/>
      <c r="B1415" s="656"/>
      <c r="C1415" s="703"/>
      <c r="D1415" s="705"/>
      <c r="E1415" s="331"/>
      <c r="F1415" s="482"/>
      <c r="G1415" s="468" t="s">
        <v>16</v>
      </c>
      <c r="H1415" s="371"/>
      <c r="I1415" s="371"/>
      <c r="J1415" s="220"/>
      <c r="K1415" s="368"/>
      <c r="L1415" s="368"/>
      <c r="M1415" s="368"/>
      <c r="N1415" s="368"/>
      <c r="O1415" s="368"/>
      <c r="P1415" s="500"/>
    </row>
    <row r="1416" spans="1:16" ht="15" hidden="1" customHeight="1" x14ac:dyDescent="0.3">
      <c r="A1416" s="217" t="s">
        <v>45</v>
      </c>
      <c r="B1416" s="656"/>
      <c r="C1416" s="703"/>
      <c r="D1416" s="705"/>
      <c r="E1416" s="226" t="s">
        <v>46</v>
      </c>
      <c r="F1416" s="232"/>
      <c r="G1416" s="468"/>
      <c r="H1416" s="375">
        <v>0</v>
      </c>
      <c r="I1416" s="330">
        <v>0</v>
      </c>
      <c r="J1416" s="229"/>
      <c r="K1416" s="330">
        <v>0</v>
      </c>
      <c r="L1416" s="330">
        <v>0</v>
      </c>
      <c r="M1416" s="330">
        <v>0</v>
      </c>
      <c r="N1416" s="330">
        <v>0</v>
      </c>
      <c r="O1416" s="330">
        <v>0</v>
      </c>
      <c r="P1416" s="501"/>
    </row>
    <row r="1417" spans="1:16" ht="15.75" hidden="1" customHeight="1" thickBot="1" x14ac:dyDescent="0.3">
      <c r="A1417" s="474"/>
      <c r="B1417" s="656"/>
      <c r="C1417" s="703"/>
      <c r="D1417" s="705"/>
      <c r="E1417" s="331"/>
      <c r="F1417" s="482"/>
      <c r="G1417" s="468" t="s">
        <v>16</v>
      </c>
      <c r="H1417" s="371"/>
      <c r="I1417" s="371"/>
      <c r="J1417" s="220"/>
      <c r="K1417" s="368"/>
      <c r="L1417" s="368"/>
      <c r="M1417" s="368"/>
      <c r="N1417" s="368"/>
      <c r="O1417" s="368"/>
      <c r="P1417" s="500"/>
    </row>
    <row r="1418" spans="1:16" ht="15.75" hidden="1" customHeight="1" thickBot="1" x14ac:dyDescent="0.3">
      <c r="A1418" s="474"/>
      <c r="B1418" s="656"/>
      <c r="C1418" s="703"/>
      <c r="D1418" s="705"/>
      <c r="E1418" s="331"/>
      <c r="F1418" s="482"/>
      <c r="G1418" s="468" t="s">
        <v>16</v>
      </c>
      <c r="H1418" s="371"/>
      <c r="I1418" s="371"/>
      <c r="J1418" s="220"/>
      <c r="K1418" s="368"/>
      <c r="L1418" s="368"/>
      <c r="M1418" s="368"/>
      <c r="N1418" s="368"/>
      <c r="O1418" s="368"/>
      <c r="P1418" s="500"/>
    </row>
    <row r="1419" spans="1:16" ht="15" hidden="1" customHeight="1" x14ac:dyDescent="0.3">
      <c r="A1419" s="217" t="s">
        <v>47</v>
      </c>
      <c r="B1419" s="656"/>
      <c r="C1419" s="703"/>
      <c r="D1419" s="705"/>
      <c r="E1419" s="226" t="s">
        <v>48</v>
      </c>
      <c r="F1419" s="232"/>
      <c r="G1419" s="468"/>
      <c r="H1419" s="375">
        <v>0</v>
      </c>
      <c r="I1419" s="330">
        <v>0</v>
      </c>
      <c r="J1419" s="229"/>
      <c r="K1419" s="330">
        <v>0</v>
      </c>
      <c r="L1419" s="330">
        <v>0</v>
      </c>
      <c r="M1419" s="330">
        <v>0</v>
      </c>
      <c r="N1419" s="330">
        <v>0</v>
      </c>
      <c r="O1419" s="330">
        <v>0</v>
      </c>
      <c r="P1419" s="501"/>
    </row>
    <row r="1420" spans="1:16" ht="15.75" hidden="1" customHeight="1" thickBot="1" x14ac:dyDescent="0.3">
      <c r="A1420" s="474"/>
      <c r="B1420" s="656"/>
      <c r="C1420" s="703"/>
      <c r="D1420" s="705"/>
      <c r="E1420" s="331"/>
      <c r="F1420" s="482"/>
      <c r="G1420" s="468" t="s">
        <v>16</v>
      </c>
      <c r="H1420" s="371"/>
      <c r="I1420" s="371"/>
      <c r="J1420" s="220"/>
      <c r="K1420" s="368"/>
      <c r="L1420" s="368"/>
      <c r="M1420" s="368"/>
      <c r="N1420" s="368"/>
      <c r="O1420" s="368"/>
      <c r="P1420" s="500"/>
    </row>
    <row r="1421" spans="1:16" ht="15.75" hidden="1" customHeight="1" thickBot="1" x14ac:dyDescent="0.3">
      <c r="A1421" s="474"/>
      <c r="B1421" s="656"/>
      <c r="C1421" s="703"/>
      <c r="D1421" s="705"/>
      <c r="E1421" s="331"/>
      <c r="F1421" s="482"/>
      <c r="G1421" s="468" t="s">
        <v>16</v>
      </c>
      <c r="H1421" s="371"/>
      <c r="I1421" s="371"/>
      <c r="J1421" s="220"/>
      <c r="K1421" s="368"/>
      <c r="L1421" s="368"/>
      <c r="M1421" s="368"/>
      <c r="N1421" s="368"/>
      <c r="O1421" s="368"/>
      <c r="P1421" s="500"/>
    </row>
    <row r="1422" spans="1:16" ht="15" hidden="1" customHeight="1" x14ac:dyDescent="0.3">
      <c r="A1422" s="217" t="s">
        <v>49</v>
      </c>
      <c r="B1422" s="656"/>
      <c r="C1422" s="703"/>
      <c r="D1422" s="705"/>
      <c r="E1422" s="226" t="s">
        <v>50</v>
      </c>
      <c r="F1422" s="232"/>
      <c r="G1422" s="468"/>
      <c r="H1422" s="375">
        <v>0</v>
      </c>
      <c r="I1422" s="330">
        <v>0</v>
      </c>
      <c r="J1422" s="229"/>
      <c r="K1422" s="330">
        <v>0</v>
      </c>
      <c r="L1422" s="330">
        <v>0</v>
      </c>
      <c r="M1422" s="330">
        <v>0</v>
      </c>
      <c r="N1422" s="330">
        <v>0</v>
      </c>
      <c r="O1422" s="330">
        <v>0</v>
      </c>
      <c r="P1422" s="501"/>
    </row>
    <row r="1423" spans="1:16" ht="15.75" hidden="1" customHeight="1" thickBot="1" x14ac:dyDescent="0.3">
      <c r="A1423" s="474"/>
      <c r="B1423" s="656"/>
      <c r="C1423" s="703"/>
      <c r="D1423" s="705"/>
      <c r="E1423" s="331"/>
      <c r="F1423" s="482"/>
      <c r="G1423" s="468" t="s">
        <v>16</v>
      </c>
      <c r="H1423" s="371"/>
      <c r="I1423" s="371"/>
      <c r="J1423" s="220"/>
      <c r="K1423" s="368"/>
      <c r="L1423" s="368"/>
      <c r="M1423" s="368"/>
      <c r="N1423" s="368"/>
      <c r="O1423" s="368"/>
      <c r="P1423" s="500"/>
    </row>
    <row r="1424" spans="1:16" ht="15.75" hidden="1" customHeight="1" thickBot="1" x14ac:dyDescent="0.3">
      <c r="A1424" s="474"/>
      <c r="B1424" s="656"/>
      <c r="C1424" s="703"/>
      <c r="D1424" s="705"/>
      <c r="E1424" s="331"/>
      <c r="F1424" s="482"/>
      <c r="G1424" s="468" t="s">
        <v>16</v>
      </c>
      <c r="H1424" s="371"/>
      <c r="I1424" s="371"/>
      <c r="J1424" s="220"/>
      <c r="K1424" s="368"/>
      <c r="L1424" s="368"/>
      <c r="M1424" s="368"/>
      <c r="N1424" s="368"/>
      <c r="O1424" s="368"/>
      <c r="P1424" s="500"/>
    </row>
    <row r="1425" spans="1:16" ht="15" hidden="1" customHeight="1" x14ac:dyDescent="0.3">
      <c r="A1425" s="217" t="s">
        <v>51</v>
      </c>
      <c r="B1425" s="656"/>
      <c r="C1425" s="703"/>
      <c r="D1425" s="705"/>
      <c r="E1425" s="226" t="s">
        <v>24</v>
      </c>
      <c r="F1425" s="232"/>
      <c r="G1425" s="468"/>
      <c r="H1425" s="375">
        <v>0</v>
      </c>
      <c r="I1425" s="330">
        <v>0</v>
      </c>
      <c r="J1425" s="229"/>
      <c r="K1425" s="330">
        <v>0</v>
      </c>
      <c r="L1425" s="330">
        <v>0</v>
      </c>
      <c r="M1425" s="330">
        <v>0</v>
      </c>
      <c r="N1425" s="330">
        <v>0</v>
      </c>
      <c r="O1425" s="330">
        <v>0</v>
      </c>
      <c r="P1425" s="501"/>
    </row>
    <row r="1426" spans="1:16" ht="15.75" hidden="1" customHeight="1" thickBot="1" x14ac:dyDescent="0.3">
      <c r="A1426" s="474"/>
      <c r="B1426" s="656"/>
      <c r="C1426" s="703"/>
      <c r="D1426" s="705"/>
      <c r="E1426" s="331"/>
      <c r="F1426" s="482"/>
      <c r="G1426" s="468" t="s">
        <v>16</v>
      </c>
      <c r="H1426" s="371"/>
      <c r="I1426" s="371"/>
      <c r="J1426" s="220"/>
      <c r="K1426" s="368"/>
      <c r="L1426" s="368"/>
      <c r="M1426" s="368"/>
      <c r="N1426" s="368"/>
      <c r="O1426" s="368"/>
      <c r="P1426" s="500"/>
    </row>
    <row r="1427" spans="1:16" ht="15.75" hidden="1" customHeight="1" thickBot="1" x14ac:dyDescent="0.3">
      <c r="A1427" s="474"/>
      <c r="B1427" s="656"/>
      <c r="C1427" s="703"/>
      <c r="D1427" s="705"/>
      <c r="E1427" s="331"/>
      <c r="F1427" s="482"/>
      <c r="G1427" s="468" t="s">
        <v>16</v>
      </c>
      <c r="H1427" s="371"/>
      <c r="I1427" s="371"/>
      <c r="J1427" s="220"/>
      <c r="K1427" s="368"/>
      <c r="L1427" s="368"/>
      <c r="M1427" s="368"/>
      <c r="N1427" s="368"/>
      <c r="O1427" s="368"/>
      <c r="P1427" s="500"/>
    </row>
    <row r="1428" spans="1:16" ht="15" hidden="1" customHeight="1" x14ac:dyDescent="0.3">
      <c r="A1428" s="217" t="s">
        <v>52</v>
      </c>
      <c r="B1428" s="656"/>
      <c r="C1428" s="703"/>
      <c r="D1428" s="705"/>
      <c r="E1428" s="226" t="s">
        <v>26</v>
      </c>
      <c r="F1428" s="232"/>
      <c r="G1428" s="468"/>
      <c r="H1428" s="375">
        <v>0</v>
      </c>
      <c r="I1428" s="330">
        <v>0</v>
      </c>
      <c r="J1428" s="229"/>
      <c r="K1428" s="330">
        <v>0</v>
      </c>
      <c r="L1428" s="330">
        <v>0</v>
      </c>
      <c r="M1428" s="330">
        <v>0</v>
      </c>
      <c r="N1428" s="330">
        <v>0</v>
      </c>
      <c r="O1428" s="330">
        <v>0</v>
      </c>
      <c r="P1428" s="501"/>
    </row>
    <row r="1429" spans="1:16" ht="15.75" hidden="1" customHeight="1" thickBot="1" x14ac:dyDescent="0.3">
      <c r="A1429" s="474"/>
      <c r="B1429" s="656"/>
      <c r="C1429" s="703"/>
      <c r="D1429" s="705"/>
      <c r="E1429" s="331"/>
      <c r="F1429" s="482"/>
      <c r="G1429" s="468" t="s">
        <v>16</v>
      </c>
      <c r="H1429" s="371"/>
      <c r="I1429" s="371"/>
      <c r="J1429" s="220"/>
      <c r="K1429" s="368"/>
      <c r="L1429" s="368"/>
      <c r="M1429" s="368"/>
      <c r="N1429" s="368"/>
      <c r="O1429" s="368"/>
      <c r="P1429" s="500"/>
    </row>
    <row r="1430" spans="1:16" ht="15.75" hidden="1" customHeight="1" thickBot="1" x14ac:dyDescent="0.3">
      <c r="A1430" s="474"/>
      <c r="B1430" s="656"/>
      <c r="C1430" s="703"/>
      <c r="D1430" s="706"/>
      <c r="E1430" s="331"/>
      <c r="F1430" s="482"/>
      <c r="G1430" s="468" t="s">
        <v>16</v>
      </c>
      <c r="H1430" s="371"/>
      <c r="I1430" s="371"/>
      <c r="J1430" s="220"/>
      <c r="K1430" s="368"/>
      <c r="L1430" s="368"/>
      <c r="M1430" s="368"/>
      <c r="N1430" s="368"/>
      <c r="O1430" s="368"/>
      <c r="P1430" s="500"/>
    </row>
    <row r="1431" spans="1:16" ht="15.75" hidden="1" customHeight="1" x14ac:dyDescent="0.3">
      <c r="A1431" s="217" t="s">
        <v>53</v>
      </c>
      <c r="B1431" s="656"/>
      <c r="C1431" s="703"/>
      <c r="D1431" s="707" t="s">
        <v>54</v>
      </c>
      <c r="E1431" s="226" t="s">
        <v>14</v>
      </c>
      <c r="F1431" s="234"/>
      <c r="G1431" s="468"/>
      <c r="H1431" s="226">
        <v>0</v>
      </c>
      <c r="I1431" s="227">
        <v>0</v>
      </c>
      <c r="J1431" s="228"/>
      <c r="K1431" s="227">
        <v>0</v>
      </c>
      <c r="L1431" s="227">
        <v>0</v>
      </c>
      <c r="M1431" s="227">
        <v>0</v>
      </c>
      <c r="N1431" s="227">
        <v>0</v>
      </c>
      <c r="O1431" s="227">
        <v>0</v>
      </c>
      <c r="P1431" s="234"/>
    </row>
    <row r="1432" spans="1:16" ht="15.75" hidden="1" customHeight="1" thickBot="1" x14ac:dyDescent="0.3">
      <c r="A1432" s="474"/>
      <c r="B1432" s="656"/>
      <c r="C1432" s="703"/>
      <c r="D1432" s="707"/>
      <c r="E1432" s="331"/>
      <c r="F1432" s="482"/>
      <c r="G1432" s="468" t="s">
        <v>16</v>
      </c>
      <c r="H1432" s="371"/>
      <c r="I1432" s="371"/>
      <c r="J1432" s="220"/>
      <c r="K1432" s="368"/>
      <c r="L1432" s="368"/>
      <c r="M1432" s="368"/>
      <c r="N1432" s="368"/>
      <c r="O1432" s="368"/>
      <c r="P1432" s="500"/>
    </row>
    <row r="1433" spans="1:16" ht="15.75" hidden="1" customHeight="1" thickBot="1" x14ac:dyDescent="0.3">
      <c r="A1433" s="474"/>
      <c r="B1433" s="656"/>
      <c r="C1433" s="703"/>
      <c r="D1433" s="707"/>
      <c r="E1433" s="331"/>
      <c r="F1433" s="482"/>
      <c r="G1433" s="468" t="s">
        <v>16</v>
      </c>
      <c r="H1433" s="371"/>
      <c r="I1433" s="371"/>
      <c r="J1433" s="220"/>
      <c r="K1433" s="368"/>
      <c r="L1433" s="368"/>
      <c r="M1433" s="368"/>
      <c r="N1433" s="368"/>
      <c r="O1433" s="368"/>
      <c r="P1433" s="500"/>
    </row>
    <row r="1434" spans="1:16" ht="15" hidden="1" customHeight="1" x14ac:dyDescent="0.3">
      <c r="A1434" s="217" t="s">
        <v>55</v>
      </c>
      <c r="B1434" s="656"/>
      <c r="C1434" s="703"/>
      <c r="D1434" s="707"/>
      <c r="E1434" s="226" t="s">
        <v>18</v>
      </c>
      <c r="F1434" s="234"/>
      <c r="G1434" s="468"/>
      <c r="H1434" s="226">
        <v>0</v>
      </c>
      <c r="I1434" s="227">
        <v>0</v>
      </c>
      <c r="J1434" s="228"/>
      <c r="K1434" s="227">
        <v>0</v>
      </c>
      <c r="L1434" s="227">
        <v>0</v>
      </c>
      <c r="M1434" s="227">
        <v>0</v>
      </c>
      <c r="N1434" s="227">
        <v>0</v>
      </c>
      <c r="O1434" s="227">
        <v>0</v>
      </c>
      <c r="P1434" s="234"/>
    </row>
    <row r="1435" spans="1:16" ht="15.75" hidden="1" customHeight="1" thickBot="1" x14ac:dyDescent="0.3">
      <c r="A1435" s="474"/>
      <c r="B1435" s="656"/>
      <c r="C1435" s="703"/>
      <c r="D1435" s="707"/>
      <c r="E1435" s="331"/>
      <c r="F1435" s="482"/>
      <c r="G1435" s="468" t="s">
        <v>16</v>
      </c>
      <c r="H1435" s="371"/>
      <c r="I1435" s="371"/>
      <c r="J1435" s="220"/>
      <c r="K1435" s="368"/>
      <c r="L1435" s="368"/>
      <c r="M1435" s="368"/>
      <c r="N1435" s="368"/>
      <c r="O1435" s="368"/>
      <c r="P1435" s="500"/>
    </row>
    <row r="1436" spans="1:16" ht="15.75" hidden="1" customHeight="1" thickBot="1" x14ac:dyDescent="0.3">
      <c r="A1436" s="474"/>
      <c r="B1436" s="656"/>
      <c r="C1436" s="703"/>
      <c r="D1436" s="707"/>
      <c r="E1436" s="331"/>
      <c r="F1436" s="482"/>
      <c r="G1436" s="468" t="s">
        <v>16</v>
      </c>
      <c r="H1436" s="371"/>
      <c r="I1436" s="371"/>
      <c r="J1436" s="220"/>
      <c r="K1436" s="368"/>
      <c r="L1436" s="368"/>
      <c r="M1436" s="368"/>
      <c r="N1436" s="368"/>
      <c r="O1436" s="368"/>
      <c r="P1436" s="500"/>
    </row>
    <row r="1437" spans="1:16" ht="15" hidden="1" customHeight="1" x14ac:dyDescent="0.3">
      <c r="A1437" s="217" t="s">
        <v>56</v>
      </c>
      <c r="B1437" s="656"/>
      <c r="C1437" s="703"/>
      <c r="D1437" s="707"/>
      <c r="E1437" s="226" t="s">
        <v>20</v>
      </c>
      <c r="F1437" s="234"/>
      <c r="G1437" s="468"/>
      <c r="H1437" s="226">
        <v>0</v>
      </c>
      <c r="I1437" s="227">
        <v>0</v>
      </c>
      <c r="J1437" s="228"/>
      <c r="K1437" s="227">
        <v>0</v>
      </c>
      <c r="L1437" s="227">
        <v>0</v>
      </c>
      <c r="M1437" s="227">
        <v>0</v>
      </c>
      <c r="N1437" s="227">
        <v>0</v>
      </c>
      <c r="O1437" s="227">
        <v>0</v>
      </c>
      <c r="P1437" s="234"/>
    </row>
    <row r="1438" spans="1:16" ht="15.75" hidden="1" customHeight="1" thickBot="1" x14ac:dyDescent="0.3">
      <c r="A1438" s="474"/>
      <c r="B1438" s="656"/>
      <c r="C1438" s="703"/>
      <c r="D1438" s="707"/>
      <c r="E1438" s="331"/>
      <c r="F1438" s="482"/>
      <c r="G1438" s="468" t="s">
        <v>16</v>
      </c>
      <c r="H1438" s="371"/>
      <c r="I1438" s="371"/>
      <c r="J1438" s="220"/>
      <c r="K1438" s="368"/>
      <c r="L1438" s="368"/>
      <c r="M1438" s="368"/>
      <c r="N1438" s="368"/>
      <c r="O1438" s="368"/>
      <c r="P1438" s="500"/>
    </row>
    <row r="1439" spans="1:16" ht="15.75" hidden="1" customHeight="1" thickBot="1" x14ac:dyDescent="0.3">
      <c r="A1439" s="474"/>
      <c r="B1439" s="656"/>
      <c r="C1439" s="703"/>
      <c r="D1439" s="707"/>
      <c r="E1439" s="331"/>
      <c r="F1439" s="482"/>
      <c r="G1439" s="468" t="s">
        <v>16</v>
      </c>
      <c r="H1439" s="371"/>
      <c r="I1439" s="371"/>
      <c r="J1439" s="220"/>
      <c r="K1439" s="368"/>
      <c r="L1439" s="368"/>
      <c r="M1439" s="368"/>
      <c r="N1439" s="368"/>
      <c r="O1439" s="368"/>
      <c r="P1439" s="500"/>
    </row>
    <row r="1440" spans="1:16" ht="15" hidden="1" customHeight="1" x14ac:dyDescent="0.3">
      <c r="A1440" s="217" t="s">
        <v>57</v>
      </c>
      <c r="B1440" s="656"/>
      <c r="C1440" s="703"/>
      <c r="D1440" s="707"/>
      <c r="E1440" s="226" t="s">
        <v>44</v>
      </c>
      <c r="F1440" s="234"/>
      <c r="G1440" s="468"/>
      <c r="H1440" s="226">
        <v>0</v>
      </c>
      <c r="I1440" s="227">
        <v>0</v>
      </c>
      <c r="J1440" s="228"/>
      <c r="K1440" s="227">
        <v>0</v>
      </c>
      <c r="L1440" s="227">
        <v>0</v>
      </c>
      <c r="M1440" s="227">
        <v>0</v>
      </c>
      <c r="N1440" s="227">
        <v>0</v>
      </c>
      <c r="O1440" s="227">
        <v>0</v>
      </c>
      <c r="P1440" s="234"/>
    </row>
    <row r="1441" spans="1:16" ht="15.75" hidden="1" customHeight="1" thickBot="1" x14ac:dyDescent="0.3">
      <c r="A1441" s="474"/>
      <c r="B1441" s="656"/>
      <c r="C1441" s="703"/>
      <c r="D1441" s="707"/>
      <c r="E1441" s="331"/>
      <c r="F1441" s="482"/>
      <c r="G1441" s="468" t="s">
        <v>16</v>
      </c>
      <c r="H1441" s="371"/>
      <c r="I1441" s="371"/>
      <c r="J1441" s="220"/>
      <c r="K1441" s="368"/>
      <c r="L1441" s="368"/>
      <c r="M1441" s="368"/>
      <c r="N1441" s="368"/>
      <c r="O1441" s="368"/>
      <c r="P1441" s="500"/>
    </row>
    <row r="1442" spans="1:16" ht="15.75" hidden="1" customHeight="1" thickBot="1" x14ac:dyDescent="0.3">
      <c r="A1442" s="474"/>
      <c r="B1442" s="656"/>
      <c r="C1442" s="703"/>
      <c r="D1442" s="707"/>
      <c r="E1442" s="331"/>
      <c r="F1442" s="482"/>
      <c r="G1442" s="468" t="s">
        <v>16</v>
      </c>
      <c r="H1442" s="371"/>
      <c r="I1442" s="371"/>
      <c r="J1442" s="220"/>
      <c r="K1442" s="368"/>
      <c r="L1442" s="368"/>
      <c r="M1442" s="368"/>
      <c r="N1442" s="368"/>
      <c r="O1442" s="368"/>
      <c r="P1442" s="500"/>
    </row>
    <row r="1443" spans="1:16" ht="15" hidden="1" customHeight="1" x14ac:dyDescent="0.3">
      <c r="A1443" s="217" t="s">
        <v>58</v>
      </c>
      <c r="B1443" s="656"/>
      <c r="C1443" s="703"/>
      <c r="D1443" s="707"/>
      <c r="E1443" s="226" t="s">
        <v>46</v>
      </c>
      <c r="F1443" s="234"/>
      <c r="G1443" s="468"/>
      <c r="H1443" s="226">
        <v>0</v>
      </c>
      <c r="I1443" s="227">
        <v>0</v>
      </c>
      <c r="J1443" s="228"/>
      <c r="K1443" s="227">
        <v>0</v>
      </c>
      <c r="L1443" s="227">
        <v>0</v>
      </c>
      <c r="M1443" s="227">
        <v>0</v>
      </c>
      <c r="N1443" s="227">
        <v>0</v>
      </c>
      <c r="O1443" s="227">
        <v>0</v>
      </c>
      <c r="P1443" s="234"/>
    </row>
    <row r="1444" spans="1:16" ht="15.75" hidden="1" customHeight="1" thickBot="1" x14ac:dyDescent="0.3">
      <c r="A1444" s="474"/>
      <c r="B1444" s="656"/>
      <c r="C1444" s="703"/>
      <c r="D1444" s="707"/>
      <c r="E1444" s="331"/>
      <c r="F1444" s="482"/>
      <c r="G1444" s="468" t="s">
        <v>16</v>
      </c>
      <c r="H1444" s="371"/>
      <c r="I1444" s="371"/>
      <c r="J1444" s="220"/>
      <c r="K1444" s="368"/>
      <c r="L1444" s="368"/>
      <c r="M1444" s="368"/>
      <c r="N1444" s="368"/>
      <c r="O1444" s="368"/>
      <c r="P1444" s="500"/>
    </row>
    <row r="1445" spans="1:16" ht="15.75" hidden="1" customHeight="1" thickBot="1" x14ac:dyDescent="0.3">
      <c r="A1445" s="474"/>
      <c r="B1445" s="656"/>
      <c r="C1445" s="703"/>
      <c r="D1445" s="707"/>
      <c r="E1445" s="331"/>
      <c r="F1445" s="482"/>
      <c r="G1445" s="468" t="s">
        <v>16</v>
      </c>
      <c r="H1445" s="371"/>
      <c r="I1445" s="371"/>
      <c r="J1445" s="220"/>
      <c r="K1445" s="368"/>
      <c r="L1445" s="368"/>
      <c r="M1445" s="368"/>
      <c r="N1445" s="368"/>
      <c r="O1445" s="368"/>
      <c r="P1445" s="500"/>
    </row>
    <row r="1446" spans="1:16" ht="15" hidden="1" customHeight="1" x14ac:dyDescent="0.3">
      <c r="A1446" s="217" t="s">
        <v>59</v>
      </c>
      <c r="B1446" s="656"/>
      <c r="C1446" s="703"/>
      <c r="D1446" s="707"/>
      <c r="E1446" s="226" t="s">
        <v>48</v>
      </c>
      <c r="F1446" s="234"/>
      <c r="G1446" s="468"/>
      <c r="H1446" s="226">
        <v>0</v>
      </c>
      <c r="I1446" s="227">
        <v>0</v>
      </c>
      <c r="J1446" s="228"/>
      <c r="K1446" s="227">
        <v>0</v>
      </c>
      <c r="L1446" s="227">
        <v>0</v>
      </c>
      <c r="M1446" s="227">
        <v>0</v>
      </c>
      <c r="N1446" s="227">
        <v>0</v>
      </c>
      <c r="O1446" s="227">
        <v>0</v>
      </c>
      <c r="P1446" s="234"/>
    </row>
    <row r="1447" spans="1:16" ht="15.75" hidden="1" customHeight="1" thickBot="1" x14ac:dyDescent="0.3">
      <c r="A1447" s="474"/>
      <c r="B1447" s="656"/>
      <c r="C1447" s="703"/>
      <c r="D1447" s="707"/>
      <c r="E1447" s="331"/>
      <c r="F1447" s="482"/>
      <c r="G1447" s="468" t="s">
        <v>16</v>
      </c>
      <c r="H1447" s="371"/>
      <c r="I1447" s="371"/>
      <c r="J1447" s="220"/>
      <c r="K1447" s="368"/>
      <c r="L1447" s="368"/>
      <c r="M1447" s="368"/>
      <c r="N1447" s="368"/>
      <c r="O1447" s="368"/>
      <c r="P1447" s="500"/>
    </row>
    <row r="1448" spans="1:16" ht="15.75" hidden="1" customHeight="1" thickBot="1" x14ac:dyDescent="0.3">
      <c r="A1448" s="474"/>
      <c r="B1448" s="656"/>
      <c r="C1448" s="703"/>
      <c r="D1448" s="707"/>
      <c r="E1448" s="331"/>
      <c r="F1448" s="482"/>
      <c r="G1448" s="468" t="s">
        <v>16</v>
      </c>
      <c r="H1448" s="371"/>
      <c r="I1448" s="371"/>
      <c r="J1448" s="220"/>
      <c r="K1448" s="368"/>
      <c r="L1448" s="368"/>
      <c r="M1448" s="368"/>
      <c r="N1448" s="368"/>
      <c r="O1448" s="368"/>
      <c r="P1448" s="500"/>
    </row>
    <row r="1449" spans="1:16" ht="15" hidden="1" customHeight="1" x14ac:dyDescent="0.3">
      <c r="A1449" s="217" t="s">
        <v>60</v>
      </c>
      <c r="B1449" s="656"/>
      <c r="C1449" s="703"/>
      <c r="D1449" s="707"/>
      <c r="E1449" s="226" t="s">
        <v>50</v>
      </c>
      <c r="F1449" s="234"/>
      <c r="G1449" s="468"/>
      <c r="H1449" s="226">
        <v>0</v>
      </c>
      <c r="I1449" s="227">
        <v>0</v>
      </c>
      <c r="J1449" s="228"/>
      <c r="K1449" s="227">
        <v>0</v>
      </c>
      <c r="L1449" s="227">
        <v>0</v>
      </c>
      <c r="M1449" s="227">
        <v>0</v>
      </c>
      <c r="N1449" s="227">
        <v>0</v>
      </c>
      <c r="O1449" s="227">
        <v>0</v>
      </c>
      <c r="P1449" s="234"/>
    </row>
    <row r="1450" spans="1:16" ht="15.75" hidden="1" customHeight="1" thickBot="1" x14ac:dyDescent="0.3">
      <c r="A1450" s="474"/>
      <c r="B1450" s="656"/>
      <c r="C1450" s="703"/>
      <c r="D1450" s="707"/>
      <c r="E1450" s="331"/>
      <c r="F1450" s="482"/>
      <c r="G1450" s="468" t="s">
        <v>16</v>
      </c>
      <c r="H1450" s="371"/>
      <c r="I1450" s="371"/>
      <c r="J1450" s="220"/>
      <c r="K1450" s="368"/>
      <c r="L1450" s="368"/>
      <c r="M1450" s="368"/>
      <c r="N1450" s="368"/>
      <c r="O1450" s="368"/>
      <c r="P1450" s="500"/>
    </row>
    <row r="1451" spans="1:16" ht="15.75" hidden="1" customHeight="1" thickBot="1" x14ac:dyDescent="0.3">
      <c r="A1451" s="474"/>
      <c r="B1451" s="656"/>
      <c r="C1451" s="703"/>
      <c r="D1451" s="707"/>
      <c r="E1451" s="331"/>
      <c r="F1451" s="482"/>
      <c r="G1451" s="468" t="s">
        <v>16</v>
      </c>
      <c r="H1451" s="371"/>
      <c r="I1451" s="371"/>
      <c r="J1451" s="220"/>
      <c r="K1451" s="368"/>
      <c r="L1451" s="368"/>
      <c r="M1451" s="368"/>
      <c r="N1451" s="368"/>
      <c r="O1451" s="368"/>
      <c r="P1451" s="500"/>
    </row>
    <row r="1452" spans="1:16" ht="15" hidden="1" customHeight="1" x14ac:dyDescent="0.3">
      <c r="A1452" s="217" t="s">
        <v>61</v>
      </c>
      <c r="B1452" s="656"/>
      <c r="C1452" s="703"/>
      <c r="D1452" s="707"/>
      <c r="E1452" s="226" t="s">
        <v>24</v>
      </c>
      <c r="F1452" s="234"/>
      <c r="G1452" s="468"/>
      <c r="H1452" s="226">
        <v>0</v>
      </c>
      <c r="I1452" s="227">
        <v>0</v>
      </c>
      <c r="J1452" s="228"/>
      <c r="K1452" s="227">
        <v>0</v>
      </c>
      <c r="L1452" s="227">
        <v>0</v>
      </c>
      <c r="M1452" s="227">
        <v>0</v>
      </c>
      <c r="N1452" s="227">
        <v>0</v>
      </c>
      <c r="O1452" s="227">
        <v>0</v>
      </c>
      <c r="P1452" s="234"/>
    </row>
    <row r="1453" spans="1:16" ht="15.75" hidden="1" customHeight="1" thickBot="1" x14ac:dyDescent="0.3">
      <c r="A1453" s="474"/>
      <c r="B1453" s="656"/>
      <c r="C1453" s="703"/>
      <c r="D1453" s="707"/>
      <c r="E1453" s="331"/>
      <c r="F1453" s="482"/>
      <c r="G1453" s="468" t="s">
        <v>16</v>
      </c>
      <c r="H1453" s="371"/>
      <c r="I1453" s="371"/>
      <c r="J1453" s="220"/>
      <c r="K1453" s="368"/>
      <c r="L1453" s="368"/>
      <c r="M1453" s="368"/>
      <c r="N1453" s="368"/>
      <c r="O1453" s="368"/>
      <c r="P1453" s="500"/>
    </row>
    <row r="1454" spans="1:16" ht="15.75" hidden="1" customHeight="1" thickBot="1" x14ac:dyDescent="0.3">
      <c r="A1454" s="474"/>
      <c r="B1454" s="656"/>
      <c r="C1454" s="703"/>
      <c r="D1454" s="707"/>
      <c r="E1454" s="331"/>
      <c r="F1454" s="482"/>
      <c r="G1454" s="468" t="s">
        <v>16</v>
      </c>
      <c r="H1454" s="371"/>
      <c r="I1454" s="371"/>
      <c r="J1454" s="220"/>
      <c r="K1454" s="368"/>
      <c r="L1454" s="368"/>
      <c r="M1454" s="368"/>
      <c r="N1454" s="368"/>
      <c r="O1454" s="368"/>
      <c r="P1454" s="500"/>
    </row>
    <row r="1455" spans="1:16" ht="15.75" hidden="1" customHeight="1" thickBot="1" x14ac:dyDescent="0.3">
      <c r="A1455" s="217" t="s">
        <v>62</v>
      </c>
      <c r="B1455" s="656"/>
      <c r="C1455" s="703"/>
      <c r="D1455" s="707"/>
      <c r="E1455" s="226" t="s">
        <v>26</v>
      </c>
      <c r="F1455" s="234"/>
      <c r="G1455" s="468"/>
      <c r="H1455" s="226">
        <v>0</v>
      </c>
      <c r="I1455" s="227">
        <v>0</v>
      </c>
      <c r="J1455" s="228"/>
      <c r="K1455" s="227">
        <v>0</v>
      </c>
      <c r="L1455" s="227">
        <v>0</v>
      </c>
      <c r="M1455" s="227">
        <v>0</v>
      </c>
      <c r="N1455" s="227">
        <v>0</v>
      </c>
      <c r="O1455" s="227">
        <v>0</v>
      </c>
      <c r="P1455" s="234"/>
    </row>
    <row r="1456" spans="1:16" ht="15.75" hidden="1" customHeight="1" thickBot="1" x14ac:dyDescent="0.3">
      <c r="A1456" s="474"/>
      <c r="B1456" s="656"/>
      <c r="C1456" s="703"/>
      <c r="D1456" s="707"/>
      <c r="E1456" s="331"/>
      <c r="F1456" s="482"/>
      <c r="G1456" s="468" t="s">
        <v>16</v>
      </c>
      <c r="H1456" s="371"/>
      <c r="I1456" s="371"/>
      <c r="J1456" s="220"/>
      <c r="K1456" s="368"/>
      <c r="L1456" s="368"/>
      <c r="M1456" s="368"/>
      <c r="N1456" s="368"/>
      <c r="O1456" s="368"/>
      <c r="P1456" s="500"/>
    </row>
    <row r="1457" spans="1:16" ht="15.75" hidden="1" customHeight="1" thickBot="1" x14ac:dyDescent="0.3">
      <c r="A1457" s="474"/>
      <c r="B1457" s="656"/>
      <c r="C1457" s="703"/>
      <c r="D1457" s="707"/>
      <c r="E1457" s="331"/>
      <c r="F1457" s="482"/>
      <c r="G1457" s="468" t="s">
        <v>16</v>
      </c>
      <c r="H1457" s="371"/>
      <c r="I1457" s="371"/>
      <c r="J1457" s="220"/>
      <c r="K1457" s="368"/>
      <c r="L1457" s="368"/>
      <c r="M1457" s="368"/>
      <c r="N1457" s="368"/>
      <c r="O1457" s="368"/>
      <c r="P1457" s="500"/>
    </row>
    <row r="1458" spans="1:16" ht="15.75" hidden="1" customHeight="1" thickBot="1" x14ac:dyDescent="0.3">
      <c r="A1458" s="474"/>
      <c r="B1458" s="656"/>
      <c r="C1458" s="471"/>
      <c r="D1458" s="482"/>
      <c r="E1458" s="331"/>
      <c r="F1458" s="482"/>
      <c r="G1458" s="468"/>
      <c r="H1458" s="371"/>
      <c r="I1458" s="371"/>
      <c r="J1458" s="220"/>
      <c r="K1458" s="368"/>
      <c r="L1458" s="368"/>
      <c r="M1458" s="368"/>
      <c r="N1458" s="368"/>
      <c r="O1458" s="368"/>
      <c r="P1458" s="500"/>
    </row>
    <row r="1459" spans="1:16" ht="15.75" hidden="1" customHeight="1" thickBot="1" x14ac:dyDescent="0.3">
      <c r="A1459" s="217" t="s">
        <v>63</v>
      </c>
      <c r="B1459" s="656"/>
      <c r="C1459" s="471"/>
      <c r="D1459" s="482"/>
      <c r="E1459" s="331" t="s">
        <v>14</v>
      </c>
      <c r="F1459" s="482"/>
      <c r="G1459" s="468"/>
      <c r="H1459" s="371"/>
      <c r="I1459" s="371"/>
      <c r="J1459" s="220"/>
      <c r="K1459" s="368"/>
      <c r="L1459" s="368"/>
      <c r="M1459" s="368"/>
      <c r="N1459" s="368"/>
      <c r="O1459" s="368"/>
      <c r="P1459" s="500"/>
    </row>
    <row r="1460" spans="1:16" ht="15.75" hidden="1" customHeight="1" thickBot="1" x14ac:dyDescent="0.3">
      <c r="A1460" s="474"/>
      <c r="B1460" s="656"/>
      <c r="C1460" s="471"/>
      <c r="D1460" s="482"/>
      <c r="E1460" s="331"/>
      <c r="F1460" s="482"/>
      <c r="G1460" s="468" t="s">
        <v>16</v>
      </c>
      <c r="H1460" s="371"/>
      <c r="I1460" s="371"/>
      <c r="J1460" s="220"/>
      <c r="K1460" s="368"/>
      <c r="L1460" s="368"/>
      <c r="M1460" s="368"/>
      <c r="N1460" s="368"/>
      <c r="O1460" s="368"/>
      <c r="P1460" s="500"/>
    </row>
    <row r="1461" spans="1:16" ht="15.75" hidden="1" customHeight="1" thickBot="1" x14ac:dyDescent="0.3">
      <c r="A1461" s="474"/>
      <c r="B1461" s="656"/>
      <c r="C1461" s="471"/>
      <c r="D1461" s="482"/>
      <c r="E1461" s="331"/>
      <c r="F1461" s="482"/>
      <c r="G1461" s="468" t="s">
        <v>16</v>
      </c>
      <c r="H1461" s="371"/>
      <c r="I1461" s="371"/>
      <c r="J1461" s="220"/>
      <c r="K1461" s="368"/>
      <c r="L1461" s="368"/>
      <c r="M1461" s="368"/>
      <c r="N1461" s="368"/>
      <c r="O1461" s="368"/>
      <c r="P1461" s="500"/>
    </row>
    <row r="1462" spans="1:16" ht="15.75" hidden="1" customHeight="1" thickBot="1" x14ac:dyDescent="0.3">
      <c r="A1462" s="474"/>
      <c r="B1462" s="656"/>
      <c r="C1462" s="471"/>
      <c r="D1462" s="13"/>
      <c r="E1462" s="382"/>
      <c r="F1462" s="13"/>
      <c r="G1462" s="537"/>
      <c r="H1462" s="369"/>
      <c r="I1462" s="369"/>
      <c r="J1462" s="237"/>
      <c r="K1462" s="367"/>
      <c r="L1462" s="367"/>
      <c r="M1462" s="367"/>
      <c r="N1462" s="367"/>
      <c r="O1462" s="367"/>
      <c r="P1462" s="466"/>
    </row>
    <row r="1463" spans="1:16" ht="15.75" customHeight="1" thickBot="1" x14ac:dyDescent="0.3">
      <c r="A1463" s="395" t="s">
        <v>991</v>
      </c>
      <c r="B1463" s="656"/>
      <c r="C1463" s="708" t="s">
        <v>64</v>
      </c>
      <c r="D1463" s="655" t="s">
        <v>65</v>
      </c>
      <c r="E1463" s="385" t="s">
        <v>18</v>
      </c>
      <c r="F1463" s="386" t="s">
        <v>989</v>
      </c>
      <c r="G1463" s="386" t="s">
        <v>16</v>
      </c>
      <c r="H1463" s="584">
        <v>0</v>
      </c>
      <c r="I1463" s="415">
        <v>295</v>
      </c>
      <c r="J1463" s="415">
        <v>150</v>
      </c>
      <c r="K1463" s="414">
        <v>0</v>
      </c>
      <c r="L1463" s="415">
        <v>180</v>
      </c>
      <c r="M1463" s="415">
        <v>60</v>
      </c>
      <c r="N1463" s="571">
        <v>0</v>
      </c>
      <c r="O1463" s="389">
        <v>1285.7190800000001</v>
      </c>
      <c r="P1463" s="502">
        <v>437.20024000000001</v>
      </c>
    </row>
    <row r="1464" spans="1:16" ht="15" hidden="1" customHeight="1" outlineLevel="1" x14ac:dyDescent="0.25">
      <c r="A1464" s="483">
        <v>1</v>
      </c>
      <c r="B1464" s="656"/>
      <c r="C1464" s="708"/>
      <c r="D1464" s="656"/>
      <c r="E1464" s="263"/>
      <c r="F1464" s="470">
        <v>1</v>
      </c>
      <c r="G1464" s="448" t="s">
        <v>990</v>
      </c>
      <c r="H1464" s="572"/>
      <c r="I1464" s="342">
        <v>83</v>
      </c>
      <c r="J1464" s="341"/>
      <c r="K1464" s="341"/>
      <c r="L1464" s="342">
        <v>15</v>
      </c>
      <c r="M1464" s="341"/>
      <c r="N1464" s="204"/>
      <c r="O1464" s="256">
        <v>182.06640999999999</v>
      </c>
      <c r="P1464" s="257"/>
    </row>
    <row r="1465" spans="1:16" ht="15" hidden="1" customHeight="1" outlineLevel="1" x14ac:dyDescent="0.25">
      <c r="A1465" s="483">
        <v>2</v>
      </c>
      <c r="B1465" s="656"/>
      <c r="C1465" s="708"/>
      <c r="D1465" s="656"/>
      <c r="E1465" s="469"/>
      <c r="F1465" s="468">
        <v>1</v>
      </c>
      <c r="G1465" s="449" t="s">
        <v>938</v>
      </c>
      <c r="H1465" s="573"/>
      <c r="I1465" s="304">
        <v>207</v>
      </c>
      <c r="J1465" s="297"/>
      <c r="K1465" s="297"/>
      <c r="L1465" s="304">
        <v>150</v>
      </c>
      <c r="M1465" s="297"/>
      <c r="N1465" s="266"/>
      <c r="O1465" s="201">
        <v>1001.96681</v>
      </c>
      <c r="P1465" s="334"/>
    </row>
    <row r="1466" spans="1:16" ht="15" hidden="1" customHeight="1" outlineLevel="1" x14ac:dyDescent="0.25">
      <c r="A1466" s="483">
        <v>3</v>
      </c>
      <c r="B1466" s="656"/>
      <c r="C1466" s="708"/>
      <c r="D1466" s="656"/>
      <c r="E1466" s="469"/>
      <c r="F1466" s="468">
        <v>1</v>
      </c>
      <c r="G1466" s="449" t="s">
        <v>841</v>
      </c>
      <c r="H1466" s="573"/>
      <c r="I1466" s="304">
        <v>5</v>
      </c>
      <c r="J1466" s="297"/>
      <c r="K1466" s="297"/>
      <c r="L1466" s="304">
        <v>15</v>
      </c>
      <c r="M1466" s="297"/>
      <c r="N1466" s="266"/>
      <c r="O1466" s="201">
        <v>101.68586000000001</v>
      </c>
      <c r="P1466" s="334"/>
    </row>
    <row r="1467" spans="1:16" ht="15" hidden="1" customHeight="1" outlineLevel="1" thickBot="1" x14ac:dyDescent="0.3">
      <c r="A1467" s="483">
        <v>4</v>
      </c>
      <c r="B1467" s="656"/>
      <c r="C1467" s="708"/>
      <c r="D1467" s="656"/>
      <c r="E1467" s="309"/>
      <c r="F1467" s="468">
        <v>1</v>
      </c>
      <c r="G1467" s="395" t="s">
        <v>2378</v>
      </c>
      <c r="H1467" s="573"/>
      <c r="I1467" s="304"/>
      <c r="J1467" s="297">
        <v>150</v>
      </c>
      <c r="K1467" s="297"/>
      <c r="L1467" s="304"/>
      <c r="M1467" s="297">
        <v>60</v>
      </c>
      <c r="N1467" s="214"/>
      <c r="O1467" s="279"/>
      <c r="P1467" s="334">
        <v>437.20024000000001</v>
      </c>
    </row>
    <row r="1468" spans="1:16" ht="15" customHeight="1" collapsed="1" thickBot="1" x14ac:dyDescent="0.3">
      <c r="A1468" s="384" t="s">
        <v>992</v>
      </c>
      <c r="B1468" s="656"/>
      <c r="C1468" s="708"/>
      <c r="D1468" s="656"/>
      <c r="E1468" s="385" t="s">
        <v>20</v>
      </c>
      <c r="F1468" s="386" t="s">
        <v>989</v>
      </c>
      <c r="G1468" s="386" t="s">
        <v>16</v>
      </c>
      <c r="H1468" s="584">
        <v>417</v>
      </c>
      <c r="I1468" s="415">
        <v>741</v>
      </c>
      <c r="J1468" s="415">
        <v>225.5</v>
      </c>
      <c r="K1468" s="414">
        <v>618</v>
      </c>
      <c r="L1468" s="415">
        <v>1571.5</v>
      </c>
      <c r="M1468" s="415">
        <v>571</v>
      </c>
      <c r="N1468" s="397">
        <v>1352.1878900000002</v>
      </c>
      <c r="O1468" s="389">
        <v>3113.46957476323</v>
      </c>
      <c r="P1468" s="502">
        <v>865.63964679999992</v>
      </c>
    </row>
    <row r="1469" spans="1:16" ht="15" hidden="1" customHeight="1" outlineLevel="1" x14ac:dyDescent="0.25">
      <c r="A1469" s="484">
        <v>1</v>
      </c>
      <c r="B1469" s="656"/>
      <c r="C1469" s="708"/>
      <c r="D1469" s="656"/>
      <c r="E1469" s="263"/>
      <c r="F1469" s="470">
        <v>1</v>
      </c>
      <c r="G1469" s="470" t="s">
        <v>106</v>
      </c>
      <c r="H1469" s="572">
        <v>20</v>
      </c>
      <c r="I1469" s="342"/>
      <c r="J1469" s="341"/>
      <c r="K1469" s="341">
        <v>15</v>
      </c>
      <c r="L1469" s="342"/>
      <c r="M1469" s="341"/>
      <c r="N1469" s="204">
        <v>30.399169999999998</v>
      </c>
      <c r="O1469" s="256"/>
      <c r="P1469" s="257"/>
    </row>
    <row r="1470" spans="1:16" ht="15" hidden="1" customHeight="1" outlineLevel="1" x14ac:dyDescent="0.25">
      <c r="A1470" s="483">
        <v>2</v>
      </c>
      <c r="B1470" s="656"/>
      <c r="C1470" s="708"/>
      <c r="D1470" s="656"/>
      <c r="E1470" s="469"/>
      <c r="F1470" s="468">
        <v>1</v>
      </c>
      <c r="G1470" s="468" t="s">
        <v>386</v>
      </c>
      <c r="H1470" s="573">
        <v>35</v>
      </c>
      <c r="I1470" s="304"/>
      <c r="J1470" s="297"/>
      <c r="K1470" s="297">
        <v>6</v>
      </c>
      <c r="L1470" s="304"/>
      <c r="M1470" s="297"/>
      <c r="N1470" s="266">
        <v>67.790270000000007</v>
      </c>
      <c r="O1470" s="201"/>
      <c r="P1470" s="334"/>
    </row>
    <row r="1471" spans="1:16" ht="15" hidden="1" customHeight="1" outlineLevel="1" x14ac:dyDescent="0.25">
      <c r="A1471" s="483">
        <v>3</v>
      </c>
      <c r="B1471" s="656"/>
      <c r="C1471" s="708"/>
      <c r="D1471" s="656"/>
      <c r="E1471" s="469"/>
      <c r="F1471" s="468">
        <v>1</v>
      </c>
      <c r="G1471" s="468" t="s">
        <v>404</v>
      </c>
      <c r="H1471" s="573">
        <v>30</v>
      </c>
      <c r="I1471" s="304"/>
      <c r="J1471" s="297"/>
      <c r="K1471" s="297">
        <v>10</v>
      </c>
      <c r="L1471" s="304"/>
      <c r="M1471" s="297"/>
      <c r="N1471" s="266">
        <v>145.22451000000001</v>
      </c>
      <c r="O1471" s="201"/>
      <c r="P1471" s="334"/>
    </row>
    <row r="1472" spans="1:16" ht="15" hidden="1" customHeight="1" outlineLevel="1" x14ac:dyDescent="0.25">
      <c r="A1472" s="483">
        <v>4</v>
      </c>
      <c r="B1472" s="656"/>
      <c r="C1472" s="708"/>
      <c r="D1472" s="656"/>
      <c r="E1472" s="469"/>
      <c r="F1472" s="468">
        <v>1</v>
      </c>
      <c r="G1472" s="468" t="s">
        <v>411</v>
      </c>
      <c r="H1472" s="573">
        <v>7</v>
      </c>
      <c r="I1472" s="304"/>
      <c r="J1472" s="297"/>
      <c r="K1472" s="297">
        <v>150</v>
      </c>
      <c r="L1472" s="304"/>
      <c r="M1472" s="297"/>
      <c r="N1472" s="266">
        <v>15.678419999999999</v>
      </c>
      <c r="O1472" s="201"/>
      <c r="P1472" s="334"/>
    </row>
    <row r="1473" spans="1:16" ht="15" hidden="1" customHeight="1" outlineLevel="1" x14ac:dyDescent="0.25">
      <c r="A1473" s="483">
        <v>5</v>
      </c>
      <c r="B1473" s="656"/>
      <c r="C1473" s="708"/>
      <c r="D1473" s="656"/>
      <c r="E1473" s="469"/>
      <c r="F1473" s="468">
        <v>1</v>
      </c>
      <c r="G1473" s="468" t="s">
        <v>416</v>
      </c>
      <c r="H1473" s="573">
        <v>17</v>
      </c>
      <c r="I1473" s="304"/>
      <c r="J1473" s="297"/>
      <c r="K1473" s="297">
        <v>15</v>
      </c>
      <c r="L1473" s="304"/>
      <c r="M1473" s="297"/>
      <c r="N1473" s="266">
        <v>33.898710000000001</v>
      </c>
      <c r="O1473" s="201"/>
      <c r="P1473" s="334"/>
    </row>
    <row r="1474" spans="1:16" ht="15" hidden="1" customHeight="1" outlineLevel="1" x14ac:dyDescent="0.25">
      <c r="A1474" s="483">
        <v>6</v>
      </c>
      <c r="B1474" s="656"/>
      <c r="C1474" s="708"/>
      <c r="D1474" s="656"/>
      <c r="E1474" s="469"/>
      <c r="F1474" s="468">
        <v>1</v>
      </c>
      <c r="G1474" s="468" t="s">
        <v>429</v>
      </c>
      <c r="H1474" s="573">
        <v>45</v>
      </c>
      <c r="I1474" s="304"/>
      <c r="J1474" s="297"/>
      <c r="K1474" s="297">
        <v>6</v>
      </c>
      <c r="L1474" s="304"/>
      <c r="M1474" s="297"/>
      <c r="N1474" s="266">
        <v>123.88704</v>
      </c>
      <c r="O1474" s="201"/>
      <c r="P1474" s="334"/>
    </row>
    <row r="1475" spans="1:16" ht="15" hidden="1" customHeight="1" outlineLevel="1" x14ac:dyDescent="0.25">
      <c r="A1475" s="483">
        <v>7</v>
      </c>
      <c r="B1475" s="656"/>
      <c r="C1475" s="708"/>
      <c r="D1475" s="656"/>
      <c r="E1475" s="469"/>
      <c r="F1475" s="468">
        <v>1</v>
      </c>
      <c r="G1475" s="468" t="s">
        <v>431</v>
      </c>
      <c r="H1475" s="573">
        <v>6</v>
      </c>
      <c r="I1475" s="304"/>
      <c r="J1475" s="297"/>
      <c r="K1475" s="297">
        <v>65</v>
      </c>
      <c r="L1475" s="304"/>
      <c r="M1475" s="297"/>
      <c r="N1475" s="266">
        <v>9.7016200000000001</v>
      </c>
      <c r="O1475" s="201"/>
      <c r="P1475" s="334"/>
    </row>
    <row r="1476" spans="1:16" ht="15" hidden="1" customHeight="1" outlineLevel="1" x14ac:dyDescent="0.25">
      <c r="A1476" s="483">
        <v>8</v>
      </c>
      <c r="B1476" s="656"/>
      <c r="C1476" s="708"/>
      <c r="D1476" s="656"/>
      <c r="E1476" s="469"/>
      <c r="F1476" s="468">
        <v>1</v>
      </c>
      <c r="G1476" s="468" t="s">
        <v>432</v>
      </c>
      <c r="H1476" s="573">
        <v>17</v>
      </c>
      <c r="I1476" s="304"/>
      <c r="J1476" s="297"/>
      <c r="K1476" s="297">
        <v>85</v>
      </c>
      <c r="L1476" s="304"/>
      <c r="M1476" s="297"/>
      <c r="N1476" s="266">
        <v>74.337650000000011</v>
      </c>
      <c r="O1476" s="201"/>
      <c r="P1476" s="334"/>
    </row>
    <row r="1477" spans="1:16" ht="15" hidden="1" customHeight="1" outlineLevel="1" x14ac:dyDescent="0.25">
      <c r="A1477" s="483">
        <v>9</v>
      </c>
      <c r="B1477" s="656"/>
      <c r="C1477" s="708"/>
      <c r="D1477" s="656"/>
      <c r="E1477" s="469"/>
      <c r="F1477" s="468">
        <v>1</v>
      </c>
      <c r="G1477" s="468" t="s">
        <v>433</v>
      </c>
      <c r="H1477" s="573">
        <v>32</v>
      </c>
      <c r="I1477" s="304"/>
      <c r="J1477" s="297"/>
      <c r="K1477" s="297">
        <v>50</v>
      </c>
      <c r="L1477" s="304"/>
      <c r="M1477" s="297"/>
      <c r="N1477" s="266">
        <v>107.93787</v>
      </c>
      <c r="O1477" s="201"/>
      <c r="P1477" s="334"/>
    </row>
    <row r="1478" spans="1:16" ht="15" hidden="1" customHeight="1" outlineLevel="1" x14ac:dyDescent="0.25">
      <c r="A1478" s="483">
        <v>10</v>
      </c>
      <c r="B1478" s="656"/>
      <c r="C1478" s="708"/>
      <c r="D1478" s="656"/>
      <c r="E1478" s="469"/>
      <c r="F1478" s="468">
        <v>1</v>
      </c>
      <c r="G1478" s="468" t="s">
        <v>993</v>
      </c>
      <c r="H1478" s="573">
        <v>129</v>
      </c>
      <c r="I1478" s="304"/>
      <c r="J1478" s="297"/>
      <c r="K1478" s="297">
        <v>130</v>
      </c>
      <c r="L1478" s="304"/>
      <c r="M1478" s="297"/>
      <c r="N1478" s="266">
        <v>291.02737000000002</v>
      </c>
      <c r="O1478" s="201"/>
      <c r="P1478" s="334"/>
    </row>
    <row r="1479" spans="1:16" ht="15" hidden="1" customHeight="1" outlineLevel="1" x14ac:dyDescent="0.25">
      <c r="A1479" s="483">
        <v>11</v>
      </c>
      <c r="B1479" s="656"/>
      <c r="C1479" s="708"/>
      <c r="D1479" s="656"/>
      <c r="E1479" s="469"/>
      <c r="F1479" s="468">
        <v>1</v>
      </c>
      <c r="G1479" s="468" t="s">
        <v>440</v>
      </c>
      <c r="H1479" s="573">
        <v>41</v>
      </c>
      <c r="I1479" s="304"/>
      <c r="J1479" s="297"/>
      <c r="K1479" s="297">
        <v>80</v>
      </c>
      <c r="L1479" s="304"/>
      <c r="M1479" s="297"/>
      <c r="N1479" s="266">
        <v>260.45222000000001</v>
      </c>
      <c r="O1479" s="201"/>
      <c r="P1479" s="334"/>
    </row>
    <row r="1480" spans="1:16" ht="15" hidden="1" customHeight="1" outlineLevel="1" x14ac:dyDescent="0.25">
      <c r="A1480" s="483">
        <v>12</v>
      </c>
      <c r="B1480" s="656"/>
      <c r="C1480" s="708"/>
      <c r="D1480" s="656"/>
      <c r="E1480" s="469"/>
      <c r="F1480" s="468">
        <v>1</v>
      </c>
      <c r="G1480" s="468" t="s">
        <v>591</v>
      </c>
      <c r="H1480" s="573">
        <v>38</v>
      </c>
      <c r="I1480" s="304"/>
      <c r="J1480" s="297"/>
      <c r="K1480" s="297">
        <v>6</v>
      </c>
      <c r="L1480" s="304"/>
      <c r="M1480" s="297"/>
      <c r="N1480" s="266">
        <v>191.85303999999999</v>
      </c>
      <c r="O1480" s="201"/>
      <c r="P1480" s="334"/>
    </row>
    <row r="1481" spans="1:16" ht="15" hidden="1" customHeight="1" outlineLevel="1" x14ac:dyDescent="0.25">
      <c r="A1481" s="483">
        <v>13</v>
      </c>
      <c r="B1481" s="656"/>
      <c r="C1481" s="708"/>
      <c r="D1481" s="656"/>
      <c r="E1481" s="469"/>
      <c r="F1481" s="468">
        <v>1</v>
      </c>
      <c r="G1481" s="468" t="s">
        <v>641</v>
      </c>
      <c r="H1481" s="573"/>
      <c r="I1481" s="304">
        <v>17</v>
      </c>
      <c r="J1481" s="297"/>
      <c r="K1481" s="297"/>
      <c r="L1481" s="304">
        <v>150</v>
      </c>
      <c r="M1481" s="297"/>
      <c r="N1481" s="266"/>
      <c r="O1481" s="201">
        <v>91.765919999999994</v>
      </c>
      <c r="P1481" s="334"/>
    </row>
    <row r="1482" spans="1:16" ht="15" hidden="1" customHeight="1" outlineLevel="1" x14ac:dyDescent="0.25">
      <c r="A1482" s="483">
        <v>14</v>
      </c>
      <c r="B1482" s="656"/>
      <c r="C1482" s="708"/>
      <c r="D1482" s="656"/>
      <c r="E1482" s="469"/>
      <c r="F1482" s="468">
        <v>1</v>
      </c>
      <c r="G1482" s="468" t="s">
        <v>201</v>
      </c>
      <c r="H1482" s="573"/>
      <c r="I1482" s="304">
        <v>5</v>
      </c>
      <c r="J1482" s="297"/>
      <c r="K1482" s="297"/>
      <c r="L1482" s="304">
        <v>15</v>
      </c>
      <c r="M1482" s="297"/>
      <c r="N1482" s="266"/>
      <c r="O1482" s="201">
        <v>0.62510692107644772</v>
      </c>
      <c r="P1482" s="334"/>
    </row>
    <row r="1483" spans="1:16" ht="15" hidden="1" customHeight="1" outlineLevel="1" x14ac:dyDescent="0.25">
      <c r="A1483" s="483">
        <v>15</v>
      </c>
      <c r="B1483" s="656"/>
      <c r="C1483" s="708"/>
      <c r="D1483" s="656"/>
      <c r="E1483" s="469"/>
      <c r="F1483" s="468">
        <v>1</v>
      </c>
      <c r="G1483" s="468" t="s">
        <v>855</v>
      </c>
      <c r="H1483" s="573"/>
      <c r="I1483" s="304">
        <v>32</v>
      </c>
      <c r="J1483" s="297"/>
      <c r="K1483" s="297"/>
      <c r="L1483" s="304">
        <v>150</v>
      </c>
      <c r="M1483" s="297"/>
      <c r="N1483" s="266"/>
      <c r="O1483" s="201">
        <v>183.53183999999999</v>
      </c>
      <c r="P1483" s="334"/>
    </row>
    <row r="1484" spans="1:16" ht="15" hidden="1" customHeight="1" outlineLevel="1" x14ac:dyDescent="0.25">
      <c r="A1484" s="483">
        <v>16</v>
      </c>
      <c r="B1484" s="656"/>
      <c r="C1484" s="708"/>
      <c r="D1484" s="656"/>
      <c r="E1484" s="469"/>
      <c r="F1484" s="468">
        <v>1</v>
      </c>
      <c r="G1484" s="468" t="s">
        <v>669</v>
      </c>
      <c r="H1484" s="573"/>
      <c r="I1484" s="304">
        <v>7</v>
      </c>
      <c r="J1484" s="297"/>
      <c r="K1484" s="297"/>
      <c r="L1484" s="304">
        <v>15</v>
      </c>
      <c r="M1484" s="297"/>
      <c r="N1484" s="266"/>
      <c r="O1484" s="201">
        <v>36.437296921076459</v>
      </c>
      <c r="P1484" s="334"/>
    </row>
    <row r="1485" spans="1:16" ht="15" hidden="1" customHeight="1" outlineLevel="1" x14ac:dyDescent="0.25">
      <c r="A1485" s="483">
        <v>17</v>
      </c>
      <c r="B1485" s="656"/>
      <c r="C1485" s="708"/>
      <c r="D1485" s="656"/>
      <c r="E1485" s="469"/>
      <c r="F1485" s="468">
        <v>1</v>
      </c>
      <c r="G1485" s="468" t="s">
        <v>705</v>
      </c>
      <c r="H1485" s="573"/>
      <c r="I1485" s="304">
        <v>15</v>
      </c>
      <c r="J1485" s="297"/>
      <c r="K1485" s="297"/>
      <c r="L1485" s="304">
        <v>15</v>
      </c>
      <c r="M1485" s="297"/>
      <c r="N1485" s="266"/>
      <c r="O1485" s="201">
        <v>46.305390000000003</v>
      </c>
      <c r="P1485" s="334"/>
    </row>
    <row r="1486" spans="1:16" ht="15" hidden="1" customHeight="1" outlineLevel="1" x14ac:dyDescent="0.25">
      <c r="A1486" s="483">
        <v>18</v>
      </c>
      <c r="B1486" s="656"/>
      <c r="C1486" s="708"/>
      <c r="D1486" s="656"/>
      <c r="E1486" s="469"/>
      <c r="F1486" s="468">
        <v>1</v>
      </c>
      <c r="G1486" s="468" t="s">
        <v>994</v>
      </c>
      <c r="H1486" s="573"/>
      <c r="I1486" s="304">
        <v>5</v>
      </c>
      <c r="J1486" s="297"/>
      <c r="K1486" s="297"/>
      <c r="L1486" s="304">
        <v>14</v>
      </c>
      <c r="M1486" s="297"/>
      <c r="N1486" s="266"/>
      <c r="O1486" s="201">
        <v>14.086729999999999</v>
      </c>
      <c r="P1486" s="334"/>
    </row>
    <row r="1487" spans="1:16" ht="15" hidden="1" customHeight="1" outlineLevel="1" x14ac:dyDescent="0.25">
      <c r="A1487" s="483">
        <v>19</v>
      </c>
      <c r="B1487" s="656"/>
      <c r="C1487" s="708"/>
      <c r="D1487" s="656"/>
      <c r="E1487" s="469"/>
      <c r="F1487" s="468">
        <v>1</v>
      </c>
      <c r="G1487" s="468" t="s">
        <v>707</v>
      </c>
      <c r="H1487" s="573"/>
      <c r="I1487" s="304">
        <v>5</v>
      </c>
      <c r="J1487" s="297"/>
      <c r="K1487" s="297"/>
      <c r="L1487" s="304">
        <v>40</v>
      </c>
      <c r="M1487" s="297"/>
      <c r="N1487" s="266"/>
      <c r="O1487" s="201">
        <v>11.537649999999999</v>
      </c>
      <c r="P1487" s="334"/>
    </row>
    <row r="1488" spans="1:16" ht="15" hidden="1" customHeight="1" outlineLevel="1" x14ac:dyDescent="0.25">
      <c r="A1488" s="483">
        <v>20</v>
      </c>
      <c r="B1488" s="656"/>
      <c r="C1488" s="708"/>
      <c r="D1488" s="656"/>
      <c r="E1488" s="469"/>
      <c r="F1488" s="468">
        <v>1</v>
      </c>
      <c r="G1488" s="468" t="s">
        <v>720</v>
      </c>
      <c r="H1488" s="573"/>
      <c r="I1488" s="304">
        <v>46</v>
      </c>
      <c r="J1488" s="297"/>
      <c r="K1488" s="297"/>
      <c r="L1488" s="304">
        <v>7</v>
      </c>
      <c r="M1488" s="297"/>
      <c r="N1488" s="266"/>
      <c r="O1488" s="201">
        <v>112.41372</v>
      </c>
      <c r="P1488" s="334"/>
    </row>
    <row r="1489" spans="1:16" ht="15" hidden="1" customHeight="1" outlineLevel="1" x14ac:dyDescent="0.25">
      <c r="A1489" s="483">
        <v>21</v>
      </c>
      <c r="B1489" s="656"/>
      <c r="C1489" s="708"/>
      <c r="D1489" s="656"/>
      <c r="E1489" s="469"/>
      <c r="F1489" s="468">
        <v>1</v>
      </c>
      <c r="G1489" s="468" t="s">
        <v>708</v>
      </c>
      <c r="H1489" s="573"/>
      <c r="I1489" s="304">
        <v>126</v>
      </c>
      <c r="J1489" s="297"/>
      <c r="K1489" s="297"/>
      <c r="L1489" s="304">
        <v>15</v>
      </c>
      <c r="M1489" s="297"/>
      <c r="N1489" s="266"/>
      <c r="O1489" s="201">
        <v>267.89801999999997</v>
      </c>
      <c r="P1489" s="334"/>
    </row>
    <row r="1490" spans="1:16" ht="15" hidden="1" customHeight="1" outlineLevel="1" x14ac:dyDescent="0.25">
      <c r="A1490" s="483">
        <v>22</v>
      </c>
      <c r="B1490" s="656"/>
      <c r="C1490" s="708"/>
      <c r="D1490" s="656"/>
      <c r="E1490" s="469"/>
      <c r="F1490" s="468">
        <v>1</v>
      </c>
      <c r="G1490" s="468" t="s">
        <v>724</v>
      </c>
      <c r="H1490" s="573"/>
      <c r="I1490" s="304">
        <v>17</v>
      </c>
      <c r="J1490" s="297"/>
      <c r="K1490" s="297"/>
      <c r="L1490" s="304">
        <v>80</v>
      </c>
      <c r="M1490" s="297"/>
      <c r="N1490" s="266"/>
      <c r="O1490" s="201">
        <v>109.93152000000001</v>
      </c>
      <c r="P1490" s="334"/>
    </row>
    <row r="1491" spans="1:16" ht="15" hidden="1" customHeight="1" outlineLevel="1" x14ac:dyDescent="0.25">
      <c r="A1491" s="483">
        <v>23</v>
      </c>
      <c r="B1491" s="656"/>
      <c r="C1491" s="708"/>
      <c r="D1491" s="656"/>
      <c r="E1491" s="469"/>
      <c r="F1491" s="468">
        <v>1</v>
      </c>
      <c r="G1491" s="468" t="s">
        <v>727</v>
      </c>
      <c r="H1491" s="573"/>
      <c r="I1491" s="304">
        <v>5</v>
      </c>
      <c r="J1491" s="297"/>
      <c r="K1491" s="297"/>
      <c r="L1491" s="304">
        <v>80</v>
      </c>
      <c r="M1491" s="297"/>
      <c r="N1491" s="266"/>
      <c r="O1491" s="201">
        <v>38.88232</v>
      </c>
      <c r="P1491" s="334"/>
    </row>
    <row r="1492" spans="1:16" ht="15" hidden="1" customHeight="1" outlineLevel="1" x14ac:dyDescent="0.25">
      <c r="A1492" s="483">
        <v>24</v>
      </c>
      <c r="B1492" s="656"/>
      <c r="C1492" s="708"/>
      <c r="D1492" s="656"/>
      <c r="E1492" s="469"/>
      <c r="F1492" s="468">
        <v>1</v>
      </c>
      <c r="G1492" s="468" t="s">
        <v>757</v>
      </c>
      <c r="H1492" s="573"/>
      <c r="I1492" s="304">
        <v>5</v>
      </c>
      <c r="J1492" s="297"/>
      <c r="K1492" s="297"/>
      <c r="L1492" s="304">
        <v>50</v>
      </c>
      <c r="M1492" s="297"/>
      <c r="N1492" s="266"/>
      <c r="O1492" s="201">
        <v>82.563389999999998</v>
      </c>
      <c r="P1492" s="334"/>
    </row>
    <row r="1493" spans="1:16" ht="15" hidden="1" customHeight="1" outlineLevel="1" x14ac:dyDescent="0.25">
      <c r="A1493" s="483">
        <v>25</v>
      </c>
      <c r="B1493" s="656"/>
      <c r="C1493" s="708"/>
      <c r="D1493" s="656"/>
      <c r="E1493" s="469"/>
      <c r="F1493" s="468">
        <v>1</v>
      </c>
      <c r="G1493" s="468" t="s">
        <v>935</v>
      </c>
      <c r="H1493" s="573"/>
      <c r="I1493" s="304">
        <v>40</v>
      </c>
      <c r="J1493" s="297"/>
      <c r="K1493" s="297"/>
      <c r="L1493" s="304">
        <v>2.5</v>
      </c>
      <c r="M1493" s="297"/>
      <c r="N1493" s="266"/>
      <c r="O1493" s="201">
        <v>274.31477000000001</v>
      </c>
      <c r="P1493" s="334"/>
    </row>
    <row r="1494" spans="1:16" ht="15" hidden="1" customHeight="1" outlineLevel="1" x14ac:dyDescent="0.25">
      <c r="A1494" s="483">
        <v>26</v>
      </c>
      <c r="B1494" s="656"/>
      <c r="C1494" s="708"/>
      <c r="D1494" s="656"/>
      <c r="E1494" s="469"/>
      <c r="F1494" s="468">
        <v>1</v>
      </c>
      <c r="G1494" s="468" t="s">
        <v>761</v>
      </c>
      <c r="H1494" s="573"/>
      <c r="I1494" s="304">
        <v>39</v>
      </c>
      <c r="J1494" s="297"/>
      <c r="K1494" s="297"/>
      <c r="L1494" s="304">
        <v>15</v>
      </c>
      <c r="M1494" s="297"/>
      <c r="N1494" s="266"/>
      <c r="O1494" s="201">
        <v>199.75523000000001</v>
      </c>
      <c r="P1494" s="334"/>
    </row>
    <row r="1495" spans="1:16" ht="15" hidden="1" customHeight="1" outlineLevel="1" x14ac:dyDescent="0.25">
      <c r="A1495" s="483">
        <v>27</v>
      </c>
      <c r="B1495" s="656"/>
      <c r="C1495" s="708"/>
      <c r="D1495" s="656"/>
      <c r="E1495" s="469"/>
      <c r="F1495" s="468">
        <v>1</v>
      </c>
      <c r="G1495" s="468" t="s">
        <v>995</v>
      </c>
      <c r="H1495" s="573"/>
      <c r="I1495" s="304">
        <v>64</v>
      </c>
      <c r="J1495" s="297"/>
      <c r="K1495" s="297"/>
      <c r="L1495" s="304">
        <v>10</v>
      </c>
      <c r="M1495" s="297"/>
      <c r="N1495" s="266"/>
      <c r="O1495" s="201">
        <v>181.36726999999999</v>
      </c>
      <c r="P1495" s="334"/>
    </row>
    <row r="1496" spans="1:16" ht="15" hidden="1" customHeight="1" outlineLevel="1" x14ac:dyDescent="0.25">
      <c r="A1496" s="483">
        <v>28</v>
      </c>
      <c r="B1496" s="656"/>
      <c r="C1496" s="708"/>
      <c r="D1496" s="656"/>
      <c r="E1496" s="469"/>
      <c r="F1496" s="468">
        <v>1</v>
      </c>
      <c r="G1496" s="468" t="s">
        <v>779</v>
      </c>
      <c r="H1496" s="573"/>
      <c r="I1496" s="304">
        <v>23</v>
      </c>
      <c r="J1496" s="297"/>
      <c r="K1496" s="297"/>
      <c r="L1496" s="304">
        <v>60</v>
      </c>
      <c r="M1496" s="297"/>
      <c r="N1496" s="266"/>
      <c r="O1496" s="201">
        <v>73.137659999999997</v>
      </c>
      <c r="P1496" s="334"/>
    </row>
    <row r="1497" spans="1:16" ht="15" hidden="1" customHeight="1" outlineLevel="1" x14ac:dyDescent="0.25">
      <c r="A1497" s="483">
        <v>29</v>
      </c>
      <c r="B1497" s="656"/>
      <c r="C1497" s="708"/>
      <c r="D1497" s="656"/>
      <c r="E1497" s="469"/>
      <c r="F1497" s="468">
        <v>1</v>
      </c>
      <c r="G1497" s="468" t="s">
        <v>305</v>
      </c>
      <c r="H1497" s="573"/>
      <c r="I1497" s="304">
        <v>6</v>
      </c>
      <c r="J1497" s="297"/>
      <c r="K1497" s="297"/>
      <c r="L1497" s="304">
        <v>150</v>
      </c>
      <c r="M1497" s="297"/>
      <c r="N1497" s="266"/>
      <c r="O1497" s="201">
        <v>50.947099999999999</v>
      </c>
      <c r="P1497" s="334"/>
    </row>
    <row r="1498" spans="1:16" ht="15" hidden="1" customHeight="1" outlineLevel="1" x14ac:dyDescent="0.25">
      <c r="A1498" s="483">
        <v>30</v>
      </c>
      <c r="B1498" s="656"/>
      <c r="C1498" s="708"/>
      <c r="D1498" s="656"/>
      <c r="E1498" s="469"/>
      <c r="F1498" s="468">
        <v>1</v>
      </c>
      <c r="G1498" s="468" t="s">
        <v>783</v>
      </c>
      <c r="H1498" s="573"/>
      <c r="I1498" s="304">
        <v>22</v>
      </c>
      <c r="J1498" s="297"/>
      <c r="K1498" s="297"/>
      <c r="L1498" s="304">
        <v>95</v>
      </c>
      <c r="M1498" s="297"/>
      <c r="N1498" s="266"/>
      <c r="O1498" s="201">
        <v>151.45591999999999</v>
      </c>
      <c r="P1498" s="334"/>
    </row>
    <row r="1499" spans="1:16" ht="15" hidden="1" customHeight="1" outlineLevel="1" x14ac:dyDescent="0.25">
      <c r="A1499" s="483">
        <v>31</v>
      </c>
      <c r="B1499" s="656"/>
      <c r="C1499" s="708"/>
      <c r="D1499" s="656"/>
      <c r="E1499" s="469"/>
      <c r="F1499" s="468">
        <v>1</v>
      </c>
      <c r="G1499" s="468" t="s">
        <v>788</v>
      </c>
      <c r="H1499" s="573"/>
      <c r="I1499" s="304">
        <v>40</v>
      </c>
      <c r="J1499" s="297"/>
      <c r="K1499" s="297"/>
      <c r="L1499" s="304">
        <v>15</v>
      </c>
      <c r="M1499" s="297"/>
      <c r="N1499" s="266"/>
      <c r="O1499" s="201">
        <v>98.343040000000002</v>
      </c>
      <c r="P1499" s="334"/>
    </row>
    <row r="1500" spans="1:16" ht="15" hidden="1" customHeight="1" outlineLevel="1" x14ac:dyDescent="0.25">
      <c r="A1500" s="483">
        <v>32</v>
      </c>
      <c r="B1500" s="656"/>
      <c r="C1500" s="708"/>
      <c r="D1500" s="656"/>
      <c r="E1500" s="469"/>
      <c r="F1500" s="468">
        <v>1</v>
      </c>
      <c r="G1500" s="468" t="s">
        <v>308</v>
      </c>
      <c r="H1500" s="573"/>
      <c r="I1500" s="304">
        <v>7</v>
      </c>
      <c r="J1500" s="297"/>
      <c r="K1500" s="297"/>
      <c r="L1500" s="304">
        <v>3</v>
      </c>
      <c r="M1500" s="297"/>
      <c r="N1500" s="266"/>
      <c r="O1500" s="201">
        <v>69.823239999999998</v>
      </c>
      <c r="P1500" s="334"/>
    </row>
    <row r="1501" spans="1:16" ht="15" hidden="1" customHeight="1" outlineLevel="1" x14ac:dyDescent="0.25">
      <c r="A1501" s="483">
        <v>33</v>
      </c>
      <c r="B1501" s="656"/>
      <c r="C1501" s="708"/>
      <c r="D1501" s="656"/>
      <c r="E1501" s="469"/>
      <c r="F1501" s="468">
        <v>1</v>
      </c>
      <c r="G1501" s="468" t="s">
        <v>309</v>
      </c>
      <c r="H1501" s="573"/>
      <c r="I1501" s="304">
        <v>13</v>
      </c>
      <c r="J1501" s="297"/>
      <c r="K1501" s="297"/>
      <c r="L1501" s="304">
        <v>45</v>
      </c>
      <c r="M1501" s="297"/>
      <c r="N1501" s="266"/>
      <c r="O1501" s="201">
        <v>25.595600000000001</v>
      </c>
      <c r="P1501" s="334"/>
    </row>
    <row r="1502" spans="1:16" ht="15" hidden="1" customHeight="1" outlineLevel="1" x14ac:dyDescent="0.25">
      <c r="A1502" s="483">
        <v>34</v>
      </c>
      <c r="B1502" s="656"/>
      <c r="C1502" s="708"/>
      <c r="D1502" s="656"/>
      <c r="E1502" s="469"/>
      <c r="F1502" s="468">
        <v>1</v>
      </c>
      <c r="G1502" s="468" t="s">
        <v>797</v>
      </c>
      <c r="H1502" s="573"/>
      <c r="I1502" s="304">
        <v>20</v>
      </c>
      <c r="J1502" s="297"/>
      <c r="K1502" s="297"/>
      <c r="L1502" s="304">
        <v>50</v>
      </c>
      <c r="M1502" s="297"/>
      <c r="N1502" s="266"/>
      <c r="O1502" s="201">
        <v>123.05452</v>
      </c>
      <c r="P1502" s="334"/>
    </row>
    <row r="1503" spans="1:16" ht="15" hidden="1" customHeight="1" outlineLevel="1" x14ac:dyDescent="0.25">
      <c r="A1503" s="483">
        <v>35</v>
      </c>
      <c r="B1503" s="656"/>
      <c r="C1503" s="708"/>
      <c r="D1503" s="656"/>
      <c r="E1503" s="469"/>
      <c r="F1503" s="468">
        <v>1</v>
      </c>
      <c r="G1503" s="468" t="s">
        <v>802</v>
      </c>
      <c r="H1503" s="573"/>
      <c r="I1503" s="304">
        <v>89</v>
      </c>
      <c r="J1503" s="297"/>
      <c r="K1503" s="297"/>
      <c r="L1503" s="304">
        <v>150</v>
      </c>
      <c r="M1503" s="297"/>
      <c r="N1503" s="266"/>
      <c r="O1503" s="201">
        <v>442.64416999999997</v>
      </c>
      <c r="P1503" s="334"/>
    </row>
    <row r="1504" spans="1:16" ht="15" hidden="1" customHeight="1" outlineLevel="1" x14ac:dyDescent="0.25">
      <c r="A1504" s="483">
        <v>36</v>
      </c>
      <c r="B1504" s="656"/>
      <c r="C1504" s="708"/>
      <c r="D1504" s="656"/>
      <c r="E1504" s="469"/>
      <c r="F1504" s="468">
        <v>1</v>
      </c>
      <c r="G1504" s="468" t="s">
        <v>313</v>
      </c>
      <c r="H1504" s="573"/>
      <c r="I1504" s="304">
        <v>16</v>
      </c>
      <c r="J1504" s="297"/>
      <c r="K1504" s="297"/>
      <c r="L1504" s="304">
        <v>141</v>
      </c>
      <c r="M1504" s="297"/>
      <c r="N1504" s="266"/>
      <c r="O1504" s="201">
        <v>112.3462</v>
      </c>
      <c r="P1504" s="334"/>
    </row>
    <row r="1505" spans="1:16" ht="15" hidden="1" customHeight="1" outlineLevel="1" x14ac:dyDescent="0.25">
      <c r="A1505" s="483">
        <v>37</v>
      </c>
      <c r="B1505" s="656"/>
      <c r="C1505" s="708"/>
      <c r="D1505" s="656"/>
      <c r="E1505" s="469"/>
      <c r="F1505" s="468">
        <v>1</v>
      </c>
      <c r="G1505" s="468" t="s">
        <v>816</v>
      </c>
      <c r="H1505" s="573"/>
      <c r="I1505" s="304">
        <v>54</v>
      </c>
      <c r="J1505" s="297"/>
      <c r="K1505" s="297"/>
      <c r="L1505" s="304">
        <v>14</v>
      </c>
      <c r="M1505" s="297"/>
      <c r="N1505" s="266"/>
      <c r="O1505" s="201">
        <v>64.486009999999993</v>
      </c>
      <c r="P1505" s="334"/>
    </row>
    <row r="1506" spans="1:16" ht="15" hidden="1" customHeight="1" outlineLevel="1" x14ac:dyDescent="0.25">
      <c r="A1506" s="483">
        <v>38</v>
      </c>
      <c r="B1506" s="656"/>
      <c r="C1506" s="708"/>
      <c r="D1506" s="656"/>
      <c r="E1506" s="469"/>
      <c r="F1506" s="468">
        <v>1</v>
      </c>
      <c r="G1506" s="468" t="s">
        <v>823</v>
      </c>
      <c r="H1506" s="573"/>
      <c r="I1506" s="304">
        <v>5</v>
      </c>
      <c r="J1506" s="297"/>
      <c r="K1506" s="297"/>
      <c r="L1506" s="304">
        <v>15</v>
      </c>
      <c r="M1506" s="297"/>
      <c r="N1506" s="266"/>
      <c r="O1506" s="201">
        <v>22.066444000000001</v>
      </c>
      <c r="P1506" s="334"/>
    </row>
    <row r="1507" spans="1:16" ht="15" hidden="1" customHeight="1" outlineLevel="1" x14ac:dyDescent="0.25">
      <c r="A1507" s="483">
        <v>39</v>
      </c>
      <c r="B1507" s="656"/>
      <c r="C1507" s="708"/>
      <c r="D1507" s="656"/>
      <c r="E1507" s="469"/>
      <c r="F1507" s="468">
        <v>1</v>
      </c>
      <c r="G1507" s="468" t="s">
        <v>996</v>
      </c>
      <c r="H1507" s="573"/>
      <c r="I1507" s="304">
        <v>5</v>
      </c>
      <c r="J1507" s="297"/>
      <c r="K1507" s="297"/>
      <c r="L1507" s="304">
        <v>150</v>
      </c>
      <c r="M1507" s="297"/>
      <c r="N1507" s="266"/>
      <c r="O1507" s="201">
        <v>143.22471692107644</v>
      </c>
      <c r="P1507" s="334"/>
    </row>
    <row r="1508" spans="1:16" ht="15" hidden="1" customHeight="1" outlineLevel="1" x14ac:dyDescent="0.25">
      <c r="A1508" s="483">
        <v>40</v>
      </c>
      <c r="B1508" s="656"/>
      <c r="C1508" s="708"/>
      <c r="D1508" s="656"/>
      <c r="E1508" s="469"/>
      <c r="F1508" s="468">
        <v>1</v>
      </c>
      <c r="G1508" s="468" t="s">
        <v>329</v>
      </c>
      <c r="H1508" s="573"/>
      <c r="I1508" s="304">
        <v>13</v>
      </c>
      <c r="J1508" s="297"/>
      <c r="K1508" s="297"/>
      <c r="L1508" s="304">
        <v>25</v>
      </c>
      <c r="M1508" s="297"/>
      <c r="N1508" s="266"/>
      <c r="O1508" s="201">
        <v>84.928780000000003</v>
      </c>
      <c r="P1508" s="334"/>
    </row>
    <row r="1509" spans="1:16" ht="15" hidden="1" customHeight="1" outlineLevel="1" x14ac:dyDescent="0.25">
      <c r="A1509" s="483">
        <v>41</v>
      </c>
      <c r="B1509" s="656"/>
      <c r="C1509" s="708"/>
      <c r="D1509" s="656"/>
      <c r="E1509" s="469"/>
      <c r="F1509" s="468">
        <v>1</v>
      </c>
      <c r="G1509" s="200" t="s">
        <v>2357</v>
      </c>
      <c r="H1509" s="573"/>
      <c r="I1509" s="304"/>
      <c r="J1509" s="297">
        <v>31</v>
      </c>
      <c r="K1509" s="297"/>
      <c r="L1509" s="304"/>
      <c r="M1509" s="297">
        <v>15</v>
      </c>
      <c r="N1509" s="214"/>
      <c r="O1509" s="279"/>
      <c r="P1509" s="503">
        <v>160.46059</v>
      </c>
    </row>
    <row r="1510" spans="1:16" ht="15" hidden="1" customHeight="1" outlineLevel="1" x14ac:dyDescent="0.25">
      <c r="A1510" s="483">
        <v>50</v>
      </c>
      <c r="B1510" s="656"/>
      <c r="C1510" s="708"/>
      <c r="D1510" s="656"/>
      <c r="E1510" s="469"/>
      <c r="F1510" s="468">
        <v>1</v>
      </c>
      <c r="G1510" s="200" t="s">
        <v>2332</v>
      </c>
      <c r="H1510" s="573"/>
      <c r="I1510" s="304"/>
      <c r="J1510" s="297">
        <v>6</v>
      </c>
      <c r="K1510" s="297"/>
      <c r="L1510" s="304"/>
      <c r="M1510" s="297">
        <v>134</v>
      </c>
      <c r="N1510" s="214"/>
      <c r="O1510" s="279"/>
      <c r="P1510" s="503">
        <v>63.347120000000004</v>
      </c>
    </row>
    <row r="1511" spans="1:16" ht="15" hidden="1" customHeight="1" outlineLevel="1" x14ac:dyDescent="0.25">
      <c r="A1511" s="483">
        <v>51</v>
      </c>
      <c r="B1511" s="656"/>
      <c r="C1511" s="708"/>
      <c r="D1511" s="656"/>
      <c r="E1511" s="469"/>
      <c r="F1511" s="468">
        <v>1</v>
      </c>
      <c r="G1511" s="200" t="s">
        <v>2163</v>
      </c>
      <c r="H1511" s="573"/>
      <c r="I1511" s="304"/>
      <c r="J1511" s="297">
        <v>6.5</v>
      </c>
      <c r="K1511" s="297"/>
      <c r="L1511" s="304"/>
      <c r="M1511" s="297">
        <v>162</v>
      </c>
      <c r="N1511" s="214"/>
      <c r="O1511" s="279"/>
      <c r="P1511" s="503">
        <v>22.456000000000017</v>
      </c>
    </row>
    <row r="1512" spans="1:16" ht="15" hidden="1" customHeight="1" outlineLevel="1" x14ac:dyDescent="0.25">
      <c r="A1512" s="483">
        <v>52</v>
      </c>
      <c r="B1512" s="656"/>
      <c r="C1512" s="708"/>
      <c r="D1512" s="656"/>
      <c r="E1512" s="469"/>
      <c r="F1512" s="468">
        <v>1</v>
      </c>
      <c r="G1512" s="209" t="s">
        <v>2101</v>
      </c>
      <c r="H1512" s="573"/>
      <c r="I1512" s="304"/>
      <c r="J1512" s="297">
        <v>36</v>
      </c>
      <c r="K1512" s="297"/>
      <c r="L1512" s="304"/>
      <c r="M1512" s="297">
        <v>75</v>
      </c>
      <c r="N1512" s="266"/>
      <c r="O1512" s="201"/>
      <c r="P1512" s="334">
        <v>127.08933</v>
      </c>
    </row>
    <row r="1513" spans="1:16" ht="15" hidden="1" customHeight="1" outlineLevel="1" x14ac:dyDescent="0.25">
      <c r="A1513" s="483">
        <v>53</v>
      </c>
      <c r="B1513" s="656"/>
      <c r="C1513" s="708"/>
      <c r="D1513" s="656"/>
      <c r="E1513" s="469"/>
      <c r="F1513" s="468">
        <v>1</v>
      </c>
      <c r="G1513" s="209" t="s">
        <v>2160</v>
      </c>
      <c r="H1513" s="573"/>
      <c r="I1513" s="304"/>
      <c r="J1513" s="297">
        <v>30</v>
      </c>
      <c r="K1513" s="297"/>
      <c r="L1513" s="304"/>
      <c r="M1513" s="297">
        <v>30</v>
      </c>
      <c r="N1513" s="266"/>
      <c r="O1513" s="201"/>
      <c r="P1513" s="334">
        <v>115.49205679999997</v>
      </c>
    </row>
    <row r="1514" spans="1:16" ht="15" hidden="1" customHeight="1" outlineLevel="1" x14ac:dyDescent="0.25">
      <c r="A1514" s="483">
        <v>54</v>
      </c>
      <c r="B1514" s="656"/>
      <c r="C1514" s="708"/>
      <c r="D1514" s="656"/>
      <c r="E1514" s="469"/>
      <c r="F1514" s="468">
        <v>1</v>
      </c>
      <c r="G1514" s="209" t="s">
        <v>2107</v>
      </c>
      <c r="H1514" s="573"/>
      <c r="I1514" s="304"/>
      <c r="J1514" s="297">
        <v>65</v>
      </c>
      <c r="K1514" s="297"/>
      <c r="L1514" s="304"/>
      <c r="M1514" s="297">
        <v>80</v>
      </c>
      <c r="N1514" s="266"/>
      <c r="O1514" s="201"/>
      <c r="P1514" s="334">
        <v>209.51982000000001</v>
      </c>
    </row>
    <row r="1515" spans="1:16" ht="15" hidden="1" customHeight="1" outlineLevel="1" thickBot="1" x14ac:dyDescent="0.3">
      <c r="A1515" s="483">
        <v>55</v>
      </c>
      <c r="B1515" s="656"/>
      <c r="C1515" s="708"/>
      <c r="D1515" s="656"/>
      <c r="E1515" s="469"/>
      <c r="F1515" s="468">
        <v>1</v>
      </c>
      <c r="G1515" s="209" t="s">
        <v>2316</v>
      </c>
      <c r="H1515" s="573"/>
      <c r="I1515" s="304"/>
      <c r="J1515" s="297">
        <v>51</v>
      </c>
      <c r="K1515" s="297"/>
      <c r="L1515" s="304"/>
      <c r="M1515" s="297">
        <v>75</v>
      </c>
      <c r="N1515" s="266"/>
      <c r="O1515" s="201"/>
      <c r="P1515" s="334">
        <v>167.27473000000001</v>
      </c>
    </row>
    <row r="1516" spans="1:16" ht="15" customHeight="1" collapsed="1" thickBot="1" x14ac:dyDescent="0.3">
      <c r="A1516" s="384" t="s">
        <v>1029</v>
      </c>
      <c r="B1516" s="656"/>
      <c r="C1516" s="708"/>
      <c r="D1516" s="656"/>
      <c r="E1516" s="385" t="s">
        <v>20</v>
      </c>
      <c r="F1516" s="386" t="s">
        <v>997</v>
      </c>
      <c r="G1516" s="386" t="s">
        <v>16</v>
      </c>
      <c r="H1516" s="584">
        <v>32</v>
      </c>
      <c r="I1516" s="415">
        <v>0</v>
      </c>
      <c r="J1516" s="415">
        <v>58</v>
      </c>
      <c r="K1516" s="414">
        <v>150</v>
      </c>
      <c r="L1516" s="415">
        <v>0</v>
      </c>
      <c r="M1516" s="415">
        <v>275</v>
      </c>
      <c r="N1516" s="397">
        <v>152.00511</v>
      </c>
      <c r="O1516" s="388">
        <v>0</v>
      </c>
      <c r="P1516" s="502">
        <v>285.24971999999997</v>
      </c>
    </row>
    <row r="1517" spans="1:16" ht="15" hidden="1" customHeight="1" outlineLevel="1" x14ac:dyDescent="0.25">
      <c r="A1517" s="484">
        <v>1</v>
      </c>
      <c r="B1517" s="656"/>
      <c r="C1517" s="708"/>
      <c r="D1517" s="656"/>
      <c r="E1517" s="263"/>
      <c r="F1517" s="470">
        <v>2</v>
      </c>
      <c r="G1517" s="470" t="s">
        <v>443</v>
      </c>
      <c r="H1517" s="572">
        <v>32</v>
      </c>
      <c r="I1517" s="342"/>
      <c r="J1517" s="341"/>
      <c r="K1517" s="341">
        <v>150</v>
      </c>
      <c r="L1517" s="342"/>
      <c r="M1517" s="341"/>
      <c r="N1517" s="204">
        <v>152.00511</v>
      </c>
      <c r="O1517" s="256"/>
      <c r="P1517" s="257"/>
    </row>
    <row r="1518" spans="1:16" ht="15" hidden="1" customHeight="1" outlineLevel="1" thickBot="1" x14ac:dyDescent="0.3">
      <c r="A1518" s="483">
        <v>2</v>
      </c>
      <c r="B1518" s="656"/>
      <c r="C1518" s="708"/>
      <c r="D1518" s="656"/>
      <c r="E1518" s="469"/>
      <c r="F1518" s="468">
        <v>2</v>
      </c>
      <c r="G1518" s="200" t="s">
        <v>2370</v>
      </c>
      <c r="H1518" s="573"/>
      <c r="I1518" s="304"/>
      <c r="J1518" s="297">
        <v>58</v>
      </c>
      <c r="K1518" s="297"/>
      <c r="L1518" s="304"/>
      <c r="M1518" s="297">
        <v>275</v>
      </c>
      <c r="N1518" s="214"/>
      <c r="O1518" s="279"/>
      <c r="P1518" s="503">
        <v>285.24971999999997</v>
      </c>
    </row>
    <row r="1519" spans="1:16" ht="15.75" collapsed="1" thickBot="1" x14ac:dyDescent="0.3">
      <c r="A1519" s="384" t="s">
        <v>1280</v>
      </c>
      <c r="B1519" s="656"/>
      <c r="C1519" s="708"/>
      <c r="D1519" s="656"/>
      <c r="E1519" s="385" t="s">
        <v>2514</v>
      </c>
      <c r="F1519" s="386" t="s">
        <v>989</v>
      </c>
      <c r="G1519" s="386" t="s">
        <v>16</v>
      </c>
      <c r="H1519" s="584">
        <v>0</v>
      </c>
      <c r="I1519" s="415">
        <v>0</v>
      </c>
      <c r="J1519" s="415">
        <v>351</v>
      </c>
      <c r="K1519" s="414">
        <v>0</v>
      </c>
      <c r="L1519" s="415">
        <v>0</v>
      </c>
      <c r="M1519" s="415">
        <v>1400.2</v>
      </c>
      <c r="N1519" s="571">
        <v>0</v>
      </c>
      <c r="O1519" s="388">
        <v>0</v>
      </c>
      <c r="P1519" s="502">
        <v>1670.8965888</v>
      </c>
    </row>
    <row r="1520" spans="1:16" ht="15" hidden="1" customHeight="1" outlineLevel="1" x14ac:dyDescent="0.25">
      <c r="A1520" s="484">
        <v>1</v>
      </c>
      <c r="B1520" s="656"/>
      <c r="C1520" s="708"/>
      <c r="D1520" s="656"/>
      <c r="E1520" s="263">
        <v>240</v>
      </c>
      <c r="F1520" s="470">
        <v>1</v>
      </c>
      <c r="G1520" s="251" t="s">
        <v>2238</v>
      </c>
      <c r="H1520" s="572"/>
      <c r="I1520" s="342"/>
      <c r="J1520" s="341">
        <v>20</v>
      </c>
      <c r="K1520" s="341"/>
      <c r="L1520" s="342"/>
      <c r="M1520" s="341">
        <v>90</v>
      </c>
      <c r="N1520" s="211"/>
      <c r="O1520" s="281"/>
      <c r="P1520" s="504">
        <v>194.0359521</v>
      </c>
    </row>
    <row r="1521" spans="1:16" ht="15" hidden="1" customHeight="1" outlineLevel="1" x14ac:dyDescent="0.25">
      <c r="A1521" s="483">
        <v>2</v>
      </c>
      <c r="B1521" s="656"/>
      <c r="C1521" s="708"/>
      <c r="D1521" s="656"/>
      <c r="E1521" s="469">
        <v>240</v>
      </c>
      <c r="F1521" s="468">
        <v>1</v>
      </c>
      <c r="G1521" s="200" t="s">
        <v>2239</v>
      </c>
      <c r="H1521" s="573"/>
      <c r="I1521" s="304"/>
      <c r="J1521" s="297">
        <v>27</v>
      </c>
      <c r="K1521" s="297"/>
      <c r="L1521" s="304"/>
      <c r="M1521" s="297">
        <v>150</v>
      </c>
      <c r="N1521" s="214"/>
      <c r="O1521" s="279"/>
      <c r="P1521" s="503">
        <v>118.44940000000008</v>
      </c>
    </row>
    <row r="1522" spans="1:16" ht="15" hidden="1" customHeight="1" outlineLevel="1" x14ac:dyDescent="0.25">
      <c r="A1522" s="484">
        <v>3</v>
      </c>
      <c r="B1522" s="656"/>
      <c r="C1522" s="708"/>
      <c r="D1522" s="656"/>
      <c r="E1522" s="469">
        <v>240</v>
      </c>
      <c r="F1522" s="468">
        <v>1</v>
      </c>
      <c r="G1522" s="200" t="s">
        <v>2268</v>
      </c>
      <c r="H1522" s="573"/>
      <c r="I1522" s="304"/>
      <c r="J1522" s="297">
        <v>31</v>
      </c>
      <c r="K1522" s="297"/>
      <c r="L1522" s="304"/>
      <c r="M1522" s="297">
        <v>150</v>
      </c>
      <c r="N1522" s="214"/>
      <c r="O1522" s="279"/>
      <c r="P1522" s="503">
        <v>146.57112000000001</v>
      </c>
    </row>
    <row r="1523" spans="1:16" ht="15" hidden="1" customHeight="1" outlineLevel="1" x14ac:dyDescent="0.25">
      <c r="A1523" s="483">
        <v>4</v>
      </c>
      <c r="B1523" s="656"/>
      <c r="C1523" s="708"/>
      <c r="D1523" s="656"/>
      <c r="E1523" s="469">
        <v>240</v>
      </c>
      <c r="F1523" s="468">
        <v>1</v>
      </c>
      <c r="G1523" s="200" t="s">
        <v>2272</v>
      </c>
      <c r="H1523" s="573"/>
      <c r="I1523" s="304"/>
      <c r="J1523" s="297">
        <v>15</v>
      </c>
      <c r="K1523" s="297"/>
      <c r="L1523" s="304"/>
      <c r="M1523" s="297">
        <v>80</v>
      </c>
      <c r="N1523" s="214"/>
      <c r="O1523" s="279"/>
      <c r="P1523" s="503">
        <v>135.12515000000002</v>
      </c>
    </row>
    <row r="1524" spans="1:16" ht="15" hidden="1" customHeight="1" outlineLevel="1" x14ac:dyDescent="0.25">
      <c r="A1524" s="484">
        <v>5</v>
      </c>
      <c r="B1524" s="656"/>
      <c r="C1524" s="708"/>
      <c r="D1524" s="656"/>
      <c r="E1524" s="469">
        <v>240</v>
      </c>
      <c r="F1524" s="468">
        <v>1</v>
      </c>
      <c r="G1524" s="200" t="s">
        <v>2300</v>
      </c>
      <c r="H1524" s="573"/>
      <c r="I1524" s="304"/>
      <c r="J1524" s="297">
        <v>7</v>
      </c>
      <c r="K1524" s="297"/>
      <c r="L1524" s="304"/>
      <c r="M1524" s="297">
        <v>125</v>
      </c>
      <c r="N1524" s="214"/>
      <c r="O1524" s="279"/>
      <c r="P1524" s="503">
        <v>61.439900000000002</v>
      </c>
    </row>
    <row r="1525" spans="1:16" ht="15" hidden="1" customHeight="1" outlineLevel="1" x14ac:dyDescent="0.25">
      <c r="A1525" s="483">
        <v>6</v>
      </c>
      <c r="B1525" s="656"/>
      <c r="C1525" s="708"/>
      <c r="D1525" s="656"/>
      <c r="E1525" s="469">
        <v>240</v>
      </c>
      <c r="F1525" s="468">
        <v>1</v>
      </c>
      <c r="G1525" s="200" t="s">
        <v>2320</v>
      </c>
      <c r="H1525" s="573"/>
      <c r="I1525" s="304"/>
      <c r="J1525" s="297">
        <v>39</v>
      </c>
      <c r="K1525" s="297"/>
      <c r="L1525" s="304"/>
      <c r="M1525" s="297">
        <v>15</v>
      </c>
      <c r="N1525" s="214"/>
      <c r="O1525" s="279"/>
      <c r="P1525" s="503">
        <v>142.49112</v>
      </c>
    </row>
    <row r="1526" spans="1:16" ht="15" hidden="1" customHeight="1" outlineLevel="1" x14ac:dyDescent="0.25">
      <c r="A1526" s="484">
        <v>7</v>
      </c>
      <c r="B1526" s="656"/>
      <c r="C1526" s="708"/>
      <c r="D1526" s="656"/>
      <c r="E1526" s="469">
        <v>240</v>
      </c>
      <c r="F1526" s="468">
        <v>1</v>
      </c>
      <c r="G1526" s="200" t="s">
        <v>2047</v>
      </c>
      <c r="H1526" s="573"/>
      <c r="I1526" s="304"/>
      <c r="J1526" s="297">
        <v>26</v>
      </c>
      <c r="K1526" s="297"/>
      <c r="L1526" s="304"/>
      <c r="M1526" s="297">
        <v>144.4</v>
      </c>
      <c r="N1526" s="214"/>
      <c r="O1526" s="279"/>
      <c r="P1526" s="503">
        <v>159.9057</v>
      </c>
    </row>
    <row r="1527" spans="1:16" ht="15" hidden="1" customHeight="1" outlineLevel="1" x14ac:dyDescent="0.25">
      <c r="A1527" s="483">
        <v>8</v>
      </c>
      <c r="B1527" s="656"/>
      <c r="C1527" s="708"/>
      <c r="D1527" s="656"/>
      <c r="E1527" s="469">
        <v>240</v>
      </c>
      <c r="F1527" s="468">
        <v>1</v>
      </c>
      <c r="G1527" s="209" t="s">
        <v>2120</v>
      </c>
      <c r="H1527" s="573"/>
      <c r="I1527" s="304"/>
      <c r="J1527" s="297">
        <v>5</v>
      </c>
      <c r="K1527" s="297"/>
      <c r="L1527" s="304"/>
      <c r="M1527" s="297">
        <v>50</v>
      </c>
      <c r="N1527" s="214"/>
      <c r="O1527" s="279"/>
      <c r="P1527" s="503">
        <v>16.980199999999968</v>
      </c>
    </row>
    <row r="1528" spans="1:16" ht="15" hidden="1" customHeight="1" outlineLevel="1" x14ac:dyDescent="0.25">
      <c r="A1528" s="484">
        <v>9</v>
      </c>
      <c r="B1528" s="656"/>
      <c r="C1528" s="708"/>
      <c r="D1528" s="656"/>
      <c r="E1528" s="469">
        <v>240</v>
      </c>
      <c r="F1528" s="468">
        <v>1</v>
      </c>
      <c r="G1528" s="209" t="s">
        <v>2122</v>
      </c>
      <c r="H1528" s="573"/>
      <c r="I1528" s="304"/>
      <c r="J1528" s="297">
        <v>18</v>
      </c>
      <c r="K1528" s="297"/>
      <c r="L1528" s="304"/>
      <c r="M1528" s="297">
        <v>100.4</v>
      </c>
      <c r="N1528" s="214"/>
      <c r="O1528" s="279"/>
      <c r="P1528" s="503">
        <v>101.79818099999999</v>
      </c>
    </row>
    <row r="1529" spans="1:16" ht="15" hidden="1" customHeight="1" outlineLevel="1" x14ac:dyDescent="0.25">
      <c r="A1529" s="483">
        <v>10</v>
      </c>
      <c r="B1529" s="656"/>
      <c r="C1529" s="708"/>
      <c r="D1529" s="656"/>
      <c r="E1529" s="469">
        <v>240</v>
      </c>
      <c r="F1529" s="468">
        <v>1</v>
      </c>
      <c r="G1529" s="209" t="s">
        <v>2128</v>
      </c>
      <c r="H1529" s="573"/>
      <c r="I1529" s="304"/>
      <c r="J1529" s="297">
        <v>69</v>
      </c>
      <c r="K1529" s="297"/>
      <c r="L1529" s="304"/>
      <c r="M1529" s="297">
        <v>20</v>
      </c>
      <c r="N1529" s="214"/>
      <c r="O1529" s="279"/>
      <c r="P1529" s="503">
        <v>123.5697456</v>
      </c>
    </row>
    <row r="1530" spans="1:16" ht="15" hidden="1" customHeight="1" outlineLevel="1" x14ac:dyDescent="0.25">
      <c r="A1530" s="484">
        <v>11</v>
      </c>
      <c r="B1530" s="656"/>
      <c r="C1530" s="708"/>
      <c r="D1530" s="656"/>
      <c r="E1530" s="469">
        <v>240</v>
      </c>
      <c r="F1530" s="468">
        <v>1</v>
      </c>
      <c r="G1530" s="209" t="s">
        <v>2135</v>
      </c>
      <c r="H1530" s="573"/>
      <c r="I1530" s="304"/>
      <c r="J1530" s="297">
        <v>17</v>
      </c>
      <c r="K1530" s="297"/>
      <c r="L1530" s="304"/>
      <c r="M1530" s="297">
        <v>30</v>
      </c>
      <c r="N1530" s="214"/>
      <c r="O1530" s="279"/>
      <c r="P1530" s="503">
        <v>83.871569999999977</v>
      </c>
    </row>
    <row r="1531" spans="1:16" ht="15" hidden="1" customHeight="1" outlineLevel="1" x14ac:dyDescent="0.25">
      <c r="A1531" s="483">
        <v>12</v>
      </c>
      <c r="B1531" s="656"/>
      <c r="C1531" s="708"/>
      <c r="D1531" s="656"/>
      <c r="E1531" s="469">
        <v>240</v>
      </c>
      <c r="F1531" s="468">
        <v>1</v>
      </c>
      <c r="G1531" s="209" t="s">
        <v>2138</v>
      </c>
      <c r="H1531" s="573"/>
      <c r="I1531" s="304"/>
      <c r="J1531" s="297">
        <v>5</v>
      </c>
      <c r="K1531" s="297"/>
      <c r="L1531" s="304"/>
      <c r="M1531" s="297">
        <v>15</v>
      </c>
      <c r="N1531" s="214"/>
      <c r="O1531" s="279"/>
      <c r="P1531" s="503">
        <v>11.567120000000013</v>
      </c>
    </row>
    <row r="1532" spans="1:16" ht="15" hidden="1" customHeight="1" outlineLevel="1" x14ac:dyDescent="0.25">
      <c r="A1532" s="484">
        <v>13</v>
      </c>
      <c r="B1532" s="656"/>
      <c r="C1532" s="708"/>
      <c r="D1532" s="656"/>
      <c r="E1532" s="469">
        <v>240</v>
      </c>
      <c r="F1532" s="468">
        <v>1</v>
      </c>
      <c r="G1532" s="209" t="s">
        <v>2042</v>
      </c>
      <c r="H1532" s="573"/>
      <c r="I1532" s="304"/>
      <c r="J1532" s="297">
        <v>22</v>
      </c>
      <c r="K1532" s="297"/>
      <c r="L1532" s="304"/>
      <c r="M1532" s="297">
        <v>80.400000000000006</v>
      </c>
      <c r="N1532" s="214"/>
      <c r="O1532" s="279"/>
      <c r="P1532" s="503">
        <v>137.99228560000003</v>
      </c>
    </row>
    <row r="1533" spans="1:16" ht="15" hidden="1" customHeight="1" outlineLevel="1" x14ac:dyDescent="0.25">
      <c r="A1533" s="483">
        <v>14</v>
      </c>
      <c r="B1533" s="656"/>
      <c r="C1533" s="708"/>
      <c r="D1533" s="656"/>
      <c r="E1533" s="469">
        <v>240</v>
      </c>
      <c r="F1533" s="468">
        <v>1</v>
      </c>
      <c r="G1533" s="209" t="s">
        <v>2185</v>
      </c>
      <c r="H1533" s="573"/>
      <c r="I1533" s="304"/>
      <c r="J1533" s="297">
        <v>9</v>
      </c>
      <c r="K1533" s="297"/>
      <c r="L1533" s="304"/>
      <c r="M1533" s="297">
        <v>10</v>
      </c>
      <c r="N1533" s="214"/>
      <c r="O1533" s="279"/>
      <c r="P1533" s="503">
        <v>23.448658000000009</v>
      </c>
    </row>
    <row r="1534" spans="1:16" ht="15" hidden="1" customHeight="1" outlineLevel="1" x14ac:dyDescent="0.25">
      <c r="A1534" s="484">
        <v>15</v>
      </c>
      <c r="B1534" s="656"/>
      <c r="C1534" s="708"/>
      <c r="D1534" s="656"/>
      <c r="E1534" s="469">
        <v>240</v>
      </c>
      <c r="F1534" s="468">
        <v>1</v>
      </c>
      <c r="G1534" s="209" t="s">
        <v>2188</v>
      </c>
      <c r="H1534" s="573"/>
      <c r="I1534" s="304"/>
      <c r="J1534" s="297">
        <v>9</v>
      </c>
      <c r="K1534" s="297"/>
      <c r="L1534" s="304"/>
      <c r="M1534" s="297">
        <v>15</v>
      </c>
      <c r="N1534" s="214"/>
      <c r="O1534" s="279"/>
      <c r="P1534" s="503">
        <v>15.352726500000006</v>
      </c>
    </row>
    <row r="1535" spans="1:16" ht="15" hidden="1" customHeight="1" outlineLevel="1" thickBot="1" x14ac:dyDescent="0.3">
      <c r="A1535" s="483">
        <v>16</v>
      </c>
      <c r="B1535" s="656"/>
      <c r="C1535" s="708"/>
      <c r="D1535" s="656"/>
      <c r="E1535" s="269">
        <v>240</v>
      </c>
      <c r="F1535" s="537">
        <v>1</v>
      </c>
      <c r="G1535" s="253" t="s">
        <v>2041</v>
      </c>
      <c r="H1535" s="575"/>
      <c r="I1535" s="576"/>
      <c r="J1535" s="582">
        <v>32</v>
      </c>
      <c r="K1535" s="582"/>
      <c r="L1535" s="576"/>
      <c r="M1535" s="582">
        <v>325</v>
      </c>
      <c r="N1535" s="215"/>
      <c r="O1535" s="282"/>
      <c r="P1535" s="505">
        <v>198.29775999999998</v>
      </c>
    </row>
    <row r="1536" spans="1:16" ht="15" customHeight="1" collapsed="1" thickBot="1" x14ac:dyDescent="0.3">
      <c r="A1536" s="384" t="s">
        <v>998</v>
      </c>
      <c r="B1536" s="656"/>
      <c r="C1536" s="708"/>
      <c r="D1536" s="656"/>
      <c r="E1536" s="385" t="s">
        <v>44</v>
      </c>
      <c r="F1536" s="386" t="s">
        <v>997</v>
      </c>
      <c r="G1536" s="386" t="s">
        <v>16</v>
      </c>
      <c r="H1536" s="584">
        <v>0</v>
      </c>
      <c r="I1536" s="415">
        <v>1549</v>
      </c>
      <c r="J1536" s="415">
        <v>65</v>
      </c>
      <c r="K1536" s="414">
        <v>0</v>
      </c>
      <c r="L1536" s="415">
        <v>1746</v>
      </c>
      <c r="M1536" s="415">
        <v>69.5</v>
      </c>
      <c r="N1536" s="571">
        <v>0</v>
      </c>
      <c r="O1536" s="389">
        <v>9095.719956921077</v>
      </c>
      <c r="P1536" s="502">
        <v>225.60376000000002</v>
      </c>
    </row>
    <row r="1537" spans="1:18" ht="15" hidden="1" customHeight="1" outlineLevel="1" x14ac:dyDescent="0.25">
      <c r="A1537" s="283">
        <v>1</v>
      </c>
      <c r="B1537" s="656"/>
      <c r="C1537" s="708"/>
      <c r="D1537" s="656"/>
      <c r="E1537" s="263"/>
      <c r="F1537" s="470">
        <v>2</v>
      </c>
      <c r="G1537" s="470" t="s">
        <v>999</v>
      </c>
      <c r="H1537" s="572"/>
      <c r="I1537" s="342">
        <v>180</v>
      </c>
      <c r="J1537" s="341"/>
      <c r="K1537" s="341"/>
      <c r="L1537" s="342">
        <v>670</v>
      </c>
      <c r="M1537" s="341"/>
      <c r="N1537" s="204"/>
      <c r="O1537" s="256">
        <v>429.60189000000003</v>
      </c>
      <c r="P1537" s="257"/>
    </row>
    <row r="1538" spans="1:18" ht="15" hidden="1" customHeight="1" outlineLevel="1" x14ac:dyDescent="0.25">
      <c r="A1538" s="284">
        <v>2</v>
      </c>
      <c r="B1538" s="656"/>
      <c r="C1538" s="708"/>
      <c r="D1538" s="656"/>
      <c r="E1538" s="469"/>
      <c r="F1538" s="468">
        <v>2</v>
      </c>
      <c r="G1538" s="468" t="s">
        <v>1000</v>
      </c>
      <c r="H1538" s="573"/>
      <c r="I1538" s="304">
        <v>652</v>
      </c>
      <c r="J1538" s="297"/>
      <c r="K1538" s="297"/>
      <c r="L1538" s="304">
        <v>200</v>
      </c>
      <c r="M1538" s="297"/>
      <c r="N1538" s="266"/>
      <c r="O1538" s="201">
        <v>6159.3455299999996</v>
      </c>
      <c r="P1538" s="334"/>
    </row>
    <row r="1539" spans="1:18" ht="15" hidden="1" customHeight="1" outlineLevel="1" x14ac:dyDescent="0.25">
      <c r="A1539" s="284">
        <v>3</v>
      </c>
      <c r="B1539" s="656"/>
      <c r="C1539" s="708"/>
      <c r="D1539" s="656"/>
      <c r="E1539" s="469"/>
      <c r="F1539" s="468">
        <v>2</v>
      </c>
      <c r="G1539" s="468" t="s">
        <v>1001</v>
      </c>
      <c r="H1539" s="573"/>
      <c r="I1539" s="304">
        <v>80</v>
      </c>
      <c r="J1539" s="297"/>
      <c r="K1539" s="297"/>
      <c r="L1539" s="304">
        <v>150</v>
      </c>
      <c r="M1539" s="297"/>
      <c r="N1539" s="266"/>
      <c r="O1539" s="201">
        <v>224.93646000000001</v>
      </c>
      <c r="P1539" s="334"/>
    </row>
    <row r="1540" spans="1:18" ht="15" hidden="1" customHeight="1" outlineLevel="1" x14ac:dyDescent="0.25">
      <c r="A1540" s="284">
        <v>4</v>
      </c>
      <c r="B1540" s="656"/>
      <c r="C1540" s="708"/>
      <c r="D1540" s="656"/>
      <c r="E1540" s="469"/>
      <c r="F1540" s="468">
        <v>2</v>
      </c>
      <c r="G1540" s="468" t="s">
        <v>937</v>
      </c>
      <c r="H1540" s="573"/>
      <c r="I1540" s="304">
        <v>154</v>
      </c>
      <c r="J1540" s="297"/>
      <c r="K1540" s="297"/>
      <c r="L1540" s="304">
        <v>15</v>
      </c>
      <c r="M1540" s="297"/>
      <c r="N1540" s="266"/>
      <c r="O1540" s="201">
        <v>443.68259</v>
      </c>
      <c r="P1540" s="334"/>
    </row>
    <row r="1541" spans="1:18" ht="15" hidden="1" customHeight="1" outlineLevel="1" x14ac:dyDescent="0.25">
      <c r="A1541" s="284">
        <v>5</v>
      </c>
      <c r="B1541" s="656"/>
      <c r="C1541" s="708"/>
      <c r="D1541" s="656"/>
      <c r="E1541" s="469"/>
      <c r="F1541" s="468">
        <v>2</v>
      </c>
      <c r="G1541" s="468" t="s">
        <v>1002</v>
      </c>
      <c r="H1541" s="573"/>
      <c r="I1541" s="304">
        <v>14</v>
      </c>
      <c r="J1541" s="297"/>
      <c r="K1541" s="297"/>
      <c r="L1541" s="304">
        <v>150</v>
      </c>
      <c r="M1541" s="297"/>
      <c r="N1541" s="266"/>
      <c r="O1541" s="201">
        <v>84.261650000000003</v>
      </c>
      <c r="P1541" s="334"/>
    </row>
    <row r="1542" spans="1:18" ht="15" hidden="1" customHeight="1" outlineLevel="1" x14ac:dyDescent="0.25">
      <c r="A1542" s="284">
        <v>6</v>
      </c>
      <c r="B1542" s="656"/>
      <c r="C1542" s="708"/>
      <c r="D1542" s="656"/>
      <c r="E1542" s="469"/>
      <c r="F1542" s="468">
        <v>2</v>
      </c>
      <c r="G1542" s="468" t="s">
        <v>760</v>
      </c>
      <c r="H1542" s="573"/>
      <c r="I1542" s="304">
        <v>16</v>
      </c>
      <c r="J1542" s="297"/>
      <c r="K1542" s="297"/>
      <c r="L1542" s="304">
        <v>65</v>
      </c>
      <c r="M1542" s="297"/>
      <c r="N1542" s="266"/>
      <c r="O1542" s="201">
        <v>105.14868</v>
      </c>
      <c r="P1542" s="334"/>
    </row>
    <row r="1543" spans="1:18" ht="15" hidden="1" customHeight="1" outlineLevel="1" x14ac:dyDescent="0.25">
      <c r="A1543" s="284">
        <v>7</v>
      </c>
      <c r="B1543" s="656"/>
      <c r="C1543" s="708"/>
      <c r="D1543" s="656"/>
      <c r="E1543" s="469"/>
      <c r="F1543" s="468">
        <v>2</v>
      </c>
      <c r="G1543" s="468" t="s">
        <v>778</v>
      </c>
      <c r="H1543" s="573"/>
      <c r="I1543" s="304">
        <v>99</v>
      </c>
      <c r="J1543" s="297"/>
      <c r="K1543" s="297"/>
      <c r="L1543" s="304">
        <v>12</v>
      </c>
      <c r="M1543" s="297"/>
      <c r="N1543" s="266"/>
      <c r="O1543" s="201">
        <v>242.63059999999999</v>
      </c>
      <c r="P1543" s="334"/>
    </row>
    <row r="1544" spans="1:18" ht="15" hidden="1" customHeight="1" outlineLevel="1" x14ac:dyDescent="0.25">
      <c r="A1544" s="284">
        <v>8</v>
      </c>
      <c r="B1544" s="656"/>
      <c r="C1544" s="708"/>
      <c r="D1544" s="656"/>
      <c r="E1544" s="469"/>
      <c r="F1544" s="468">
        <v>2</v>
      </c>
      <c r="G1544" s="468" t="s">
        <v>1003</v>
      </c>
      <c r="H1544" s="573"/>
      <c r="I1544" s="304">
        <v>262</v>
      </c>
      <c r="J1544" s="297"/>
      <c r="K1544" s="297"/>
      <c r="L1544" s="304">
        <v>149</v>
      </c>
      <c r="M1544" s="297"/>
      <c r="N1544" s="266"/>
      <c r="O1544" s="201">
        <v>918.72702000000004</v>
      </c>
      <c r="P1544" s="334"/>
    </row>
    <row r="1545" spans="1:18" ht="15" hidden="1" customHeight="1" outlineLevel="1" x14ac:dyDescent="0.25">
      <c r="A1545" s="284">
        <v>9</v>
      </c>
      <c r="B1545" s="656"/>
      <c r="C1545" s="708"/>
      <c r="D1545" s="656"/>
      <c r="E1545" s="469"/>
      <c r="F1545" s="468">
        <v>2</v>
      </c>
      <c r="G1545" s="468" t="s">
        <v>1004</v>
      </c>
      <c r="H1545" s="573"/>
      <c r="I1545" s="304">
        <v>12</v>
      </c>
      <c r="J1545" s="297"/>
      <c r="K1545" s="297"/>
      <c r="L1545" s="304">
        <v>15</v>
      </c>
      <c r="M1545" s="297"/>
      <c r="N1545" s="266"/>
      <c r="O1545" s="201">
        <v>76.258516921076449</v>
      </c>
      <c r="P1545" s="334"/>
    </row>
    <row r="1546" spans="1:18" ht="15" hidden="1" customHeight="1" outlineLevel="1" x14ac:dyDescent="0.25">
      <c r="A1546" s="284">
        <v>10</v>
      </c>
      <c r="B1546" s="656"/>
      <c r="C1546" s="708"/>
      <c r="D1546" s="656"/>
      <c r="E1546" s="469"/>
      <c r="F1546" s="468">
        <v>2</v>
      </c>
      <c r="G1546" s="468" t="s">
        <v>806</v>
      </c>
      <c r="H1546" s="573"/>
      <c r="I1546" s="304">
        <v>34</v>
      </c>
      <c r="J1546" s="297"/>
      <c r="K1546" s="297"/>
      <c r="L1546" s="304">
        <v>140</v>
      </c>
      <c r="M1546" s="297"/>
      <c r="N1546" s="266"/>
      <c r="O1546" s="201">
        <v>82.511340000000004</v>
      </c>
      <c r="P1546" s="334"/>
    </row>
    <row r="1547" spans="1:18" ht="15" hidden="1" customHeight="1" outlineLevel="1" x14ac:dyDescent="0.25">
      <c r="A1547" s="284">
        <v>11</v>
      </c>
      <c r="B1547" s="656"/>
      <c r="C1547" s="708"/>
      <c r="D1547" s="656"/>
      <c r="E1547" s="469"/>
      <c r="F1547" s="468">
        <v>2</v>
      </c>
      <c r="G1547" s="468" t="s">
        <v>857</v>
      </c>
      <c r="H1547" s="573"/>
      <c r="I1547" s="304">
        <v>42</v>
      </c>
      <c r="J1547" s="297"/>
      <c r="K1547" s="297"/>
      <c r="L1547" s="304">
        <v>30</v>
      </c>
      <c r="M1547" s="297"/>
      <c r="N1547" s="266"/>
      <c r="O1547" s="201">
        <v>205.42509999999999</v>
      </c>
      <c r="P1547" s="334"/>
    </row>
    <row r="1548" spans="1:18" ht="15" hidden="1" customHeight="1" outlineLevel="1" x14ac:dyDescent="0.25">
      <c r="A1548" s="284">
        <v>12</v>
      </c>
      <c r="B1548" s="656"/>
      <c r="C1548" s="708"/>
      <c r="D1548" s="656"/>
      <c r="E1548" s="469"/>
      <c r="F1548" s="468">
        <v>2</v>
      </c>
      <c r="G1548" s="468" t="s">
        <v>826</v>
      </c>
      <c r="H1548" s="573"/>
      <c r="I1548" s="304">
        <v>4</v>
      </c>
      <c r="J1548" s="297"/>
      <c r="K1548" s="297"/>
      <c r="L1548" s="304">
        <v>150</v>
      </c>
      <c r="M1548" s="297"/>
      <c r="N1548" s="266"/>
      <c r="O1548" s="201">
        <v>123.19058</v>
      </c>
      <c r="P1548" s="334"/>
    </row>
    <row r="1549" spans="1:18" ht="15" hidden="1" customHeight="1" outlineLevel="1" x14ac:dyDescent="0.25">
      <c r="A1549" s="284">
        <v>15</v>
      </c>
      <c r="B1549" s="656"/>
      <c r="C1549" s="708"/>
      <c r="D1549" s="656"/>
      <c r="E1549" s="469">
        <v>240</v>
      </c>
      <c r="F1549" s="468">
        <v>2</v>
      </c>
      <c r="G1549" s="200" t="s">
        <v>2226</v>
      </c>
      <c r="H1549" s="573"/>
      <c r="I1549" s="304"/>
      <c r="J1549" s="297">
        <v>20</v>
      </c>
      <c r="K1549" s="297"/>
      <c r="L1549" s="304"/>
      <c r="M1549" s="297">
        <v>15.5</v>
      </c>
      <c r="N1549" s="214"/>
      <c r="O1549" s="279"/>
      <c r="P1549" s="503">
        <v>67.437939999999998</v>
      </c>
    </row>
    <row r="1550" spans="1:18" ht="15" hidden="1" customHeight="1" outlineLevel="1" x14ac:dyDescent="0.25">
      <c r="A1550" s="284">
        <v>16</v>
      </c>
      <c r="B1550" s="656"/>
      <c r="C1550" s="708"/>
      <c r="D1550" s="656"/>
      <c r="E1550" s="469">
        <v>240</v>
      </c>
      <c r="F1550" s="468">
        <v>2</v>
      </c>
      <c r="G1550" s="200" t="s">
        <v>2227</v>
      </c>
      <c r="H1550" s="573"/>
      <c r="I1550" s="304"/>
      <c r="J1550" s="297">
        <v>25</v>
      </c>
      <c r="K1550" s="297"/>
      <c r="L1550" s="304"/>
      <c r="M1550" s="297">
        <v>30</v>
      </c>
      <c r="N1550" s="214"/>
      <c r="O1550" s="279"/>
      <c r="P1550" s="503">
        <v>52.338860000000004</v>
      </c>
    </row>
    <row r="1551" spans="1:18" ht="15" hidden="1" customHeight="1" outlineLevel="1" thickBot="1" x14ac:dyDescent="0.3">
      <c r="A1551" s="284">
        <v>17</v>
      </c>
      <c r="B1551" s="657"/>
      <c r="C1551" s="700"/>
      <c r="D1551" s="657"/>
      <c r="E1551" s="469">
        <v>240</v>
      </c>
      <c r="F1551" s="468">
        <v>2</v>
      </c>
      <c r="G1551" s="200" t="s">
        <v>2319</v>
      </c>
      <c r="H1551" s="573"/>
      <c r="I1551" s="304"/>
      <c r="J1551" s="297">
        <v>20</v>
      </c>
      <c r="K1551" s="297"/>
      <c r="L1551" s="304"/>
      <c r="M1551" s="297">
        <v>24</v>
      </c>
      <c r="N1551" s="214"/>
      <c r="O1551" s="279"/>
      <c r="P1551" s="503">
        <v>105.82696</v>
      </c>
    </row>
    <row r="1552" spans="1:18" s="221" customFormat="1" ht="74.25" customHeight="1" collapsed="1" thickBot="1" x14ac:dyDescent="0.3">
      <c r="A1552" s="392" t="s">
        <v>1005</v>
      </c>
      <c r="B1552" s="655" t="s">
        <v>66</v>
      </c>
      <c r="C1552" s="699" t="s">
        <v>39</v>
      </c>
      <c r="D1552" s="655" t="s">
        <v>4278</v>
      </c>
      <c r="E1552" s="385" t="s">
        <v>14</v>
      </c>
      <c r="F1552" s="386" t="s">
        <v>1274</v>
      </c>
      <c r="G1552" s="386" t="s">
        <v>16</v>
      </c>
      <c r="H1552" s="562">
        <v>197</v>
      </c>
      <c r="I1552" s="565">
        <v>0</v>
      </c>
      <c r="J1552" s="565">
        <v>0</v>
      </c>
      <c r="K1552" s="581">
        <v>15</v>
      </c>
      <c r="L1552" s="565">
        <v>0</v>
      </c>
      <c r="M1552" s="565">
        <v>0</v>
      </c>
      <c r="N1552" s="397">
        <v>2293.9489800000001</v>
      </c>
      <c r="O1552" s="388">
        <v>0</v>
      </c>
      <c r="P1552" s="388">
        <v>0</v>
      </c>
      <c r="Q1552" s="235"/>
      <c r="R1552" s="235"/>
    </row>
    <row r="1553" spans="1:16" ht="15" hidden="1" customHeight="1" outlineLevel="1" thickBot="1" x14ac:dyDescent="0.3">
      <c r="A1553" s="458">
        <v>1</v>
      </c>
      <c r="B1553" s="657"/>
      <c r="C1553" s="700"/>
      <c r="D1553" s="657"/>
      <c r="E1553" s="506"/>
      <c r="F1553" s="491">
        <v>1</v>
      </c>
      <c r="G1553" s="506" t="s">
        <v>968</v>
      </c>
      <c r="H1553" s="260">
        <v>197</v>
      </c>
      <c r="I1553" s="260"/>
      <c r="J1553" s="507"/>
      <c r="K1553" s="508">
        <v>15</v>
      </c>
      <c r="L1553" s="508"/>
      <c r="M1553" s="508"/>
      <c r="N1553" s="509">
        <v>2293.9489800000001</v>
      </c>
      <c r="O1553" s="508"/>
      <c r="P1553" s="510"/>
    </row>
    <row r="1554" spans="1:16" s="221" customFormat="1" ht="15" customHeight="1" collapsed="1" x14ac:dyDescent="0.25">
      <c r="A1554" s="531"/>
      <c r="B1554" s="222"/>
      <c r="C1554" s="238"/>
      <c r="D1554" s="451"/>
      <c r="E1554" s="223"/>
      <c r="F1554" s="223"/>
      <c r="G1554" s="462"/>
      <c r="H1554" s="222"/>
      <c r="I1554" s="222"/>
      <c r="J1554" s="239"/>
      <c r="K1554" s="222"/>
      <c r="L1554" s="222"/>
      <c r="M1554" s="222"/>
      <c r="N1554" s="222"/>
      <c r="O1554" s="222"/>
      <c r="P1554" s="554"/>
    </row>
    <row r="1555" spans="1:16" s="221" customFormat="1" ht="15" customHeight="1" x14ac:dyDescent="0.25">
      <c r="A1555" s="555"/>
      <c r="C1555" s="240"/>
      <c r="D1555" s="440"/>
      <c r="E1555" s="224"/>
      <c r="F1555" s="224"/>
      <c r="G1555" s="463"/>
      <c r="J1555" s="241"/>
      <c r="P1555" s="553"/>
    </row>
    <row r="1556" spans="1:16" s="221" customFormat="1" ht="15" customHeight="1" thickBot="1" x14ac:dyDescent="0.3">
      <c r="A1556" s="555"/>
      <c r="C1556" s="240"/>
      <c r="D1556" s="440"/>
      <c r="E1556" s="224"/>
      <c r="F1556" s="224"/>
      <c r="G1556" s="463"/>
      <c r="J1556" s="241"/>
      <c r="P1556" s="553"/>
    </row>
    <row r="1557" spans="1:16" s="221" customFormat="1" ht="15" customHeight="1" thickBot="1" x14ac:dyDescent="0.3">
      <c r="A1557" s="607"/>
      <c r="B1557" s="608"/>
      <c r="C1557" s="608"/>
      <c r="D1557" s="608"/>
      <c r="E1557" s="608"/>
      <c r="F1557" s="609"/>
      <c r="G1557" s="665" t="s">
        <v>67</v>
      </c>
      <c r="H1557" s="666"/>
      <c r="I1557" s="666"/>
      <c r="J1557" s="666"/>
      <c r="K1557" s="666"/>
      <c r="L1557" s="666"/>
      <c r="M1557" s="666"/>
      <c r="N1557" s="666"/>
      <c r="O1557" s="666"/>
      <c r="P1557" s="667"/>
    </row>
    <row r="1558" spans="1:16" s="221" customFormat="1" ht="61.5" customHeight="1" thickBot="1" x14ac:dyDescent="0.3">
      <c r="A1558" s="613" t="s">
        <v>1</v>
      </c>
      <c r="B1558" s="615" t="s">
        <v>32</v>
      </c>
      <c r="C1558" s="668" t="s">
        <v>33</v>
      </c>
      <c r="D1558" s="615" t="s">
        <v>34</v>
      </c>
      <c r="E1558" s="668" t="s">
        <v>30</v>
      </c>
      <c r="F1558" s="663" t="s">
        <v>35</v>
      </c>
      <c r="G1558" s="663" t="s">
        <v>7</v>
      </c>
      <c r="H1558" s="644" t="s">
        <v>8</v>
      </c>
      <c r="I1558" s="653"/>
      <c r="J1558" s="653"/>
      <c r="K1558" s="653" t="s">
        <v>9</v>
      </c>
      <c r="L1558" s="653"/>
      <c r="M1558" s="653"/>
      <c r="N1558" s="644" t="s">
        <v>36</v>
      </c>
      <c r="O1558" s="653"/>
      <c r="P1558" s="635"/>
    </row>
    <row r="1559" spans="1:16" s="221" customFormat="1" ht="57.75" customHeight="1" thickBot="1" x14ac:dyDescent="0.3">
      <c r="A1559" s="661"/>
      <c r="B1559" s="616"/>
      <c r="C1559" s="669"/>
      <c r="D1559" s="616"/>
      <c r="E1559" s="670"/>
      <c r="F1559" s="664"/>
      <c r="G1559" s="664"/>
      <c r="H1559" s="202">
        <v>2020</v>
      </c>
      <c r="I1559" s="472">
        <v>2021</v>
      </c>
      <c r="J1559" s="299">
        <v>2022</v>
      </c>
      <c r="K1559" s="472">
        <v>2020</v>
      </c>
      <c r="L1559" s="202">
        <v>2021</v>
      </c>
      <c r="M1559" s="472">
        <v>2022</v>
      </c>
      <c r="N1559" s="202">
        <v>2020</v>
      </c>
      <c r="O1559" s="472">
        <v>2021</v>
      </c>
      <c r="P1559" s="202">
        <v>2022</v>
      </c>
    </row>
    <row r="1560" spans="1:16" s="221" customFormat="1" ht="15" customHeight="1" thickBot="1" x14ac:dyDescent="0.3">
      <c r="A1560" s="473">
        <v>1</v>
      </c>
      <c r="B1560" s="649">
        <v>2</v>
      </c>
      <c r="C1560" s="650"/>
      <c r="D1560" s="650"/>
      <c r="E1560" s="650"/>
      <c r="F1560" s="651"/>
      <c r="G1560" s="437">
        <v>3</v>
      </c>
      <c r="H1560" s="662">
        <v>4</v>
      </c>
      <c r="I1560" s="653"/>
      <c r="J1560" s="653"/>
      <c r="K1560" s="662">
        <v>5</v>
      </c>
      <c r="L1560" s="653"/>
      <c r="M1560" s="653"/>
      <c r="N1560" s="662">
        <v>6</v>
      </c>
      <c r="O1560" s="653"/>
      <c r="P1560" s="635"/>
    </row>
    <row r="1561" spans="1:16" ht="15" customHeight="1" thickBot="1" x14ac:dyDescent="0.3">
      <c r="A1561" s="392" t="s">
        <v>1006</v>
      </c>
      <c r="B1561" s="630" t="s">
        <v>38</v>
      </c>
      <c r="C1561" s="627" t="s">
        <v>39</v>
      </c>
      <c r="D1561" s="642" t="s">
        <v>4208</v>
      </c>
      <c r="E1561" s="445" t="s">
        <v>18</v>
      </c>
      <c r="F1561" s="446" t="s">
        <v>997</v>
      </c>
      <c r="G1561" s="386" t="s">
        <v>16</v>
      </c>
      <c r="H1561" s="415">
        <v>0</v>
      </c>
      <c r="I1561" s="415">
        <v>1089</v>
      </c>
      <c r="J1561" s="414">
        <v>0</v>
      </c>
      <c r="K1561" s="415">
        <v>0</v>
      </c>
      <c r="L1561" s="414">
        <v>150</v>
      </c>
      <c r="M1561" s="415">
        <v>0</v>
      </c>
      <c r="N1561" s="388">
        <v>0</v>
      </c>
      <c r="O1561" s="389">
        <v>4342.19362</v>
      </c>
      <c r="P1561" s="602">
        <v>0</v>
      </c>
    </row>
    <row r="1562" spans="1:16" ht="15" hidden="1" customHeight="1" outlineLevel="1" thickBot="1" x14ac:dyDescent="0.3">
      <c r="A1562" s="283"/>
      <c r="B1562" s="628"/>
      <c r="C1562" s="628"/>
      <c r="D1562" s="659"/>
      <c r="E1562" s="381" t="s">
        <v>2517</v>
      </c>
      <c r="F1562" s="218" t="s">
        <v>997</v>
      </c>
      <c r="G1562" s="470" t="s">
        <v>1007</v>
      </c>
      <c r="H1562" s="342"/>
      <c r="I1562" s="341">
        <v>1089</v>
      </c>
      <c r="J1562" s="342"/>
      <c r="K1562" s="342"/>
      <c r="L1562" s="341">
        <v>150</v>
      </c>
      <c r="M1562" s="342"/>
      <c r="N1562" s="256"/>
      <c r="O1562" s="256">
        <v>4342.19362</v>
      </c>
      <c r="P1562" s="257"/>
    </row>
    <row r="1563" spans="1:16" ht="15" customHeight="1" collapsed="1" thickBot="1" x14ac:dyDescent="0.3">
      <c r="A1563" s="400" t="s">
        <v>1008</v>
      </c>
      <c r="B1563" s="628"/>
      <c r="C1563" s="628"/>
      <c r="D1563" s="659"/>
      <c r="E1563" s="398" t="s">
        <v>20</v>
      </c>
      <c r="F1563" s="399" t="s">
        <v>989</v>
      </c>
      <c r="G1563" s="386" t="s">
        <v>16</v>
      </c>
      <c r="H1563" s="415">
        <v>858</v>
      </c>
      <c r="I1563" s="414">
        <v>2888</v>
      </c>
      <c r="J1563" s="415">
        <v>490</v>
      </c>
      <c r="K1563" s="415">
        <v>504</v>
      </c>
      <c r="L1563" s="414">
        <v>1474</v>
      </c>
      <c r="M1563" s="415">
        <v>552.19999999999993</v>
      </c>
      <c r="N1563" s="389">
        <v>2684.0948900000003</v>
      </c>
      <c r="O1563" s="389">
        <v>12226.830619999999</v>
      </c>
      <c r="P1563" s="502">
        <v>3207.6009153999998</v>
      </c>
    </row>
    <row r="1564" spans="1:16" ht="15" hidden="1" customHeight="1" outlineLevel="1" x14ac:dyDescent="0.25">
      <c r="A1564" s="283">
        <v>1</v>
      </c>
      <c r="B1564" s="628"/>
      <c r="C1564" s="628"/>
      <c r="D1564" s="659"/>
      <c r="E1564" s="381"/>
      <c r="F1564" s="218">
        <v>1</v>
      </c>
      <c r="G1564" s="470" t="s">
        <v>1009</v>
      </c>
      <c r="H1564" s="342">
        <v>708</v>
      </c>
      <c r="I1564" s="341"/>
      <c r="J1564" s="342"/>
      <c r="K1564" s="342">
        <v>200</v>
      </c>
      <c r="L1564" s="341"/>
      <c r="M1564" s="342"/>
      <c r="N1564" s="256">
        <v>2197.7370799999999</v>
      </c>
      <c r="O1564" s="256"/>
      <c r="P1564" s="257"/>
    </row>
    <row r="1565" spans="1:16" ht="15" hidden="1" customHeight="1" outlineLevel="1" x14ac:dyDescent="0.25">
      <c r="A1565" s="284">
        <v>2</v>
      </c>
      <c r="B1565" s="628"/>
      <c r="C1565" s="628"/>
      <c r="D1565" s="659"/>
      <c r="E1565" s="331"/>
      <c r="F1565" s="373">
        <v>1</v>
      </c>
      <c r="G1565" s="468" t="s">
        <v>968</v>
      </c>
      <c r="H1565" s="304">
        <v>99</v>
      </c>
      <c r="I1565" s="297"/>
      <c r="J1565" s="304"/>
      <c r="K1565" s="304">
        <v>15</v>
      </c>
      <c r="L1565" s="297"/>
      <c r="M1565" s="304"/>
      <c r="N1565" s="201">
        <v>202.77678</v>
      </c>
      <c r="O1565" s="201"/>
      <c r="P1565" s="334"/>
    </row>
    <row r="1566" spans="1:16" ht="15" hidden="1" customHeight="1" outlineLevel="1" x14ac:dyDescent="0.25">
      <c r="A1566" s="284">
        <v>3</v>
      </c>
      <c r="B1566" s="628"/>
      <c r="C1566" s="628"/>
      <c r="D1566" s="659"/>
      <c r="E1566" s="331"/>
      <c r="F1566" s="373">
        <v>1</v>
      </c>
      <c r="G1566" s="468" t="s">
        <v>616</v>
      </c>
      <c r="H1566" s="304">
        <v>36</v>
      </c>
      <c r="I1566" s="297"/>
      <c r="J1566" s="304"/>
      <c r="K1566" s="304">
        <v>150</v>
      </c>
      <c r="L1566" s="297"/>
      <c r="M1566" s="304"/>
      <c r="N1566" s="201">
        <v>136.39586</v>
      </c>
      <c r="O1566" s="201"/>
      <c r="P1566" s="334"/>
    </row>
    <row r="1567" spans="1:16" ht="15" hidden="1" customHeight="1" outlineLevel="1" x14ac:dyDescent="0.25">
      <c r="A1567" s="284">
        <v>4</v>
      </c>
      <c r="B1567" s="628"/>
      <c r="C1567" s="628"/>
      <c r="D1567" s="659"/>
      <c r="E1567" s="331"/>
      <c r="F1567" s="373">
        <v>1</v>
      </c>
      <c r="G1567" s="468" t="s">
        <v>887</v>
      </c>
      <c r="H1567" s="304">
        <v>15</v>
      </c>
      <c r="I1567" s="297"/>
      <c r="J1567" s="304"/>
      <c r="K1567" s="304">
        <v>139</v>
      </c>
      <c r="L1567" s="297"/>
      <c r="M1567" s="304"/>
      <c r="N1567" s="201">
        <v>147.18517</v>
      </c>
      <c r="O1567" s="201"/>
      <c r="P1567" s="334"/>
    </row>
    <row r="1568" spans="1:16" ht="15" hidden="1" customHeight="1" outlineLevel="1" x14ac:dyDescent="0.25">
      <c r="A1568" s="284">
        <v>5</v>
      </c>
      <c r="B1568" s="628"/>
      <c r="C1568" s="628"/>
      <c r="D1568" s="659"/>
      <c r="E1568" s="331"/>
      <c r="F1568" s="373">
        <v>1</v>
      </c>
      <c r="G1568" s="468" t="s">
        <v>1010</v>
      </c>
      <c r="H1568" s="304"/>
      <c r="I1568" s="297">
        <v>1450</v>
      </c>
      <c r="J1568" s="304"/>
      <c r="K1568" s="304"/>
      <c r="L1568" s="297">
        <v>45</v>
      </c>
      <c r="M1568" s="304"/>
      <c r="N1568" s="201"/>
      <c r="O1568" s="201">
        <v>6085.3819199999998</v>
      </c>
      <c r="P1568" s="334"/>
    </row>
    <row r="1569" spans="1:16" ht="15" hidden="1" customHeight="1" outlineLevel="1" x14ac:dyDescent="0.25">
      <c r="A1569" s="284">
        <v>6</v>
      </c>
      <c r="B1569" s="628"/>
      <c r="C1569" s="628"/>
      <c r="D1569" s="659"/>
      <c r="E1569" s="331"/>
      <c r="F1569" s="373">
        <v>1</v>
      </c>
      <c r="G1569" s="468" t="s">
        <v>1011</v>
      </c>
      <c r="H1569" s="304"/>
      <c r="I1569" s="297">
        <v>99</v>
      </c>
      <c r="J1569" s="304"/>
      <c r="K1569" s="304"/>
      <c r="L1569" s="297">
        <v>149</v>
      </c>
      <c r="M1569" s="304"/>
      <c r="N1569" s="201"/>
      <c r="O1569" s="201">
        <v>415.91415000000001</v>
      </c>
      <c r="P1569" s="334"/>
    </row>
    <row r="1570" spans="1:16" ht="15" hidden="1" customHeight="1" outlineLevel="1" x14ac:dyDescent="0.25">
      <c r="A1570" s="284">
        <v>7</v>
      </c>
      <c r="B1570" s="628"/>
      <c r="C1570" s="628"/>
      <c r="D1570" s="659"/>
      <c r="E1570" s="331"/>
      <c r="F1570" s="373">
        <v>1</v>
      </c>
      <c r="G1570" s="468" t="s">
        <v>711</v>
      </c>
      <c r="H1570" s="304"/>
      <c r="I1570" s="297">
        <v>5</v>
      </c>
      <c r="J1570" s="304"/>
      <c r="K1570" s="304"/>
      <c r="L1570" s="297">
        <v>10</v>
      </c>
      <c r="M1570" s="304"/>
      <c r="N1570" s="201"/>
      <c r="O1570" s="201">
        <v>6.0072099999999997</v>
      </c>
      <c r="P1570" s="334"/>
    </row>
    <row r="1571" spans="1:16" ht="15" hidden="1" customHeight="1" outlineLevel="1" x14ac:dyDescent="0.25">
      <c r="A1571" s="284">
        <v>8</v>
      </c>
      <c r="B1571" s="628"/>
      <c r="C1571" s="628"/>
      <c r="D1571" s="659"/>
      <c r="E1571" s="331"/>
      <c r="F1571" s="373">
        <v>1</v>
      </c>
      <c r="G1571" s="468" t="s">
        <v>1012</v>
      </c>
      <c r="H1571" s="304"/>
      <c r="I1571" s="297">
        <v>331</v>
      </c>
      <c r="J1571" s="304"/>
      <c r="K1571" s="304"/>
      <c r="L1571" s="297">
        <v>150</v>
      </c>
      <c r="M1571" s="304"/>
      <c r="N1571" s="201"/>
      <c r="O1571" s="201">
        <v>1497.2738400000001</v>
      </c>
      <c r="P1571" s="334"/>
    </row>
    <row r="1572" spans="1:16" ht="15" hidden="1" customHeight="1" outlineLevel="1" x14ac:dyDescent="0.25">
      <c r="A1572" s="284">
        <v>9</v>
      </c>
      <c r="B1572" s="628"/>
      <c r="C1572" s="628"/>
      <c r="D1572" s="659"/>
      <c r="E1572" s="331"/>
      <c r="F1572" s="373">
        <v>1</v>
      </c>
      <c r="G1572" s="468" t="s">
        <v>922</v>
      </c>
      <c r="H1572" s="304"/>
      <c r="I1572" s="297">
        <v>303</v>
      </c>
      <c r="J1572" s="304"/>
      <c r="K1572" s="304"/>
      <c r="L1572" s="297">
        <v>240</v>
      </c>
      <c r="M1572" s="304"/>
      <c r="N1572" s="201"/>
      <c r="O1572" s="201">
        <v>278.80837000000002</v>
      </c>
      <c r="P1572" s="334"/>
    </row>
    <row r="1573" spans="1:16" ht="15" hidden="1" customHeight="1" outlineLevel="1" x14ac:dyDescent="0.25">
      <c r="A1573" s="284">
        <v>10</v>
      </c>
      <c r="B1573" s="628"/>
      <c r="C1573" s="628"/>
      <c r="D1573" s="659"/>
      <c r="E1573" s="331"/>
      <c r="F1573" s="373">
        <v>1</v>
      </c>
      <c r="G1573" s="468" t="s">
        <v>1013</v>
      </c>
      <c r="H1573" s="304"/>
      <c r="I1573" s="297">
        <v>374</v>
      </c>
      <c r="J1573" s="304"/>
      <c r="K1573" s="304"/>
      <c r="L1573" s="297">
        <v>150</v>
      </c>
      <c r="M1573" s="304"/>
      <c r="N1573" s="201"/>
      <c r="O1573" s="201">
        <v>1863.8994600000001</v>
      </c>
      <c r="P1573" s="334"/>
    </row>
    <row r="1574" spans="1:16" ht="15" hidden="1" customHeight="1" outlineLevel="1" x14ac:dyDescent="0.25">
      <c r="A1574" s="284">
        <v>11</v>
      </c>
      <c r="B1574" s="628"/>
      <c r="C1574" s="628"/>
      <c r="D1574" s="659"/>
      <c r="E1574" s="331"/>
      <c r="F1574" s="373">
        <v>1</v>
      </c>
      <c r="G1574" s="468" t="s">
        <v>943</v>
      </c>
      <c r="H1574" s="304"/>
      <c r="I1574" s="297">
        <v>36</v>
      </c>
      <c r="J1574" s="304"/>
      <c r="K1574" s="304"/>
      <c r="L1574" s="297">
        <v>150</v>
      </c>
      <c r="M1574" s="304"/>
      <c r="N1574" s="201"/>
      <c r="O1574" s="201">
        <v>122.43365</v>
      </c>
      <c r="P1574" s="334"/>
    </row>
    <row r="1575" spans="1:16" ht="15" hidden="1" customHeight="1" outlineLevel="1" x14ac:dyDescent="0.25">
      <c r="A1575" s="284">
        <v>12</v>
      </c>
      <c r="B1575" s="628"/>
      <c r="C1575" s="628"/>
      <c r="D1575" s="659"/>
      <c r="E1575" s="331"/>
      <c r="F1575" s="373">
        <v>1</v>
      </c>
      <c r="G1575" s="468" t="s">
        <v>1014</v>
      </c>
      <c r="H1575" s="304"/>
      <c r="I1575" s="297">
        <v>272</v>
      </c>
      <c r="J1575" s="304"/>
      <c r="K1575" s="304"/>
      <c r="L1575" s="297">
        <v>430</v>
      </c>
      <c r="M1575" s="304"/>
      <c r="N1575" s="201"/>
      <c r="O1575" s="201">
        <v>1701.93155</v>
      </c>
      <c r="P1575" s="334"/>
    </row>
    <row r="1576" spans="1:16" ht="15" hidden="1" customHeight="1" outlineLevel="1" x14ac:dyDescent="0.25">
      <c r="A1576" s="284">
        <v>13</v>
      </c>
      <c r="B1576" s="628"/>
      <c r="C1576" s="628"/>
      <c r="D1576" s="659"/>
      <c r="E1576" s="331"/>
      <c r="F1576" s="373">
        <v>1</v>
      </c>
      <c r="G1576" s="468" t="s">
        <v>826</v>
      </c>
      <c r="H1576" s="304"/>
      <c r="I1576" s="297">
        <v>18</v>
      </c>
      <c r="J1576" s="304"/>
      <c r="K1576" s="304"/>
      <c r="L1576" s="297">
        <v>150</v>
      </c>
      <c r="M1576" s="304"/>
      <c r="N1576" s="201"/>
      <c r="O1576" s="201">
        <v>255.18047000000001</v>
      </c>
      <c r="P1576" s="334"/>
    </row>
    <row r="1577" spans="1:16" ht="15" hidden="1" customHeight="1" outlineLevel="1" x14ac:dyDescent="0.25">
      <c r="A1577" s="284">
        <v>14</v>
      </c>
      <c r="B1577" s="628"/>
      <c r="C1577" s="628"/>
      <c r="D1577" s="659"/>
      <c r="E1577" s="331">
        <v>120</v>
      </c>
      <c r="F1577" s="373">
        <v>1</v>
      </c>
      <c r="G1577" s="200" t="s">
        <v>2126</v>
      </c>
      <c r="H1577" s="304"/>
      <c r="I1577" s="297"/>
      <c r="J1577" s="304">
        <v>30</v>
      </c>
      <c r="K1577" s="304"/>
      <c r="L1577" s="297"/>
      <c r="M1577" s="304">
        <v>135</v>
      </c>
      <c r="N1577" s="279"/>
      <c r="O1577" s="279"/>
      <c r="P1577" s="503">
        <v>200.13550000000001</v>
      </c>
    </row>
    <row r="1578" spans="1:16" ht="15" hidden="1" customHeight="1" outlineLevel="1" x14ac:dyDescent="0.25">
      <c r="A1578" s="284">
        <v>15</v>
      </c>
      <c r="B1578" s="628"/>
      <c r="C1578" s="628"/>
      <c r="D1578" s="659"/>
      <c r="E1578" s="331">
        <v>120</v>
      </c>
      <c r="F1578" s="373">
        <v>1</v>
      </c>
      <c r="G1578" s="200" t="s">
        <v>2100</v>
      </c>
      <c r="H1578" s="304"/>
      <c r="I1578" s="297"/>
      <c r="J1578" s="304">
        <v>41</v>
      </c>
      <c r="K1578" s="304"/>
      <c r="L1578" s="297"/>
      <c r="M1578" s="304">
        <v>15</v>
      </c>
      <c r="N1578" s="279"/>
      <c r="O1578" s="279"/>
      <c r="P1578" s="503">
        <v>140.04380999999998</v>
      </c>
    </row>
    <row r="1579" spans="1:16" ht="15" hidden="1" customHeight="1" outlineLevel="1" x14ac:dyDescent="0.25">
      <c r="A1579" s="284">
        <v>16</v>
      </c>
      <c r="B1579" s="628"/>
      <c r="C1579" s="628"/>
      <c r="D1579" s="659"/>
      <c r="E1579" s="331">
        <v>120</v>
      </c>
      <c r="F1579" s="373">
        <v>1</v>
      </c>
      <c r="G1579" s="200" t="s">
        <v>2160</v>
      </c>
      <c r="H1579" s="304"/>
      <c r="I1579" s="297"/>
      <c r="J1579" s="304">
        <v>77</v>
      </c>
      <c r="K1579" s="304"/>
      <c r="L1579" s="297"/>
      <c r="M1579" s="304">
        <v>30</v>
      </c>
      <c r="N1579" s="279"/>
      <c r="O1579" s="279"/>
      <c r="P1579" s="503">
        <v>379.79118540000024</v>
      </c>
    </row>
    <row r="1580" spans="1:16" ht="15" hidden="1" customHeight="1" outlineLevel="1" x14ac:dyDescent="0.25">
      <c r="A1580" s="284">
        <v>17</v>
      </c>
      <c r="B1580" s="628"/>
      <c r="C1580" s="628"/>
      <c r="D1580" s="659"/>
      <c r="E1580" s="331">
        <v>120</v>
      </c>
      <c r="F1580" s="373">
        <v>1</v>
      </c>
      <c r="G1580" s="200" t="s">
        <v>2047</v>
      </c>
      <c r="H1580" s="304"/>
      <c r="I1580" s="297"/>
      <c r="J1580" s="304">
        <v>8</v>
      </c>
      <c r="K1580" s="304"/>
      <c r="L1580" s="297"/>
      <c r="M1580" s="304">
        <v>144.4</v>
      </c>
      <c r="N1580" s="279"/>
      <c r="O1580" s="279"/>
      <c r="P1580" s="503">
        <v>91.124709999999993</v>
      </c>
    </row>
    <row r="1581" spans="1:16" ht="15" hidden="1" customHeight="1" outlineLevel="1" x14ac:dyDescent="0.25">
      <c r="A1581" s="284">
        <v>18</v>
      </c>
      <c r="B1581" s="628"/>
      <c r="C1581" s="628"/>
      <c r="D1581" s="659"/>
      <c r="E1581" s="331">
        <v>120</v>
      </c>
      <c r="F1581" s="373">
        <v>1</v>
      </c>
      <c r="G1581" s="200" t="s">
        <v>2339</v>
      </c>
      <c r="H1581" s="304"/>
      <c r="I1581" s="297"/>
      <c r="J1581" s="304">
        <v>162</v>
      </c>
      <c r="K1581" s="304"/>
      <c r="L1581" s="297"/>
      <c r="M1581" s="304">
        <v>80</v>
      </c>
      <c r="N1581" s="279"/>
      <c r="O1581" s="279"/>
      <c r="P1581" s="503">
        <v>411.36040999999994</v>
      </c>
    </row>
    <row r="1582" spans="1:16" ht="15" hidden="1" customHeight="1" outlineLevel="1" x14ac:dyDescent="0.25">
      <c r="A1582" s="284">
        <v>19</v>
      </c>
      <c r="B1582" s="628"/>
      <c r="C1582" s="628"/>
      <c r="D1582" s="659"/>
      <c r="E1582" s="331">
        <v>120</v>
      </c>
      <c r="F1582" s="373">
        <v>1</v>
      </c>
      <c r="G1582" s="200" t="s">
        <v>2340</v>
      </c>
      <c r="H1582" s="304"/>
      <c r="I1582" s="297"/>
      <c r="J1582" s="304">
        <v>122</v>
      </c>
      <c r="K1582" s="304"/>
      <c r="L1582" s="297"/>
      <c r="M1582" s="304">
        <v>100</v>
      </c>
      <c r="N1582" s="279"/>
      <c r="O1582" s="279"/>
      <c r="P1582" s="503">
        <v>1523.3066499999998</v>
      </c>
    </row>
    <row r="1583" spans="1:16" ht="15" hidden="1" customHeight="1" outlineLevel="1" thickBot="1" x14ac:dyDescent="0.3">
      <c r="A1583" s="306"/>
      <c r="B1583" s="628"/>
      <c r="C1583" s="628"/>
      <c r="D1583" s="659"/>
      <c r="E1583" s="382">
        <v>150</v>
      </c>
      <c r="F1583" s="11"/>
      <c r="G1583" s="253" t="s">
        <v>2367</v>
      </c>
      <c r="H1583" s="576"/>
      <c r="I1583" s="582"/>
      <c r="J1583" s="576">
        <v>50</v>
      </c>
      <c r="K1583" s="576"/>
      <c r="L1583" s="582"/>
      <c r="M1583" s="576">
        <v>47.8</v>
      </c>
      <c r="N1583" s="282"/>
      <c r="O1583" s="282"/>
      <c r="P1583" s="505">
        <v>461.83865000000003</v>
      </c>
    </row>
    <row r="1584" spans="1:16" ht="15" customHeight="1" collapsed="1" thickBot="1" x14ac:dyDescent="0.3">
      <c r="A1584" s="400" t="s">
        <v>2522</v>
      </c>
      <c r="B1584" s="628"/>
      <c r="C1584" s="628"/>
      <c r="D1584" s="659"/>
      <c r="E1584" s="398" t="s">
        <v>2516</v>
      </c>
      <c r="F1584" s="399" t="s">
        <v>997</v>
      </c>
      <c r="G1584" s="386" t="s">
        <v>16</v>
      </c>
      <c r="H1584" s="565">
        <v>0</v>
      </c>
      <c r="I1584" s="565">
        <v>0</v>
      </c>
      <c r="J1584" s="565">
        <v>2772</v>
      </c>
      <c r="K1584" s="565">
        <v>0</v>
      </c>
      <c r="L1584" s="565">
        <v>0</v>
      </c>
      <c r="M1584" s="565">
        <v>1010</v>
      </c>
      <c r="N1584" s="603">
        <v>0</v>
      </c>
      <c r="O1584" s="603">
        <v>0</v>
      </c>
      <c r="P1584" s="511">
        <v>11323.07</v>
      </c>
    </row>
    <row r="1585" spans="1:16" ht="15" hidden="1" customHeight="1" outlineLevel="1" thickBot="1" x14ac:dyDescent="0.3">
      <c r="A1585" s="457">
        <v>1</v>
      </c>
      <c r="B1585" s="628"/>
      <c r="C1585" s="628"/>
      <c r="D1585" s="659"/>
      <c r="E1585" s="380">
        <v>120</v>
      </c>
      <c r="F1585" s="261" t="s">
        <v>2519</v>
      </c>
      <c r="G1585" s="255" t="s">
        <v>2349</v>
      </c>
      <c r="H1585" s="579"/>
      <c r="I1585" s="314"/>
      <c r="J1585" s="579">
        <v>2772</v>
      </c>
      <c r="K1585" s="579"/>
      <c r="L1585" s="314"/>
      <c r="M1585" s="579">
        <v>1010</v>
      </c>
      <c r="N1585" s="296"/>
      <c r="O1585" s="296"/>
      <c r="P1585" s="512">
        <v>11323.07</v>
      </c>
    </row>
    <row r="1586" spans="1:16" ht="15" customHeight="1" collapsed="1" thickBot="1" x14ac:dyDescent="0.3">
      <c r="A1586" s="394" t="s">
        <v>1015</v>
      </c>
      <c r="B1586" s="628"/>
      <c r="C1586" s="628"/>
      <c r="D1586" s="659"/>
      <c r="E1586" s="398" t="s">
        <v>44</v>
      </c>
      <c r="F1586" s="399" t="s">
        <v>989</v>
      </c>
      <c r="G1586" s="386" t="s">
        <v>16</v>
      </c>
      <c r="H1586" s="415">
        <v>1329</v>
      </c>
      <c r="I1586" s="414">
        <v>476</v>
      </c>
      <c r="J1586" s="415">
        <v>1034</v>
      </c>
      <c r="K1586" s="415">
        <v>2126.31</v>
      </c>
      <c r="L1586" s="414">
        <v>1580.17</v>
      </c>
      <c r="M1586" s="415">
        <v>3590.5</v>
      </c>
      <c r="N1586" s="389">
        <v>5367.0077099999999</v>
      </c>
      <c r="O1586" s="389">
        <v>4658.11103</v>
      </c>
      <c r="P1586" s="502">
        <v>5448.6802200000002</v>
      </c>
    </row>
    <row r="1587" spans="1:16" ht="15" hidden="1" customHeight="1" outlineLevel="1" x14ac:dyDescent="0.25">
      <c r="A1587" s="283">
        <v>1</v>
      </c>
      <c r="B1587" s="628"/>
      <c r="C1587" s="628"/>
      <c r="D1587" s="659"/>
      <c r="E1587" s="381"/>
      <c r="F1587" s="218">
        <v>1</v>
      </c>
      <c r="G1587" s="470" t="s">
        <v>882</v>
      </c>
      <c r="H1587" s="342">
        <v>56</v>
      </c>
      <c r="I1587" s="341"/>
      <c r="J1587" s="342"/>
      <c r="K1587" s="342">
        <v>1121.31</v>
      </c>
      <c r="L1587" s="341"/>
      <c r="M1587" s="342"/>
      <c r="N1587" s="256">
        <v>501.98324000000008</v>
      </c>
      <c r="O1587" s="256"/>
      <c r="P1587" s="257"/>
    </row>
    <row r="1588" spans="1:16" ht="15" hidden="1" customHeight="1" outlineLevel="1" x14ac:dyDescent="0.25">
      <c r="A1588" s="284">
        <v>2</v>
      </c>
      <c r="B1588" s="628"/>
      <c r="C1588" s="628"/>
      <c r="D1588" s="659"/>
      <c r="E1588" s="331"/>
      <c r="F1588" s="373">
        <v>1</v>
      </c>
      <c r="G1588" s="468" t="s">
        <v>884</v>
      </c>
      <c r="H1588" s="304">
        <v>95</v>
      </c>
      <c r="I1588" s="297"/>
      <c r="J1588" s="304"/>
      <c r="K1588" s="304">
        <v>350</v>
      </c>
      <c r="L1588" s="297"/>
      <c r="M1588" s="304"/>
      <c r="N1588" s="201">
        <v>339.90235000000001</v>
      </c>
      <c r="O1588" s="201"/>
      <c r="P1588" s="334"/>
    </row>
    <row r="1589" spans="1:16" ht="15" hidden="1" customHeight="1" outlineLevel="1" x14ac:dyDescent="0.25">
      <c r="A1589" s="284">
        <v>3</v>
      </c>
      <c r="B1589" s="628"/>
      <c r="C1589" s="628"/>
      <c r="D1589" s="659"/>
      <c r="E1589" s="331"/>
      <c r="F1589" s="373">
        <v>1</v>
      </c>
      <c r="G1589" s="468" t="s">
        <v>442</v>
      </c>
      <c r="H1589" s="304">
        <v>442</v>
      </c>
      <c r="I1589" s="297"/>
      <c r="J1589" s="304"/>
      <c r="K1589" s="304">
        <v>15</v>
      </c>
      <c r="L1589" s="297"/>
      <c r="M1589" s="304"/>
      <c r="N1589" s="201">
        <v>1010.05735</v>
      </c>
      <c r="O1589" s="201"/>
      <c r="P1589" s="334"/>
    </row>
    <row r="1590" spans="1:16" ht="15" hidden="1" customHeight="1" outlineLevel="1" x14ac:dyDescent="0.25">
      <c r="A1590" s="284">
        <v>4</v>
      </c>
      <c r="B1590" s="628"/>
      <c r="C1590" s="628"/>
      <c r="D1590" s="659"/>
      <c r="E1590" s="331"/>
      <c r="F1590" s="373">
        <v>1</v>
      </c>
      <c r="G1590" s="468" t="s">
        <v>1016</v>
      </c>
      <c r="H1590" s="304">
        <v>217</v>
      </c>
      <c r="I1590" s="297"/>
      <c r="J1590" s="304"/>
      <c r="K1590" s="304">
        <v>40</v>
      </c>
      <c r="L1590" s="297"/>
      <c r="M1590" s="304"/>
      <c r="N1590" s="201">
        <v>880.68531000000007</v>
      </c>
      <c r="O1590" s="201"/>
      <c r="P1590" s="334"/>
    </row>
    <row r="1591" spans="1:16" ht="15" hidden="1" customHeight="1" outlineLevel="1" x14ac:dyDescent="0.25">
      <c r="A1591" s="284">
        <v>5</v>
      </c>
      <c r="B1591" s="628"/>
      <c r="C1591" s="628"/>
      <c r="D1591" s="659"/>
      <c r="E1591" s="331"/>
      <c r="F1591" s="373">
        <v>1</v>
      </c>
      <c r="G1591" s="468" t="s">
        <v>1017</v>
      </c>
      <c r="H1591" s="304">
        <v>301</v>
      </c>
      <c r="I1591" s="297"/>
      <c r="J1591" s="304"/>
      <c r="K1591" s="304">
        <v>150</v>
      </c>
      <c r="L1591" s="297"/>
      <c r="M1591" s="304"/>
      <c r="N1591" s="201">
        <v>1703.47381</v>
      </c>
      <c r="O1591" s="201"/>
      <c r="P1591" s="334"/>
    </row>
    <row r="1592" spans="1:16" ht="15" hidden="1" customHeight="1" outlineLevel="1" x14ac:dyDescent="0.25">
      <c r="A1592" s="284">
        <v>6</v>
      </c>
      <c r="B1592" s="628"/>
      <c r="C1592" s="628"/>
      <c r="D1592" s="659"/>
      <c r="E1592" s="331"/>
      <c r="F1592" s="373">
        <v>1</v>
      </c>
      <c r="G1592" s="468" t="s">
        <v>443</v>
      </c>
      <c r="H1592" s="304">
        <v>153</v>
      </c>
      <c r="I1592" s="297"/>
      <c r="J1592" s="304"/>
      <c r="K1592" s="304">
        <v>150</v>
      </c>
      <c r="L1592" s="297"/>
      <c r="M1592" s="304"/>
      <c r="N1592" s="201">
        <v>640.16633000000002</v>
      </c>
      <c r="O1592" s="201"/>
      <c r="P1592" s="334"/>
    </row>
    <row r="1593" spans="1:16" ht="15" hidden="1" customHeight="1" outlineLevel="1" x14ac:dyDescent="0.25">
      <c r="A1593" s="284">
        <v>7</v>
      </c>
      <c r="B1593" s="628"/>
      <c r="C1593" s="628"/>
      <c r="D1593" s="659"/>
      <c r="E1593" s="331"/>
      <c r="F1593" s="373">
        <v>1</v>
      </c>
      <c r="G1593" s="468" t="s">
        <v>445</v>
      </c>
      <c r="H1593" s="304">
        <v>15</v>
      </c>
      <c r="I1593" s="297"/>
      <c r="J1593" s="304"/>
      <c r="K1593" s="304">
        <v>150</v>
      </c>
      <c r="L1593" s="297"/>
      <c r="M1593" s="304"/>
      <c r="N1593" s="201">
        <v>86.50367</v>
      </c>
      <c r="O1593" s="201"/>
      <c r="P1593" s="334"/>
    </row>
    <row r="1594" spans="1:16" ht="15" hidden="1" customHeight="1" outlineLevel="1" x14ac:dyDescent="0.25">
      <c r="A1594" s="284">
        <v>8</v>
      </c>
      <c r="B1594" s="628"/>
      <c r="C1594" s="628"/>
      <c r="D1594" s="659"/>
      <c r="E1594" s="331"/>
      <c r="F1594" s="373">
        <v>1</v>
      </c>
      <c r="G1594" s="468" t="s">
        <v>910</v>
      </c>
      <c r="H1594" s="304">
        <v>50</v>
      </c>
      <c r="I1594" s="297"/>
      <c r="J1594" s="304"/>
      <c r="K1594" s="304">
        <v>150</v>
      </c>
      <c r="L1594" s="297"/>
      <c r="M1594" s="304"/>
      <c r="N1594" s="201">
        <v>204.23564999999999</v>
      </c>
      <c r="O1594" s="201"/>
      <c r="P1594" s="334"/>
    </row>
    <row r="1595" spans="1:16" ht="15" hidden="1" customHeight="1" outlineLevel="1" x14ac:dyDescent="0.25">
      <c r="A1595" s="284">
        <v>9</v>
      </c>
      <c r="B1595" s="628"/>
      <c r="C1595" s="628"/>
      <c r="D1595" s="659"/>
      <c r="E1595" s="331"/>
      <c r="F1595" s="373">
        <v>1</v>
      </c>
      <c r="G1595" s="468" t="s">
        <v>1018</v>
      </c>
      <c r="H1595" s="304"/>
      <c r="I1595" s="297">
        <v>204</v>
      </c>
      <c r="J1595" s="304"/>
      <c r="K1595" s="304"/>
      <c r="L1595" s="297">
        <v>150</v>
      </c>
      <c r="M1595" s="304"/>
      <c r="N1595" s="201"/>
      <c r="O1595" s="201">
        <v>1266.2635499999999</v>
      </c>
      <c r="P1595" s="334"/>
    </row>
    <row r="1596" spans="1:16" ht="15" hidden="1" customHeight="1" outlineLevel="1" x14ac:dyDescent="0.25">
      <c r="A1596" s="284">
        <v>10</v>
      </c>
      <c r="B1596" s="628"/>
      <c r="C1596" s="628"/>
      <c r="D1596" s="659"/>
      <c r="E1596" s="331"/>
      <c r="F1596" s="373">
        <v>1</v>
      </c>
      <c r="G1596" s="468" t="s">
        <v>1019</v>
      </c>
      <c r="H1596" s="304"/>
      <c r="I1596" s="297">
        <v>36</v>
      </c>
      <c r="J1596" s="304"/>
      <c r="K1596" s="304"/>
      <c r="L1596" s="297">
        <v>150</v>
      </c>
      <c r="M1596" s="304"/>
      <c r="N1596" s="201"/>
      <c r="O1596" s="201">
        <v>482.06824</v>
      </c>
      <c r="P1596" s="334"/>
    </row>
    <row r="1597" spans="1:16" ht="15" hidden="1" customHeight="1" outlineLevel="1" x14ac:dyDescent="0.25">
      <c r="A1597" s="284">
        <v>11</v>
      </c>
      <c r="B1597" s="628"/>
      <c r="C1597" s="628"/>
      <c r="D1597" s="659"/>
      <c r="E1597" s="331"/>
      <c r="F1597" s="373">
        <v>1</v>
      </c>
      <c r="G1597" s="468" t="s">
        <v>757</v>
      </c>
      <c r="H1597" s="304"/>
      <c r="I1597" s="297">
        <v>25</v>
      </c>
      <c r="J1597" s="304"/>
      <c r="K1597" s="304"/>
      <c r="L1597" s="297">
        <v>50</v>
      </c>
      <c r="M1597" s="304"/>
      <c r="N1597" s="201"/>
      <c r="O1597" s="201">
        <v>387.85055</v>
      </c>
      <c r="P1597" s="334"/>
    </row>
    <row r="1598" spans="1:16" ht="15" hidden="1" customHeight="1" outlineLevel="1" x14ac:dyDescent="0.25">
      <c r="A1598" s="284">
        <v>12</v>
      </c>
      <c r="B1598" s="628"/>
      <c r="C1598" s="628"/>
      <c r="D1598" s="659"/>
      <c r="E1598" s="331"/>
      <c r="F1598" s="373">
        <v>1</v>
      </c>
      <c r="G1598" s="468" t="s">
        <v>1001</v>
      </c>
      <c r="H1598" s="304"/>
      <c r="I1598" s="297">
        <v>98</v>
      </c>
      <c r="J1598" s="304"/>
      <c r="K1598" s="304"/>
      <c r="L1598" s="297">
        <v>150</v>
      </c>
      <c r="M1598" s="304"/>
      <c r="N1598" s="201"/>
      <c r="O1598" s="201">
        <v>1180.91641</v>
      </c>
      <c r="P1598" s="334"/>
    </row>
    <row r="1599" spans="1:16" ht="15" hidden="1" customHeight="1" outlineLevel="1" x14ac:dyDescent="0.25">
      <c r="A1599" s="284">
        <v>13</v>
      </c>
      <c r="B1599" s="628"/>
      <c r="C1599" s="628"/>
      <c r="D1599" s="659"/>
      <c r="E1599" s="331"/>
      <c r="F1599" s="373">
        <v>1</v>
      </c>
      <c r="G1599" s="468" t="s">
        <v>1002</v>
      </c>
      <c r="H1599" s="304"/>
      <c r="I1599" s="297">
        <v>19</v>
      </c>
      <c r="J1599" s="304"/>
      <c r="K1599" s="304"/>
      <c r="L1599" s="297">
        <v>150</v>
      </c>
      <c r="M1599" s="304"/>
      <c r="N1599" s="201"/>
      <c r="O1599" s="201">
        <v>371.74257999999998</v>
      </c>
      <c r="P1599" s="334"/>
    </row>
    <row r="1600" spans="1:16" ht="15" hidden="1" customHeight="1" outlineLevel="1" x14ac:dyDescent="0.25">
      <c r="A1600" s="284">
        <v>14</v>
      </c>
      <c r="B1600" s="628"/>
      <c r="C1600" s="628"/>
      <c r="D1600" s="659"/>
      <c r="E1600" s="331"/>
      <c r="F1600" s="373">
        <v>1</v>
      </c>
      <c r="G1600" s="468" t="s">
        <v>1020</v>
      </c>
      <c r="H1600" s="304"/>
      <c r="I1600" s="297">
        <v>9</v>
      </c>
      <c r="J1600" s="304"/>
      <c r="K1600" s="304"/>
      <c r="L1600" s="297">
        <v>631.16999999999996</v>
      </c>
      <c r="M1600" s="304"/>
      <c r="N1600" s="201"/>
      <c r="O1600" s="201">
        <v>225.13481999999999</v>
      </c>
      <c r="P1600" s="334"/>
    </row>
    <row r="1601" spans="1:16" ht="15" hidden="1" customHeight="1" outlineLevel="1" x14ac:dyDescent="0.25">
      <c r="A1601" s="284">
        <v>15</v>
      </c>
      <c r="B1601" s="628"/>
      <c r="C1601" s="628"/>
      <c r="D1601" s="659"/>
      <c r="E1601" s="331"/>
      <c r="F1601" s="373">
        <v>1</v>
      </c>
      <c r="G1601" s="468" t="s">
        <v>295</v>
      </c>
      <c r="H1601" s="304"/>
      <c r="I1601" s="297">
        <v>70</v>
      </c>
      <c r="J1601" s="304"/>
      <c r="K1601" s="304"/>
      <c r="L1601" s="297">
        <v>149</v>
      </c>
      <c r="M1601" s="304"/>
      <c r="N1601" s="201"/>
      <c r="O1601" s="201">
        <v>419.85340000000002</v>
      </c>
      <c r="P1601" s="334"/>
    </row>
    <row r="1602" spans="1:16" ht="15" hidden="1" customHeight="1" outlineLevel="1" x14ac:dyDescent="0.25">
      <c r="A1602" s="284">
        <v>16</v>
      </c>
      <c r="B1602" s="628"/>
      <c r="C1602" s="628"/>
      <c r="D1602" s="659"/>
      <c r="E1602" s="331"/>
      <c r="F1602" s="373">
        <v>1</v>
      </c>
      <c r="G1602" s="468" t="s">
        <v>1021</v>
      </c>
      <c r="H1602" s="304"/>
      <c r="I1602" s="297">
        <v>15</v>
      </c>
      <c r="J1602" s="304"/>
      <c r="K1602" s="304"/>
      <c r="L1602" s="297">
        <v>150</v>
      </c>
      <c r="M1602" s="304"/>
      <c r="N1602" s="201"/>
      <c r="O1602" s="201">
        <v>324.28147999999999</v>
      </c>
      <c r="P1602" s="334"/>
    </row>
    <row r="1603" spans="1:16" ht="15" hidden="1" customHeight="1" outlineLevel="1" x14ac:dyDescent="0.25">
      <c r="A1603" s="284">
        <v>17</v>
      </c>
      <c r="B1603" s="628"/>
      <c r="C1603" s="628"/>
      <c r="D1603" s="659"/>
      <c r="E1603" s="331">
        <v>240</v>
      </c>
      <c r="F1603" s="373">
        <v>1</v>
      </c>
      <c r="G1603" s="200" t="s">
        <v>2316</v>
      </c>
      <c r="H1603" s="304"/>
      <c r="I1603" s="297"/>
      <c r="J1603" s="304">
        <v>183</v>
      </c>
      <c r="K1603" s="304"/>
      <c r="L1603" s="297"/>
      <c r="M1603" s="304">
        <v>75</v>
      </c>
      <c r="N1603" s="279"/>
      <c r="O1603" s="279"/>
      <c r="P1603" s="503">
        <v>1115.1648600000001</v>
      </c>
    </row>
    <row r="1604" spans="1:16" ht="15" hidden="1" customHeight="1" outlineLevel="1" x14ac:dyDescent="0.25">
      <c r="A1604" s="284">
        <v>18</v>
      </c>
      <c r="B1604" s="628"/>
      <c r="C1604" s="628"/>
      <c r="D1604" s="659"/>
      <c r="E1604" s="331">
        <v>240</v>
      </c>
      <c r="F1604" s="373">
        <v>1</v>
      </c>
      <c r="G1604" s="200" t="s">
        <v>2320</v>
      </c>
      <c r="H1604" s="304"/>
      <c r="I1604" s="297"/>
      <c r="J1604" s="304">
        <v>382</v>
      </c>
      <c r="K1604" s="304"/>
      <c r="L1604" s="297"/>
      <c r="M1604" s="304">
        <v>15</v>
      </c>
      <c r="N1604" s="279"/>
      <c r="O1604" s="279"/>
      <c r="P1604" s="503">
        <v>2254.2457799999997</v>
      </c>
    </row>
    <row r="1605" spans="1:16" ht="15" hidden="1" customHeight="1" outlineLevel="1" x14ac:dyDescent="0.25">
      <c r="A1605" s="284">
        <v>19</v>
      </c>
      <c r="B1605" s="628"/>
      <c r="C1605" s="628"/>
      <c r="D1605" s="659"/>
      <c r="E1605" s="331">
        <v>240</v>
      </c>
      <c r="F1605" s="373">
        <v>1</v>
      </c>
      <c r="G1605" s="200" t="s">
        <v>2335</v>
      </c>
      <c r="H1605" s="304"/>
      <c r="I1605" s="297"/>
      <c r="J1605" s="304">
        <v>164</v>
      </c>
      <c r="K1605" s="304"/>
      <c r="L1605" s="297"/>
      <c r="M1605" s="304">
        <v>256</v>
      </c>
      <c r="N1605" s="279"/>
      <c r="O1605" s="279"/>
      <c r="P1605" s="503">
        <v>1019.2599700000003</v>
      </c>
    </row>
    <row r="1606" spans="1:16" ht="15" hidden="1" customHeight="1" outlineLevel="1" x14ac:dyDescent="0.25">
      <c r="A1606" s="284">
        <v>20</v>
      </c>
      <c r="B1606" s="628"/>
      <c r="C1606" s="628"/>
      <c r="D1606" s="659"/>
      <c r="E1606" s="331">
        <v>240</v>
      </c>
      <c r="F1606" s="373">
        <v>1</v>
      </c>
      <c r="G1606" s="209" t="s">
        <v>2369</v>
      </c>
      <c r="H1606" s="304"/>
      <c r="I1606" s="297"/>
      <c r="J1606" s="304">
        <v>215</v>
      </c>
      <c r="K1606" s="304"/>
      <c r="L1606" s="297"/>
      <c r="M1606" s="304">
        <v>280</v>
      </c>
      <c r="N1606" s="279"/>
      <c r="O1606" s="279"/>
      <c r="P1606" s="503">
        <v>690.47199999999998</v>
      </c>
    </row>
    <row r="1607" spans="1:16" ht="15" hidden="1" customHeight="1" outlineLevel="1" thickBot="1" x14ac:dyDescent="0.3">
      <c r="A1607" s="306">
        <v>21</v>
      </c>
      <c r="B1607" s="628"/>
      <c r="C1607" s="628"/>
      <c r="D1607" s="659"/>
      <c r="E1607" s="382">
        <v>240</v>
      </c>
      <c r="F1607" s="11">
        <v>1</v>
      </c>
      <c r="G1607" s="253" t="s">
        <v>2366</v>
      </c>
      <c r="H1607" s="576"/>
      <c r="I1607" s="582"/>
      <c r="J1607" s="576">
        <v>90</v>
      </c>
      <c r="K1607" s="576"/>
      <c r="L1607" s="582"/>
      <c r="M1607" s="576">
        <v>2964.5</v>
      </c>
      <c r="N1607" s="282"/>
      <c r="O1607" s="282"/>
      <c r="P1607" s="505">
        <v>369.53761000000003</v>
      </c>
    </row>
    <row r="1608" spans="1:16" ht="15" customHeight="1" collapsed="1" thickBot="1" x14ac:dyDescent="0.3">
      <c r="A1608" s="394" t="s">
        <v>1022</v>
      </c>
      <c r="B1608" s="628"/>
      <c r="C1608" s="628"/>
      <c r="D1608" s="659"/>
      <c r="E1608" s="398" t="s">
        <v>44</v>
      </c>
      <c r="F1608" s="399" t="s">
        <v>997</v>
      </c>
      <c r="G1608" s="386" t="s">
        <v>16</v>
      </c>
      <c r="H1608" s="415">
        <v>1773</v>
      </c>
      <c r="I1608" s="415">
        <v>378</v>
      </c>
      <c r="J1608" s="414">
        <v>0</v>
      </c>
      <c r="K1608" s="415">
        <v>1532.4099999999999</v>
      </c>
      <c r="L1608" s="414">
        <v>650</v>
      </c>
      <c r="M1608" s="415">
        <v>0</v>
      </c>
      <c r="N1608" s="389">
        <v>5373.1670599999998</v>
      </c>
      <c r="O1608" s="389">
        <v>2945.2543999999998</v>
      </c>
      <c r="P1608" s="388">
        <v>0</v>
      </c>
    </row>
    <row r="1609" spans="1:16" ht="15" hidden="1" customHeight="1" outlineLevel="1" x14ac:dyDescent="0.25">
      <c r="A1609" s="283">
        <v>1</v>
      </c>
      <c r="B1609" s="628"/>
      <c r="C1609" s="628"/>
      <c r="D1609" s="659"/>
      <c r="E1609" s="381"/>
      <c r="F1609" s="218">
        <v>2</v>
      </c>
      <c r="G1609" s="470" t="s">
        <v>1023</v>
      </c>
      <c r="H1609" s="342">
        <v>422</v>
      </c>
      <c r="I1609" s="341"/>
      <c r="J1609" s="342"/>
      <c r="K1609" s="342">
        <v>150</v>
      </c>
      <c r="L1609" s="341"/>
      <c r="M1609" s="342"/>
      <c r="N1609" s="256">
        <v>1250.7522799999999</v>
      </c>
      <c r="O1609" s="256"/>
      <c r="P1609" s="257"/>
    </row>
    <row r="1610" spans="1:16" ht="15" hidden="1" customHeight="1" outlineLevel="1" x14ac:dyDescent="0.25">
      <c r="A1610" s="284">
        <v>2</v>
      </c>
      <c r="B1610" s="628"/>
      <c r="C1610" s="628"/>
      <c r="D1610" s="659"/>
      <c r="E1610" s="331"/>
      <c r="F1610" s="373">
        <v>2</v>
      </c>
      <c r="G1610" s="468" t="s">
        <v>1024</v>
      </c>
      <c r="H1610" s="304">
        <v>824</v>
      </c>
      <c r="I1610" s="297"/>
      <c r="J1610" s="304"/>
      <c r="K1610" s="304">
        <v>210</v>
      </c>
      <c r="L1610" s="297"/>
      <c r="M1610" s="304"/>
      <c r="N1610" s="201">
        <v>2503.5498200000002</v>
      </c>
      <c r="O1610" s="201"/>
      <c r="P1610" s="334"/>
    </row>
    <row r="1611" spans="1:16" ht="15" hidden="1" customHeight="1" outlineLevel="1" x14ac:dyDescent="0.25">
      <c r="A1611" s="284">
        <v>3</v>
      </c>
      <c r="B1611" s="628"/>
      <c r="C1611" s="628"/>
      <c r="D1611" s="659"/>
      <c r="E1611" s="331"/>
      <c r="F1611" s="373">
        <v>2</v>
      </c>
      <c r="G1611" s="468" t="s">
        <v>883</v>
      </c>
      <c r="H1611" s="304">
        <v>423</v>
      </c>
      <c r="I1611" s="297"/>
      <c r="J1611" s="304"/>
      <c r="K1611" s="304">
        <v>1121.31</v>
      </c>
      <c r="L1611" s="297"/>
      <c r="M1611" s="304"/>
      <c r="N1611" s="201">
        <v>1220.5451599999999</v>
      </c>
      <c r="O1611" s="201"/>
      <c r="P1611" s="334"/>
    </row>
    <row r="1612" spans="1:16" ht="15" hidden="1" customHeight="1" outlineLevel="1" x14ac:dyDescent="0.25">
      <c r="A1612" s="284">
        <v>4</v>
      </c>
      <c r="B1612" s="628"/>
      <c r="C1612" s="628"/>
      <c r="D1612" s="659"/>
      <c r="E1612" s="331"/>
      <c r="F1612" s="373">
        <v>2</v>
      </c>
      <c r="G1612" s="468" t="s">
        <v>911</v>
      </c>
      <c r="H1612" s="304">
        <v>104</v>
      </c>
      <c r="I1612" s="297"/>
      <c r="J1612" s="304"/>
      <c r="K1612" s="304">
        <v>51.1</v>
      </c>
      <c r="L1612" s="297"/>
      <c r="M1612" s="304"/>
      <c r="N1612" s="201">
        <v>398.31979999999999</v>
      </c>
      <c r="O1612" s="201"/>
      <c r="P1612" s="334"/>
    </row>
    <row r="1613" spans="1:16" ht="15" hidden="1" customHeight="1" outlineLevel="1" x14ac:dyDescent="0.25">
      <c r="A1613" s="284">
        <v>5</v>
      </c>
      <c r="B1613" s="628"/>
      <c r="C1613" s="628"/>
      <c r="D1613" s="659"/>
      <c r="E1613" s="331"/>
      <c r="F1613" s="373">
        <v>2</v>
      </c>
      <c r="G1613" s="468" t="s">
        <v>1025</v>
      </c>
      <c r="H1613" s="304"/>
      <c r="I1613" s="297">
        <v>20</v>
      </c>
      <c r="J1613" s="304"/>
      <c r="K1613" s="304"/>
      <c r="L1613" s="297">
        <v>150</v>
      </c>
      <c r="M1613" s="304"/>
      <c r="N1613" s="201"/>
      <c r="O1613" s="201">
        <v>367.71541000000002</v>
      </c>
      <c r="P1613" s="334"/>
    </row>
    <row r="1614" spans="1:16" ht="15" hidden="1" customHeight="1" outlineLevel="1" x14ac:dyDescent="0.25">
      <c r="A1614" s="284">
        <v>6</v>
      </c>
      <c r="B1614" s="628"/>
      <c r="C1614" s="628"/>
      <c r="D1614" s="659"/>
      <c r="E1614" s="331"/>
      <c r="F1614" s="373">
        <v>2</v>
      </c>
      <c r="G1614" s="468" t="s">
        <v>855</v>
      </c>
      <c r="H1614" s="304"/>
      <c r="I1614" s="297">
        <v>80</v>
      </c>
      <c r="J1614" s="304"/>
      <c r="K1614" s="304"/>
      <c r="L1614" s="297">
        <v>150</v>
      </c>
      <c r="M1614" s="304"/>
      <c r="N1614" s="201"/>
      <c r="O1614" s="201">
        <v>183.53183999999999</v>
      </c>
      <c r="P1614" s="334"/>
    </row>
    <row r="1615" spans="1:16" ht="15" hidden="1" customHeight="1" outlineLevel="1" x14ac:dyDescent="0.25">
      <c r="A1615" s="284">
        <v>7</v>
      </c>
      <c r="B1615" s="628"/>
      <c r="C1615" s="628"/>
      <c r="D1615" s="659"/>
      <c r="E1615" s="331"/>
      <c r="F1615" s="373">
        <v>2</v>
      </c>
      <c r="G1615" s="468" t="s">
        <v>1026</v>
      </c>
      <c r="H1615" s="304"/>
      <c r="I1615" s="297">
        <v>240</v>
      </c>
      <c r="J1615" s="304"/>
      <c r="K1615" s="304"/>
      <c r="L1615" s="297">
        <v>80</v>
      </c>
      <c r="M1615" s="304"/>
      <c r="N1615" s="201"/>
      <c r="O1615" s="201">
        <v>1434.5120899999999</v>
      </c>
      <c r="P1615" s="334"/>
    </row>
    <row r="1616" spans="1:16" ht="15" hidden="1" customHeight="1" outlineLevel="1" x14ac:dyDescent="0.25">
      <c r="A1616" s="284">
        <v>8</v>
      </c>
      <c r="B1616" s="628"/>
      <c r="C1616" s="628"/>
      <c r="D1616" s="659"/>
      <c r="E1616" s="331"/>
      <c r="F1616" s="373">
        <v>2</v>
      </c>
      <c r="G1616" s="468" t="s">
        <v>856</v>
      </c>
      <c r="H1616" s="304"/>
      <c r="I1616" s="297">
        <v>8</v>
      </c>
      <c r="J1616" s="304"/>
      <c r="K1616" s="304"/>
      <c r="L1616" s="297">
        <v>120</v>
      </c>
      <c r="M1616" s="304"/>
      <c r="N1616" s="201"/>
      <c r="O1616" s="201">
        <v>814.03800999999999</v>
      </c>
      <c r="P1616" s="334"/>
    </row>
    <row r="1617" spans="1:16" ht="15" hidden="1" customHeight="1" outlineLevel="1" thickBot="1" x14ac:dyDescent="0.3">
      <c r="A1617" s="284">
        <v>9</v>
      </c>
      <c r="B1617" s="628"/>
      <c r="C1617" s="629"/>
      <c r="D1617" s="643"/>
      <c r="E1617" s="331"/>
      <c r="F1617" s="373">
        <v>2</v>
      </c>
      <c r="G1617" s="468" t="s">
        <v>946</v>
      </c>
      <c r="H1617" s="304"/>
      <c r="I1617" s="297">
        <v>30</v>
      </c>
      <c r="J1617" s="304"/>
      <c r="K1617" s="304"/>
      <c r="L1617" s="297">
        <v>150</v>
      </c>
      <c r="M1617" s="304"/>
      <c r="N1617" s="201"/>
      <c r="O1617" s="201">
        <v>145.45705000000001</v>
      </c>
      <c r="P1617" s="334"/>
    </row>
    <row r="1618" spans="1:16" ht="15" customHeight="1" collapsed="1" thickBot="1" x14ac:dyDescent="0.3">
      <c r="A1618" s="400" t="s">
        <v>2523</v>
      </c>
      <c r="B1618" s="628"/>
      <c r="C1618" s="613" t="s">
        <v>64</v>
      </c>
      <c r="D1618" s="642" t="s">
        <v>65</v>
      </c>
      <c r="E1618" s="398" t="s">
        <v>18</v>
      </c>
      <c r="F1618" s="399" t="s">
        <v>989</v>
      </c>
      <c r="G1618" s="386" t="s">
        <v>16</v>
      </c>
      <c r="H1618" s="415">
        <v>0</v>
      </c>
      <c r="I1618" s="414">
        <v>0</v>
      </c>
      <c r="J1618" s="415">
        <v>47</v>
      </c>
      <c r="K1618" s="415">
        <v>0</v>
      </c>
      <c r="L1618" s="414">
        <v>0</v>
      </c>
      <c r="M1618" s="415">
        <v>4</v>
      </c>
      <c r="N1618" s="388">
        <v>0</v>
      </c>
      <c r="O1618" s="388">
        <v>0</v>
      </c>
      <c r="P1618" s="502">
        <v>272.25193999999999</v>
      </c>
    </row>
    <row r="1619" spans="1:16" ht="15" hidden="1" customHeight="1" outlineLevel="1" x14ac:dyDescent="0.25">
      <c r="A1619" s="283"/>
      <c r="B1619" s="628"/>
      <c r="C1619" s="661"/>
      <c r="D1619" s="659"/>
      <c r="E1619" s="381">
        <v>95</v>
      </c>
      <c r="F1619" s="218">
        <v>1</v>
      </c>
      <c r="G1619" s="251" t="s">
        <v>2088</v>
      </c>
      <c r="H1619" s="342"/>
      <c r="I1619" s="341"/>
      <c r="J1619" s="342">
        <v>47</v>
      </c>
      <c r="K1619" s="342"/>
      <c r="L1619" s="341"/>
      <c r="M1619" s="342">
        <v>4</v>
      </c>
      <c r="N1619" s="281"/>
      <c r="O1619" s="281"/>
      <c r="P1619" s="504">
        <v>272.25193999999999</v>
      </c>
    </row>
    <row r="1620" spans="1:16" ht="15" hidden="1" customHeight="1" outlineLevel="1" thickBot="1" x14ac:dyDescent="0.3">
      <c r="A1620" s="306"/>
      <c r="B1620" s="628"/>
      <c r="C1620" s="661"/>
      <c r="D1620" s="659"/>
      <c r="E1620" s="382"/>
      <c r="F1620" s="11"/>
      <c r="G1620" s="537"/>
      <c r="H1620" s="576"/>
      <c r="I1620" s="582"/>
      <c r="J1620" s="576"/>
      <c r="K1620" s="576"/>
      <c r="L1620" s="582"/>
      <c r="M1620" s="576"/>
      <c r="N1620" s="280"/>
      <c r="O1620" s="280"/>
      <c r="P1620" s="513"/>
    </row>
    <row r="1621" spans="1:16" ht="15" customHeight="1" collapsed="1" thickBot="1" x14ac:dyDescent="0.3">
      <c r="A1621" s="400" t="s">
        <v>992</v>
      </c>
      <c r="B1621" s="628"/>
      <c r="C1621" s="661"/>
      <c r="D1621" s="659"/>
      <c r="E1621" s="398" t="s">
        <v>20</v>
      </c>
      <c r="F1621" s="399" t="s">
        <v>989</v>
      </c>
      <c r="G1621" s="386" t="s">
        <v>16</v>
      </c>
      <c r="H1621" s="415">
        <v>144</v>
      </c>
      <c r="I1621" s="414">
        <v>670</v>
      </c>
      <c r="J1621" s="415">
        <v>56</v>
      </c>
      <c r="K1621" s="415">
        <v>1545</v>
      </c>
      <c r="L1621" s="414">
        <v>210</v>
      </c>
      <c r="M1621" s="415">
        <v>165</v>
      </c>
      <c r="N1621" s="389">
        <v>409.71854999999999</v>
      </c>
      <c r="O1621" s="389">
        <v>4865.9199699999999</v>
      </c>
      <c r="P1621" s="502">
        <v>349.40062190000003</v>
      </c>
    </row>
    <row r="1622" spans="1:16" ht="15" hidden="1" customHeight="1" outlineLevel="1" x14ac:dyDescent="0.3">
      <c r="A1622" s="283">
        <v>1</v>
      </c>
      <c r="B1622" s="628"/>
      <c r="C1622" s="661"/>
      <c r="D1622" s="659"/>
      <c r="E1622" s="381"/>
      <c r="F1622" s="301">
        <v>1</v>
      </c>
      <c r="G1622" s="251" t="s">
        <v>960</v>
      </c>
      <c r="H1622" s="317">
        <v>22</v>
      </c>
      <c r="I1622" s="585"/>
      <c r="J1622" s="317"/>
      <c r="K1622" s="317">
        <v>15</v>
      </c>
      <c r="L1622" s="585"/>
      <c r="M1622" s="317"/>
      <c r="N1622" s="281">
        <v>83.059950000000001</v>
      </c>
      <c r="O1622" s="281"/>
      <c r="P1622" s="504"/>
    </row>
    <row r="1623" spans="1:16" ht="15" hidden="1" customHeight="1" outlineLevel="1" x14ac:dyDescent="0.3">
      <c r="A1623" s="284">
        <v>2</v>
      </c>
      <c r="B1623" s="628"/>
      <c r="C1623" s="661"/>
      <c r="D1623" s="659"/>
      <c r="E1623" s="331"/>
      <c r="F1623" s="302">
        <v>1</v>
      </c>
      <c r="G1623" s="200" t="s">
        <v>585</v>
      </c>
      <c r="H1623" s="305">
        <v>5</v>
      </c>
      <c r="I1623" s="586"/>
      <c r="J1623" s="305"/>
      <c r="K1623" s="305">
        <v>15</v>
      </c>
      <c r="L1623" s="586"/>
      <c r="M1623" s="305"/>
      <c r="N1623" s="279">
        <v>77.981850000000009</v>
      </c>
      <c r="O1623" s="279"/>
      <c r="P1623" s="503"/>
    </row>
    <row r="1624" spans="1:16" ht="15" hidden="1" customHeight="1" outlineLevel="1" x14ac:dyDescent="0.3">
      <c r="A1624" s="284">
        <v>3</v>
      </c>
      <c r="B1624" s="628"/>
      <c r="C1624" s="661"/>
      <c r="D1624" s="659"/>
      <c r="E1624" s="331"/>
      <c r="F1624" s="302">
        <v>1</v>
      </c>
      <c r="G1624" s="200" t="s">
        <v>1027</v>
      </c>
      <c r="H1624" s="305">
        <v>42</v>
      </c>
      <c r="I1624" s="586"/>
      <c r="J1624" s="305"/>
      <c r="K1624" s="305">
        <v>15</v>
      </c>
      <c r="L1624" s="586"/>
      <c r="M1624" s="305"/>
      <c r="N1624" s="279">
        <v>176.79550999999998</v>
      </c>
      <c r="O1624" s="279"/>
      <c r="P1624" s="503"/>
    </row>
    <row r="1625" spans="1:16" ht="15" hidden="1" customHeight="1" outlineLevel="1" x14ac:dyDescent="0.3">
      <c r="A1625" s="284">
        <v>4</v>
      </c>
      <c r="B1625" s="628"/>
      <c r="C1625" s="661"/>
      <c r="D1625" s="659"/>
      <c r="E1625" s="331"/>
      <c r="F1625" s="302">
        <v>1</v>
      </c>
      <c r="G1625" s="200" t="s">
        <v>961</v>
      </c>
      <c r="H1625" s="305">
        <v>75</v>
      </c>
      <c r="I1625" s="586"/>
      <c r="J1625" s="305"/>
      <c r="K1625" s="305">
        <v>1500</v>
      </c>
      <c r="L1625" s="586"/>
      <c r="M1625" s="305"/>
      <c r="N1625" s="279">
        <v>71.881240000000005</v>
      </c>
      <c r="O1625" s="279"/>
      <c r="P1625" s="503"/>
    </row>
    <row r="1626" spans="1:16" ht="15" hidden="1" customHeight="1" outlineLevel="1" x14ac:dyDescent="0.3">
      <c r="A1626" s="284">
        <v>5</v>
      </c>
      <c r="B1626" s="628"/>
      <c r="C1626" s="661"/>
      <c r="D1626" s="659"/>
      <c r="E1626" s="331"/>
      <c r="F1626" s="302">
        <v>1</v>
      </c>
      <c r="G1626" s="200" t="s">
        <v>1028</v>
      </c>
      <c r="H1626" s="305"/>
      <c r="I1626" s="586">
        <v>670</v>
      </c>
      <c r="J1626" s="305"/>
      <c r="K1626" s="305"/>
      <c r="L1626" s="586">
        <v>210</v>
      </c>
      <c r="M1626" s="305"/>
      <c r="N1626" s="279"/>
      <c r="O1626" s="279">
        <v>4865.9199699999999</v>
      </c>
      <c r="P1626" s="503"/>
    </row>
    <row r="1627" spans="1:16" ht="15" hidden="1" customHeight="1" outlineLevel="1" x14ac:dyDescent="0.25">
      <c r="A1627" s="284">
        <v>6</v>
      </c>
      <c r="B1627" s="628"/>
      <c r="C1627" s="661"/>
      <c r="D1627" s="659"/>
      <c r="E1627" s="383">
        <v>120</v>
      </c>
      <c r="F1627" s="373">
        <v>1</v>
      </c>
      <c r="G1627" s="200" t="s">
        <v>2101</v>
      </c>
      <c r="H1627" s="304"/>
      <c r="I1627" s="297"/>
      <c r="J1627" s="304">
        <v>47</v>
      </c>
      <c r="K1627" s="304"/>
      <c r="L1627" s="297"/>
      <c r="M1627" s="304">
        <v>75</v>
      </c>
      <c r="N1627" s="279"/>
      <c r="O1627" s="279"/>
      <c r="P1627" s="503">
        <v>288.0215</v>
      </c>
    </row>
    <row r="1628" spans="1:16" ht="15" hidden="1" customHeight="1" outlineLevel="1" thickBot="1" x14ac:dyDescent="0.3">
      <c r="A1628" s="306">
        <v>7</v>
      </c>
      <c r="B1628" s="628"/>
      <c r="C1628" s="661"/>
      <c r="D1628" s="659"/>
      <c r="E1628" s="382">
        <v>150</v>
      </c>
      <c r="F1628" s="11">
        <v>1</v>
      </c>
      <c r="G1628" s="253" t="s">
        <v>2172</v>
      </c>
      <c r="H1628" s="576"/>
      <c r="I1628" s="582"/>
      <c r="J1628" s="576">
        <v>9</v>
      </c>
      <c r="K1628" s="576"/>
      <c r="L1628" s="582"/>
      <c r="M1628" s="576">
        <v>90</v>
      </c>
      <c r="N1628" s="282"/>
      <c r="O1628" s="282"/>
      <c r="P1628" s="505">
        <v>61.379121900000008</v>
      </c>
    </row>
    <row r="1629" spans="1:16" ht="15" customHeight="1" collapsed="1" thickBot="1" x14ac:dyDescent="0.3">
      <c r="A1629" s="394" t="s">
        <v>1029</v>
      </c>
      <c r="B1629" s="628"/>
      <c r="C1629" s="661"/>
      <c r="D1629" s="659"/>
      <c r="E1629" s="398" t="s">
        <v>20</v>
      </c>
      <c r="F1629" s="399" t="s">
        <v>997</v>
      </c>
      <c r="G1629" s="386" t="s">
        <v>16</v>
      </c>
      <c r="H1629" s="415">
        <v>158</v>
      </c>
      <c r="I1629" s="414">
        <v>0</v>
      </c>
      <c r="J1629" s="415">
        <v>0</v>
      </c>
      <c r="K1629" s="415">
        <v>480</v>
      </c>
      <c r="L1629" s="414">
        <v>0</v>
      </c>
      <c r="M1629" s="415">
        <v>0</v>
      </c>
      <c r="N1629" s="389">
        <v>558.71048999999994</v>
      </c>
      <c r="O1629" s="388">
        <v>0</v>
      </c>
      <c r="P1629" s="602">
        <v>0</v>
      </c>
    </row>
    <row r="1630" spans="1:16" ht="15" hidden="1" customHeight="1" outlineLevel="1" thickBot="1" x14ac:dyDescent="0.3">
      <c r="A1630" s="457">
        <v>1</v>
      </c>
      <c r="B1630" s="628"/>
      <c r="C1630" s="661"/>
      <c r="D1630" s="659"/>
      <c r="E1630" s="380"/>
      <c r="F1630" s="303">
        <v>2</v>
      </c>
      <c r="G1630" s="255" t="s">
        <v>1030</v>
      </c>
      <c r="H1630" s="587">
        <v>158</v>
      </c>
      <c r="I1630" s="588"/>
      <c r="J1630" s="587"/>
      <c r="K1630" s="587">
        <v>480</v>
      </c>
      <c r="L1630" s="588"/>
      <c r="M1630" s="587"/>
      <c r="N1630" s="296">
        <v>558.71048999999994</v>
      </c>
      <c r="O1630" s="600"/>
      <c r="P1630" s="512"/>
    </row>
    <row r="1631" spans="1:16" ht="15" customHeight="1" collapsed="1" thickBot="1" x14ac:dyDescent="0.3">
      <c r="A1631" s="392" t="s">
        <v>998</v>
      </c>
      <c r="B1631" s="628"/>
      <c r="C1631" s="661"/>
      <c r="D1631" s="659"/>
      <c r="E1631" s="398" t="s">
        <v>2514</v>
      </c>
      <c r="F1631" s="401" t="s">
        <v>997</v>
      </c>
      <c r="G1631" s="386" t="s">
        <v>16</v>
      </c>
      <c r="H1631" s="415">
        <v>0</v>
      </c>
      <c r="I1631" s="415">
        <v>0</v>
      </c>
      <c r="J1631" s="415">
        <v>1367</v>
      </c>
      <c r="K1631" s="415">
        <v>0</v>
      </c>
      <c r="L1631" s="415">
        <v>0</v>
      </c>
      <c r="M1631" s="415">
        <v>3895</v>
      </c>
      <c r="N1631" s="601">
        <v>0</v>
      </c>
      <c r="O1631" s="601">
        <v>0</v>
      </c>
      <c r="P1631" s="502">
        <v>28494.039290000001</v>
      </c>
    </row>
    <row r="1632" spans="1:16" ht="15" hidden="1" customHeight="1" outlineLevel="1" x14ac:dyDescent="0.25">
      <c r="A1632" s="283" t="s">
        <v>2524</v>
      </c>
      <c r="B1632" s="628"/>
      <c r="C1632" s="661"/>
      <c r="D1632" s="659"/>
      <c r="E1632" s="381">
        <v>240</v>
      </c>
      <c r="F1632" s="218">
        <v>2</v>
      </c>
      <c r="G1632" s="251" t="s">
        <v>2370</v>
      </c>
      <c r="H1632" s="342"/>
      <c r="I1632" s="341"/>
      <c r="J1632" s="342">
        <v>20</v>
      </c>
      <c r="K1632" s="342"/>
      <c r="L1632" s="341"/>
      <c r="M1632" s="342">
        <v>275</v>
      </c>
      <c r="N1632" s="290"/>
      <c r="O1632" s="290"/>
      <c r="P1632" s="504">
        <v>137.13928999999999</v>
      </c>
    </row>
    <row r="1633" spans="1:16" ht="15" hidden="1" customHeight="1" outlineLevel="1" x14ac:dyDescent="0.25">
      <c r="A1633" s="284">
        <v>2</v>
      </c>
      <c r="B1633" s="628"/>
      <c r="C1633" s="661"/>
      <c r="D1633" s="659"/>
      <c r="E1633" s="331">
        <v>240</v>
      </c>
      <c r="F1633" s="373">
        <v>2</v>
      </c>
      <c r="G1633" s="200" t="s">
        <v>2364</v>
      </c>
      <c r="H1633" s="304"/>
      <c r="I1633" s="297"/>
      <c r="J1633" s="304">
        <v>1093</v>
      </c>
      <c r="K1633" s="304"/>
      <c r="L1633" s="297"/>
      <c r="M1633" s="304">
        <v>3010</v>
      </c>
      <c r="N1633" s="291"/>
      <c r="O1633" s="291"/>
      <c r="P1633" s="503">
        <v>26953.25</v>
      </c>
    </row>
    <row r="1634" spans="1:16" ht="15" hidden="1" customHeight="1" outlineLevel="1" thickBot="1" x14ac:dyDescent="0.3">
      <c r="A1634" s="284">
        <v>3</v>
      </c>
      <c r="B1634" s="628"/>
      <c r="C1634" s="661"/>
      <c r="D1634" s="659"/>
      <c r="E1634" s="331">
        <v>240</v>
      </c>
      <c r="F1634" s="373">
        <v>2</v>
      </c>
      <c r="G1634" s="200" t="s">
        <v>2375</v>
      </c>
      <c r="H1634" s="304"/>
      <c r="I1634" s="297"/>
      <c r="J1634" s="304">
        <v>254</v>
      </c>
      <c r="K1634" s="304"/>
      <c r="L1634" s="297"/>
      <c r="M1634" s="304">
        <v>610</v>
      </c>
      <c r="N1634" s="291"/>
      <c r="O1634" s="291"/>
      <c r="P1634" s="503">
        <v>1403.65</v>
      </c>
    </row>
    <row r="1635" spans="1:16" ht="15" customHeight="1" collapsed="1" thickBot="1" x14ac:dyDescent="0.3">
      <c r="A1635" s="400" t="s">
        <v>2525</v>
      </c>
      <c r="B1635" s="628"/>
      <c r="C1635" s="661"/>
      <c r="D1635" s="660"/>
      <c r="E1635" s="398" t="s">
        <v>44</v>
      </c>
      <c r="F1635" s="399" t="s">
        <v>989</v>
      </c>
      <c r="G1635" s="386" t="s">
        <v>16</v>
      </c>
      <c r="H1635" s="415">
        <v>0</v>
      </c>
      <c r="I1635" s="415">
        <v>0</v>
      </c>
      <c r="J1635" s="414">
        <v>168</v>
      </c>
      <c r="K1635" s="415">
        <v>0</v>
      </c>
      <c r="L1635" s="414">
        <v>0</v>
      </c>
      <c r="M1635" s="415">
        <v>1106.4000000000001</v>
      </c>
      <c r="N1635" s="388">
        <v>0</v>
      </c>
      <c r="O1635" s="388">
        <v>0</v>
      </c>
      <c r="P1635" s="389">
        <v>1123.9169400000001</v>
      </c>
    </row>
    <row r="1636" spans="1:16" ht="15" hidden="1" customHeight="1" outlineLevel="1" x14ac:dyDescent="0.25">
      <c r="A1636" s="283">
        <v>1</v>
      </c>
      <c r="B1636" s="628"/>
      <c r="C1636" s="661"/>
      <c r="D1636" s="336"/>
      <c r="E1636" s="463">
        <v>240</v>
      </c>
      <c r="F1636" s="218">
        <v>1</v>
      </c>
      <c r="G1636" s="254" t="s">
        <v>2362</v>
      </c>
      <c r="H1636" s="342"/>
      <c r="I1636" s="341"/>
      <c r="J1636" s="342">
        <v>144</v>
      </c>
      <c r="K1636" s="342"/>
      <c r="L1636" s="341"/>
      <c r="M1636" s="342">
        <v>956</v>
      </c>
      <c r="N1636" s="256"/>
      <c r="O1636" s="272"/>
      <c r="P1636" s="257">
        <v>872.06966999999997</v>
      </c>
    </row>
    <row r="1637" spans="1:16" ht="15" hidden="1" customHeight="1" outlineLevel="1" thickBot="1" x14ac:dyDescent="0.3">
      <c r="A1637" s="284">
        <v>2</v>
      </c>
      <c r="B1637" s="628"/>
      <c r="C1637" s="661"/>
      <c r="D1637" s="535"/>
      <c r="E1637" s="331">
        <v>240</v>
      </c>
      <c r="F1637" s="373">
        <v>1</v>
      </c>
      <c r="G1637" s="209" t="s">
        <v>2365</v>
      </c>
      <c r="H1637" s="304"/>
      <c r="I1637" s="297"/>
      <c r="J1637" s="304">
        <v>24</v>
      </c>
      <c r="K1637" s="304"/>
      <c r="L1637" s="297"/>
      <c r="M1637" s="304">
        <v>150.4</v>
      </c>
      <c r="N1637" s="201"/>
      <c r="O1637" s="273"/>
      <c r="P1637" s="334">
        <v>251.84727000000001</v>
      </c>
    </row>
    <row r="1638" spans="1:16" ht="15" customHeight="1" collapsed="1" thickBot="1" x14ac:dyDescent="0.3">
      <c r="A1638" s="394" t="s">
        <v>1031</v>
      </c>
      <c r="B1638" s="628"/>
      <c r="C1638" s="630"/>
      <c r="D1638" s="655" t="s">
        <v>4209</v>
      </c>
      <c r="E1638" s="398" t="s">
        <v>44</v>
      </c>
      <c r="F1638" s="399" t="s">
        <v>997</v>
      </c>
      <c r="G1638" s="386" t="s">
        <v>16</v>
      </c>
      <c r="H1638" s="415">
        <v>225</v>
      </c>
      <c r="I1638" s="415">
        <v>0</v>
      </c>
      <c r="J1638" s="414">
        <v>0</v>
      </c>
      <c r="K1638" s="415">
        <v>630</v>
      </c>
      <c r="L1638" s="414">
        <v>0</v>
      </c>
      <c r="M1638" s="415">
        <v>0</v>
      </c>
      <c r="N1638" s="389">
        <v>618.69794999999999</v>
      </c>
      <c r="O1638" s="388">
        <v>0</v>
      </c>
      <c r="P1638" s="388">
        <v>0</v>
      </c>
    </row>
    <row r="1639" spans="1:16" ht="15" hidden="1" customHeight="1" outlineLevel="1" x14ac:dyDescent="0.25">
      <c r="A1639" s="283">
        <v>1</v>
      </c>
      <c r="B1639" s="628"/>
      <c r="C1639" s="335"/>
      <c r="D1639" s="656"/>
      <c r="E1639" s="381"/>
      <c r="F1639" s="218">
        <v>2</v>
      </c>
      <c r="G1639" s="470" t="s">
        <v>1032</v>
      </c>
      <c r="H1639" s="342">
        <v>78</v>
      </c>
      <c r="I1639" s="341"/>
      <c r="J1639" s="342"/>
      <c r="K1639" s="342">
        <v>200</v>
      </c>
      <c r="L1639" s="341"/>
      <c r="M1639" s="342"/>
      <c r="N1639" s="256">
        <v>198.28549000000001</v>
      </c>
      <c r="O1639" s="256"/>
      <c r="P1639" s="257"/>
    </row>
    <row r="1640" spans="1:16" ht="15" hidden="1" customHeight="1" outlineLevel="1" thickBot="1" x14ac:dyDescent="0.3">
      <c r="A1640" s="284">
        <v>2</v>
      </c>
      <c r="B1640" s="631"/>
      <c r="C1640" s="536"/>
      <c r="D1640" s="658"/>
      <c r="E1640" s="331"/>
      <c r="F1640" s="373">
        <v>2</v>
      </c>
      <c r="G1640" s="468" t="s">
        <v>1033</v>
      </c>
      <c r="H1640" s="304">
        <v>147</v>
      </c>
      <c r="I1640" s="297"/>
      <c r="J1640" s="304"/>
      <c r="K1640" s="304">
        <v>430</v>
      </c>
      <c r="L1640" s="297"/>
      <c r="M1640" s="304"/>
      <c r="N1640" s="201">
        <v>420.41246000000001</v>
      </c>
      <c r="O1640" s="201"/>
      <c r="P1640" s="334"/>
    </row>
    <row r="1641" spans="1:16" s="221" customFormat="1" ht="15" customHeight="1" collapsed="1" thickBot="1" x14ac:dyDescent="0.3">
      <c r="A1641" s="394" t="s">
        <v>1035</v>
      </c>
      <c r="B1641" s="655" t="s">
        <v>66</v>
      </c>
      <c r="C1641" s="627" t="s">
        <v>39</v>
      </c>
      <c r="D1641" s="655" t="s">
        <v>4208</v>
      </c>
      <c r="E1641" s="398" t="s">
        <v>20</v>
      </c>
      <c r="F1641" s="399" t="s">
        <v>1034</v>
      </c>
      <c r="G1641" s="386" t="s">
        <v>16</v>
      </c>
      <c r="H1641" s="565">
        <v>0</v>
      </c>
      <c r="I1641" s="581">
        <v>4853</v>
      </c>
      <c r="J1641" s="565">
        <v>878</v>
      </c>
      <c r="K1641" s="565">
        <v>0</v>
      </c>
      <c r="L1641" s="581">
        <v>345</v>
      </c>
      <c r="M1641" s="565">
        <v>1010</v>
      </c>
      <c r="N1641" s="361">
        <v>0</v>
      </c>
      <c r="O1641" s="307">
        <v>25199.85065</v>
      </c>
      <c r="P1641" s="511">
        <v>10082.26756</v>
      </c>
    </row>
    <row r="1642" spans="1:16" ht="15" hidden="1" customHeight="1" outlineLevel="1" x14ac:dyDescent="0.25">
      <c r="A1642" s="283">
        <v>1</v>
      </c>
      <c r="B1642" s="656"/>
      <c r="C1642" s="628"/>
      <c r="D1642" s="656"/>
      <c r="E1642" s="381"/>
      <c r="F1642" s="218">
        <v>1</v>
      </c>
      <c r="G1642" s="470" t="s">
        <v>1036</v>
      </c>
      <c r="H1642" s="342"/>
      <c r="I1642" s="341">
        <v>3003</v>
      </c>
      <c r="J1642" s="342"/>
      <c r="K1642" s="342"/>
      <c r="L1642" s="341">
        <v>45</v>
      </c>
      <c r="M1642" s="342"/>
      <c r="N1642" s="272"/>
      <c r="O1642" s="256">
        <v>13631.377850000001</v>
      </c>
      <c r="P1642" s="257"/>
    </row>
    <row r="1643" spans="1:16" ht="15" hidden="1" customHeight="1" outlineLevel="1" x14ac:dyDescent="0.25">
      <c r="A1643" s="284">
        <v>2</v>
      </c>
      <c r="B1643" s="656"/>
      <c r="C1643" s="628"/>
      <c r="D1643" s="656"/>
      <c r="E1643" s="331"/>
      <c r="F1643" s="373">
        <v>1</v>
      </c>
      <c r="G1643" s="468" t="s">
        <v>1037</v>
      </c>
      <c r="H1643" s="304"/>
      <c r="I1643" s="297">
        <v>1850</v>
      </c>
      <c r="J1643" s="304"/>
      <c r="K1643" s="304"/>
      <c r="L1643" s="297">
        <v>300</v>
      </c>
      <c r="M1643" s="304"/>
      <c r="N1643" s="273"/>
      <c r="O1643" s="201">
        <v>11568.4728</v>
      </c>
      <c r="P1643" s="334"/>
    </row>
    <row r="1644" spans="1:16" ht="15" hidden="1" customHeight="1" outlineLevel="1" thickBot="1" x14ac:dyDescent="0.3">
      <c r="A1644" s="284">
        <v>3</v>
      </c>
      <c r="B1644" s="656"/>
      <c r="C1644" s="628"/>
      <c r="D1644" s="656"/>
      <c r="E1644" s="331">
        <v>120</v>
      </c>
      <c r="F1644" s="373">
        <v>1</v>
      </c>
      <c r="G1644" s="200" t="s">
        <v>2349</v>
      </c>
      <c r="H1644" s="304"/>
      <c r="I1644" s="297"/>
      <c r="J1644" s="304">
        <v>878</v>
      </c>
      <c r="K1644" s="304"/>
      <c r="L1644" s="297"/>
      <c r="M1644" s="304">
        <v>1010</v>
      </c>
      <c r="N1644" s="291"/>
      <c r="O1644" s="279">
        <v>0</v>
      </c>
      <c r="P1644" s="503">
        <v>10082.26756</v>
      </c>
    </row>
    <row r="1645" spans="1:16" s="221" customFormat="1" ht="15" customHeight="1" collapsed="1" thickBot="1" x14ac:dyDescent="0.3">
      <c r="A1645" s="394" t="s">
        <v>1039</v>
      </c>
      <c r="B1645" s="656"/>
      <c r="C1645" s="628"/>
      <c r="D1645" s="656"/>
      <c r="E1645" s="398" t="s">
        <v>44</v>
      </c>
      <c r="F1645" s="401" t="s">
        <v>1038</v>
      </c>
      <c r="G1645" s="386" t="s">
        <v>16</v>
      </c>
      <c r="H1645" s="565">
        <v>0</v>
      </c>
      <c r="I1645" s="581">
        <v>1820</v>
      </c>
      <c r="J1645" s="565">
        <v>0</v>
      </c>
      <c r="K1645" s="565">
        <v>0</v>
      </c>
      <c r="L1645" s="581">
        <v>3200</v>
      </c>
      <c r="M1645" s="565">
        <v>0</v>
      </c>
      <c r="N1645" s="361">
        <v>0</v>
      </c>
      <c r="O1645" s="307">
        <v>8086.8818600000004</v>
      </c>
      <c r="P1645" s="511">
        <v>0</v>
      </c>
    </row>
    <row r="1646" spans="1:16" ht="15" hidden="1" customHeight="1" outlineLevel="1" thickBot="1" x14ac:dyDescent="0.3">
      <c r="A1646" s="457">
        <v>1</v>
      </c>
      <c r="B1646" s="656"/>
      <c r="C1646" s="628"/>
      <c r="D1646" s="656"/>
      <c r="E1646" s="380"/>
      <c r="F1646" s="303">
        <v>2</v>
      </c>
      <c r="G1646" s="255" t="s">
        <v>1040</v>
      </c>
      <c r="H1646" s="587"/>
      <c r="I1646" s="588">
        <v>1820</v>
      </c>
      <c r="J1646" s="587"/>
      <c r="K1646" s="587"/>
      <c r="L1646" s="588">
        <v>3200</v>
      </c>
      <c r="M1646" s="587"/>
      <c r="N1646" s="600"/>
      <c r="O1646" s="296">
        <v>8086.8818600000004</v>
      </c>
      <c r="P1646" s="512"/>
    </row>
    <row r="1647" spans="1:16" ht="15" customHeight="1" collapsed="1" thickBot="1" x14ac:dyDescent="0.3">
      <c r="A1647" s="394" t="s">
        <v>2526</v>
      </c>
      <c r="B1647" s="656"/>
      <c r="C1647" s="628"/>
      <c r="D1647" s="656"/>
      <c r="E1647" s="398" t="s">
        <v>2514</v>
      </c>
      <c r="F1647" s="401" t="s">
        <v>1274</v>
      </c>
      <c r="G1647" s="386" t="s">
        <v>16</v>
      </c>
      <c r="H1647" s="565">
        <v>0</v>
      </c>
      <c r="I1647" s="565">
        <v>0</v>
      </c>
      <c r="J1647" s="565">
        <v>1292</v>
      </c>
      <c r="K1647" s="565">
        <v>0</v>
      </c>
      <c r="L1647" s="565">
        <v>0</v>
      </c>
      <c r="M1647" s="565">
        <v>3620</v>
      </c>
      <c r="N1647" s="361">
        <v>0</v>
      </c>
      <c r="O1647" s="307">
        <v>0</v>
      </c>
      <c r="P1647" s="307">
        <v>13873.349010000004</v>
      </c>
    </row>
    <row r="1648" spans="1:16" ht="15" hidden="1" customHeight="1" outlineLevel="1" x14ac:dyDescent="0.25">
      <c r="A1648" s="283">
        <v>1</v>
      </c>
      <c r="B1648" s="656"/>
      <c r="C1648" s="628"/>
      <c r="D1648" s="656"/>
      <c r="E1648" s="381">
        <v>240</v>
      </c>
      <c r="F1648" s="218" t="s">
        <v>2511</v>
      </c>
      <c r="G1648" s="470" t="s">
        <v>2364</v>
      </c>
      <c r="H1648" s="256"/>
      <c r="I1648" s="204"/>
      <c r="J1648" s="256">
        <v>1232</v>
      </c>
      <c r="K1648" s="256"/>
      <c r="L1648" s="204"/>
      <c r="M1648" s="256">
        <v>3010</v>
      </c>
      <c r="N1648" s="272"/>
      <c r="O1648" s="256"/>
      <c r="P1648" s="257">
        <v>13274.337010000003</v>
      </c>
    </row>
    <row r="1649" spans="1:16" ht="15" hidden="1" customHeight="1" outlineLevel="1" thickBot="1" x14ac:dyDescent="0.3">
      <c r="A1649" s="284">
        <v>2</v>
      </c>
      <c r="B1649" s="656"/>
      <c r="C1649" s="631"/>
      <c r="D1649" s="658"/>
      <c r="E1649" s="331">
        <v>240</v>
      </c>
      <c r="F1649" s="373" t="s">
        <v>2510</v>
      </c>
      <c r="G1649" s="468" t="s">
        <v>2375</v>
      </c>
      <c r="H1649" s="201"/>
      <c r="I1649" s="266"/>
      <c r="J1649" s="201">
        <v>60</v>
      </c>
      <c r="K1649" s="201"/>
      <c r="L1649" s="266"/>
      <c r="M1649" s="201">
        <v>610</v>
      </c>
      <c r="N1649" s="273"/>
      <c r="O1649" s="201"/>
      <c r="P1649" s="334">
        <v>599.01199999999994</v>
      </c>
    </row>
    <row r="1650" spans="1:16" s="221" customFormat="1" ht="78.75" customHeight="1" collapsed="1" thickBot="1" x14ac:dyDescent="0.3">
      <c r="A1650" s="402" t="s">
        <v>1041</v>
      </c>
      <c r="B1650" s="656"/>
      <c r="C1650" s="627" t="s">
        <v>64</v>
      </c>
      <c r="D1650" s="655" t="s">
        <v>65</v>
      </c>
      <c r="E1650" s="398" t="s">
        <v>20</v>
      </c>
      <c r="F1650" s="399" t="s">
        <v>1034</v>
      </c>
      <c r="G1650" s="386" t="s">
        <v>16</v>
      </c>
      <c r="H1650" s="564">
        <v>0</v>
      </c>
      <c r="I1650" s="583">
        <v>2070</v>
      </c>
      <c r="J1650" s="564">
        <v>0</v>
      </c>
      <c r="K1650" s="564">
        <v>0</v>
      </c>
      <c r="L1650" s="583">
        <v>430</v>
      </c>
      <c r="M1650" s="564">
        <v>0</v>
      </c>
      <c r="N1650" s="390">
        <v>0</v>
      </c>
      <c r="O1650" s="384">
        <v>9954.9754200000007</v>
      </c>
      <c r="P1650" s="390">
        <v>0</v>
      </c>
    </row>
    <row r="1651" spans="1:16" ht="15" hidden="1" customHeight="1" outlineLevel="1" thickBot="1" x14ac:dyDescent="0.3">
      <c r="A1651" s="514">
        <v>1</v>
      </c>
      <c r="B1651" s="657"/>
      <c r="C1651" s="629"/>
      <c r="D1651" s="657"/>
      <c r="E1651" s="506"/>
      <c r="F1651" s="491">
        <v>1</v>
      </c>
      <c r="G1651" s="515" t="s">
        <v>1042</v>
      </c>
      <c r="H1651" s="260"/>
      <c r="I1651" s="260">
        <v>2070</v>
      </c>
      <c r="J1651" s="507"/>
      <c r="K1651" s="508"/>
      <c r="L1651" s="508">
        <v>430</v>
      </c>
      <c r="M1651" s="508"/>
      <c r="N1651" s="508"/>
      <c r="O1651" s="509">
        <v>9954.9754200000007</v>
      </c>
      <c r="P1651" s="516"/>
    </row>
    <row r="1652" spans="1:16" s="221" customFormat="1" ht="15" customHeight="1" collapsed="1" thickBot="1" x14ac:dyDescent="0.3">
      <c r="A1652" s="531"/>
      <c r="B1652" s="222"/>
      <c r="C1652" s="238"/>
      <c r="D1652" s="451"/>
      <c r="E1652" s="223"/>
      <c r="F1652" s="223"/>
      <c r="G1652" s="462"/>
      <c r="H1652" s="222"/>
      <c r="I1652" s="222"/>
      <c r="J1652" s="239"/>
      <c r="K1652" s="222"/>
      <c r="L1652" s="222"/>
      <c r="M1652" s="222"/>
      <c r="N1652" s="222"/>
      <c r="O1652" s="222"/>
      <c r="P1652" s="554"/>
    </row>
    <row r="1653" spans="1:16" x14ac:dyDescent="0.25">
      <c r="A1653" s="531"/>
      <c r="B1653" s="462"/>
      <c r="C1653" s="462"/>
      <c r="D1653" s="456"/>
      <c r="E1653" s="223"/>
      <c r="F1653" s="223"/>
      <c r="G1653" s="462"/>
      <c r="H1653" s="222"/>
      <c r="I1653" s="222"/>
      <c r="J1653" s="239"/>
      <c r="K1653" s="222"/>
      <c r="L1653" s="222"/>
      <c r="M1653" s="222"/>
      <c r="N1653" s="222"/>
      <c r="O1653" s="222"/>
      <c r="P1653" s="554"/>
    </row>
    <row r="1654" spans="1:16" ht="3.75" customHeight="1" thickBot="1" x14ac:dyDescent="0.3">
      <c r="A1654" s="555"/>
      <c r="B1654" s="221"/>
      <c r="C1654" s="221"/>
      <c r="D1654" s="221"/>
      <c r="E1654" s="224"/>
      <c r="F1654" s="224"/>
      <c r="G1654" s="463"/>
      <c r="H1654" s="221"/>
      <c r="I1654" s="221"/>
      <c r="J1654" s="241"/>
      <c r="K1654" s="221"/>
      <c r="L1654" s="221"/>
      <c r="M1654" s="221"/>
      <c r="N1654" s="221"/>
      <c r="O1654" s="221"/>
      <c r="P1654" s="553"/>
    </row>
    <row r="1655" spans="1:16" ht="29.25" customHeight="1" thickBot="1" x14ac:dyDescent="0.3">
      <c r="A1655" s="607"/>
      <c r="B1655" s="608"/>
      <c r="C1655" s="608"/>
      <c r="D1655" s="608"/>
      <c r="E1655" s="608"/>
      <c r="F1655" s="609"/>
      <c r="G1655" s="610" t="s">
        <v>69</v>
      </c>
      <c r="H1655" s="611"/>
      <c r="I1655" s="611"/>
      <c r="J1655" s="611"/>
      <c r="K1655" s="611"/>
      <c r="L1655" s="611"/>
      <c r="M1655" s="611"/>
      <c r="N1655" s="611"/>
      <c r="O1655" s="611"/>
      <c r="P1655" s="612"/>
    </row>
    <row r="1656" spans="1:16" ht="45.75" customHeight="1" thickBot="1" x14ac:dyDescent="0.3">
      <c r="A1656" s="613" t="s">
        <v>1</v>
      </c>
      <c r="B1656" s="644" t="s">
        <v>70</v>
      </c>
      <c r="C1656" s="635"/>
      <c r="D1656" s="615" t="s">
        <v>68</v>
      </c>
      <c r="E1656" s="617" t="s">
        <v>71</v>
      </c>
      <c r="F1656" s="642" t="s">
        <v>72</v>
      </c>
      <c r="G1656" s="644" t="s">
        <v>7</v>
      </c>
      <c r="H1656" s="632" t="s">
        <v>73</v>
      </c>
      <c r="I1656" s="633"/>
      <c r="J1656" s="633"/>
      <c r="K1656" s="632" t="s">
        <v>74</v>
      </c>
      <c r="L1656" s="633"/>
      <c r="M1656" s="634"/>
      <c r="N1656" s="649" t="s">
        <v>36</v>
      </c>
      <c r="O1656" s="650"/>
      <c r="P1656" s="651"/>
    </row>
    <row r="1657" spans="1:16" ht="32.25" customHeight="1" thickBot="1" x14ac:dyDescent="0.3">
      <c r="A1657" s="614"/>
      <c r="B1657" s="652"/>
      <c r="C1657" s="636"/>
      <c r="D1657" s="616"/>
      <c r="E1657" s="618"/>
      <c r="F1657" s="643"/>
      <c r="G1657" s="638"/>
      <c r="H1657" s="452">
        <v>2020</v>
      </c>
      <c r="I1657" s="479">
        <v>2021</v>
      </c>
      <c r="J1657" s="300">
        <v>2022</v>
      </c>
      <c r="K1657" s="202">
        <v>2020</v>
      </c>
      <c r="L1657" s="202">
        <v>2021</v>
      </c>
      <c r="M1657" s="454">
        <v>2022</v>
      </c>
      <c r="N1657" s="452">
        <v>2020</v>
      </c>
      <c r="O1657" s="202">
        <v>2021</v>
      </c>
      <c r="P1657" s="454">
        <v>2022</v>
      </c>
    </row>
    <row r="1658" spans="1:16" ht="15.75" thickBot="1" x14ac:dyDescent="0.3">
      <c r="A1658" s="485">
        <v>1</v>
      </c>
      <c r="B1658" s="649">
        <v>2</v>
      </c>
      <c r="C1658" s="650"/>
      <c r="D1658" s="650"/>
      <c r="E1658" s="650"/>
      <c r="F1658" s="651"/>
      <c r="G1658" s="526">
        <v>3</v>
      </c>
      <c r="H1658" s="645">
        <v>4</v>
      </c>
      <c r="I1658" s="633"/>
      <c r="J1658" s="633"/>
      <c r="K1658" s="632">
        <v>5</v>
      </c>
      <c r="L1658" s="633"/>
      <c r="M1658" s="634"/>
      <c r="N1658" s="646">
        <v>6</v>
      </c>
      <c r="O1658" s="647"/>
      <c r="P1658" s="648"/>
    </row>
    <row r="1659" spans="1:16" ht="15" customHeight="1" thickBot="1" x14ac:dyDescent="0.3">
      <c r="A1659" s="523" t="s">
        <v>1046</v>
      </c>
      <c r="B1659" s="644" t="s">
        <v>75</v>
      </c>
      <c r="C1659" s="635"/>
      <c r="D1659" s="680" t="s">
        <v>76</v>
      </c>
      <c r="E1659" s="442" t="s">
        <v>77</v>
      </c>
      <c r="F1659" s="407" t="s">
        <v>1043</v>
      </c>
      <c r="G1659" s="443" t="s">
        <v>16</v>
      </c>
      <c r="H1659" s="589">
        <v>0</v>
      </c>
      <c r="I1659" s="589">
        <v>0</v>
      </c>
      <c r="J1659" s="589">
        <v>0</v>
      </c>
      <c r="K1659" s="590">
        <v>55</v>
      </c>
      <c r="L1659" s="589">
        <v>136</v>
      </c>
      <c r="M1659" s="589">
        <v>45</v>
      </c>
      <c r="N1659" s="444">
        <v>873.34034999999994</v>
      </c>
      <c r="O1659" s="444">
        <v>3783.8522800000001</v>
      </c>
      <c r="P1659" s="444">
        <v>787.8364499999999</v>
      </c>
    </row>
    <row r="1660" spans="1:16" ht="15" hidden="1" customHeight="1" outlineLevel="1" x14ac:dyDescent="0.3">
      <c r="A1660" s="283">
        <v>1</v>
      </c>
      <c r="B1660" s="638"/>
      <c r="C1660" s="685"/>
      <c r="D1660" s="680"/>
      <c r="E1660" s="381">
        <v>25</v>
      </c>
      <c r="F1660" s="459" t="s">
        <v>1043</v>
      </c>
      <c r="G1660" s="470" t="s">
        <v>442</v>
      </c>
      <c r="H1660" s="317"/>
      <c r="I1660" s="317"/>
      <c r="J1660" s="317"/>
      <c r="K1660" s="580">
        <v>15</v>
      </c>
      <c r="L1660" s="317"/>
      <c r="M1660" s="317"/>
      <c r="N1660" s="281">
        <v>306.87977000000001</v>
      </c>
      <c r="O1660" s="281"/>
      <c r="P1660" s="281"/>
    </row>
    <row r="1661" spans="1:16" ht="15" hidden="1" customHeight="1" outlineLevel="1" x14ac:dyDescent="0.3">
      <c r="A1661" s="284">
        <v>2</v>
      </c>
      <c r="B1661" s="638"/>
      <c r="C1661" s="685"/>
      <c r="D1661" s="680"/>
      <c r="E1661" s="382">
        <v>25</v>
      </c>
      <c r="F1661" s="333" t="s">
        <v>1043</v>
      </c>
      <c r="G1661" s="468" t="s">
        <v>966</v>
      </c>
      <c r="H1661" s="305"/>
      <c r="I1661" s="305"/>
      <c r="J1661" s="305"/>
      <c r="K1661" s="574">
        <v>20</v>
      </c>
      <c r="L1661" s="305"/>
      <c r="M1661" s="305"/>
      <c r="N1661" s="279">
        <v>294.15707000000003</v>
      </c>
      <c r="O1661" s="279"/>
      <c r="P1661" s="279"/>
    </row>
    <row r="1662" spans="1:16" ht="15" hidden="1" customHeight="1" outlineLevel="1" x14ac:dyDescent="0.3">
      <c r="A1662" s="284">
        <v>3</v>
      </c>
      <c r="B1662" s="638"/>
      <c r="C1662" s="685"/>
      <c r="D1662" s="680"/>
      <c r="E1662" s="382">
        <v>25</v>
      </c>
      <c r="F1662" s="333" t="s">
        <v>1043</v>
      </c>
      <c r="G1662" s="468" t="s">
        <v>969</v>
      </c>
      <c r="H1662" s="305"/>
      <c r="I1662" s="305"/>
      <c r="J1662" s="305"/>
      <c r="K1662" s="574">
        <v>20</v>
      </c>
      <c r="L1662" s="305"/>
      <c r="M1662" s="305"/>
      <c r="N1662" s="279">
        <v>272.30351000000002</v>
      </c>
      <c r="O1662" s="279"/>
      <c r="P1662" s="279"/>
    </row>
    <row r="1663" spans="1:16" ht="15" hidden="1" customHeight="1" outlineLevel="1" x14ac:dyDescent="0.3">
      <c r="A1663" s="284">
        <v>4</v>
      </c>
      <c r="B1663" s="638"/>
      <c r="C1663" s="685"/>
      <c r="D1663" s="680"/>
      <c r="E1663" s="382">
        <v>25</v>
      </c>
      <c r="F1663" s="333" t="s">
        <v>1043</v>
      </c>
      <c r="G1663" s="468" t="s">
        <v>651</v>
      </c>
      <c r="H1663" s="305"/>
      <c r="I1663" s="305"/>
      <c r="J1663" s="305"/>
      <c r="K1663" s="574"/>
      <c r="L1663" s="305">
        <v>33</v>
      </c>
      <c r="M1663" s="305"/>
      <c r="N1663" s="279"/>
      <c r="O1663" s="279">
        <v>467.62650000000002</v>
      </c>
      <c r="P1663" s="279"/>
    </row>
    <row r="1664" spans="1:16" ht="15" hidden="1" customHeight="1" outlineLevel="1" x14ac:dyDescent="0.3">
      <c r="A1664" s="284">
        <v>5</v>
      </c>
      <c r="B1664" s="638"/>
      <c r="C1664" s="685"/>
      <c r="D1664" s="680"/>
      <c r="E1664" s="382">
        <v>25</v>
      </c>
      <c r="F1664" s="333" t="s">
        <v>1043</v>
      </c>
      <c r="G1664" s="468" t="s">
        <v>703</v>
      </c>
      <c r="H1664" s="305"/>
      <c r="I1664" s="305"/>
      <c r="J1664" s="305"/>
      <c r="K1664" s="574"/>
      <c r="L1664" s="305">
        <v>21</v>
      </c>
      <c r="M1664" s="305"/>
      <c r="N1664" s="279"/>
      <c r="O1664" s="279">
        <v>371.88380999999998</v>
      </c>
      <c r="P1664" s="279"/>
    </row>
    <row r="1665" spans="1:16" ht="15" hidden="1" customHeight="1" outlineLevel="1" x14ac:dyDescent="0.3">
      <c r="A1665" s="284">
        <v>6</v>
      </c>
      <c r="B1665" s="638"/>
      <c r="C1665" s="685"/>
      <c r="D1665" s="680"/>
      <c r="E1665" s="382">
        <v>25</v>
      </c>
      <c r="F1665" s="333" t="s">
        <v>1043</v>
      </c>
      <c r="G1665" s="468" t="s">
        <v>863</v>
      </c>
      <c r="H1665" s="305"/>
      <c r="I1665" s="305"/>
      <c r="J1665" s="305"/>
      <c r="K1665" s="574"/>
      <c r="L1665" s="305">
        <v>2</v>
      </c>
      <c r="M1665" s="305"/>
      <c r="N1665" s="279"/>
      <c r="O1665" s="279">
        <v>286.64238</v>
      </c>
      <c r="P1665" s="279"/>
    </row>
    <row r="1666" spans="1:16" ht="15" hidden="1" customHeight="1" outlineLevel="1" x14ac:dyDescent="0.3">
      <c r="A1666" s="284">
        <v>7</v>
      </c>
      <c r="B1666" s="638"/>
      <c r="C1666" s="685"/>
      <c r="D1666" s="680"/>
      <c r="E1666" s="382">
        <v>25</v>
      </c>
      <c r="F1666" s="333" t="s">
        <v>1044</v>
      </c>
      <c r="G1666" s="468" t="s">
        <v>1045</v>
      </c>
      <c r="H1666" s="305"/>
      <c r="I1666" s="305"/>
      <c r="J1666" s="305"/>
      <c r="K1666" s="574"/>
      <c r="L1666" s="305">
        <v>15</v>
      </c>
      <c r="M1666" s="305"/>
      <c r="N1666" s="279"/>
      <c r="O1666" s="279">
        <v>733.02865999999995</v>
      </c>
      <c r="P1666" s="279"/>
    </row>
    <row r="1667" spans="1:16" ht="15" hidden="1" customHeight="1" outlineLevel="1" x14ac:dyDescent="0.3">
      <c r="A1667" s="284">
        <v>8</v>
      </c>
      <c r="B1667" s="638"/>
      <c r="C1667" s="685"/>
      <c r="D1667" s="680"/>
      <c r="E1667" s="382">
        <v>25</v>
      </c>
      <c r="F1667" s="333" t="s">
        <v>1043</v>
      </c>
      <c r="G1667" s="468" t="s">
        <v>261</v>
      </c>
      <c r="H1667" s="305"/>
      <c r="I1667" s="305"/>
      <c r="J1667" s="305"/>
      <c r="K1667" s="574"/>
      <c r="L1667" s="305">
        <v>6</v>
      </c>
      <c r="M1667" s="305"/>
      <c r="N1667" s="279"/>
      <c r="O1667" s="279">
        <v>414.3528</v>
      </c>
      <c r="P1667" s="279"/>
    </row>
    <row r="1668" spans="1:16" ht="15" hidden="1" customHeight="1" outlineLevel="1" x14ac:dyDescent="0.3">
      <c r="A1668" s="284">
        <v>9</v>
      </c>
      <c r="B1668" s="638"/>
      <c r="C1668" s="685"/>
      <c r="D1668" s="680"/>
      <c r="E1668" s="382">
        <v>25</v>
      </c>
      <c r="F1668" s="333" t="s">
        <v>1043</v>
      </c>
      <c r="G1668" s="468" t="s">
        <v>952</v>
      </c>
      <c r="H1668" s="305"/>
      <c r="I1668" s="305"/>
      <c r="J1668" s="305"/>
      <c r="K1668" s="574"/>
      <c r="L1668" s="305">
        <v>15</v>
      </c>
      <c r="M1668" s="305"/>
      <c r="N1668" s="279"/>
      <c r="O1668" s="279">
        <v>594.03733</v>
      </c>
      <c r="P1668" s="279"/>
    </row>
    <row r="1669" spans="1:16" ht="15" hidden="1" customHeight="1" outlineLevel="1" x14ac:dyDescent="0.3">
      <c r="A1669" s="284">
        <v>10</v>
      </c>
      <c r="B1669" s="638"/>
      <c r="C1669" s="685"/>
      <c r="D1669" s="680"/>
      <c r="E1669" s="382">
        <v>25</v>
      </c>
      <c r="F1669" s="333" t="s">
        <v>1043</v>
      </c>
      <c r="G1669" s="468" t="s">
        <v>933</v>
      </c>
      <c r="H1669" s="305"/>
      <c r="I1669" s="305"/>
      <c r="J1669" s="305"/>
      <c r="K1669" s="574"/>
      <c r="L1669" s="305">
        <v>20</v>
      </c>
      <c r="M1669" s="305"/>
      <c r="N1669" s="279"/>
      <c r="O1669" s="279">
        <v>383.03451999999999</v>
      </c>
      <c r="P1669" s="279"/>
    </row>
    <row r="1670" spans="1:16" ht="15" hidden="1" customHeight="1" outlineLevel="1" x14ac:dyDescent="0.3">
      <c r="A1670" s="284">
        <v>11</v>
      </c>
      <c r="B1670" s="638"/>
      <c r="C1670" s="685"/>
      <c r="D1670" s="680"/>
      <c r="E1670" s="382">
        <v>25</v>
      </c>
      <c r="F1670" s="333" t="s">
        <v>1043</v>
      </c>
      <c r="G1670" s="468" t="s">
        <v>771</v>
      </c>
      <c r="H1670" s="305"/>
      <c r="I1670" s="305"/>
      <c r="J1670" s="305"/>
      <c r="K1670" s="574"/>
      <c r="L1670" s="305">
        <v>15</v>
      </c>
      <c r="M1670" s="305"/>
      <c r="N1670" s="279"/>
      <c r="O1670" s="279">
        <v>267.26310999999998</v>
      </c>
      <c r="P1670" s="279"/>
    </row>
    <row r="1671" spans="1:16" ht="15" hidden="1" customHeight="1" outlineLevel="1" x14ac:dyDescent="0.3">
      <c r="A1671" s="284">
        <v>12</v>
      </c>
      <c r="B1671" s="638"/>
      <c r="C1671" s="685"/>
      <c r="D1671" s="680"/>
      <c r="E1671" s="382">
        <v>25</v>
      </c>
      <c r="F1671" s="333" t="s">
        <v>1043</v>
      </c>
      <c r="G1671" s="468" t="s">
        <v>768</v>
      </c>
      <c r="H1671" s="305"/>
      <c r="I1671" s="305"/>
      <c r="J1671" s="305"/>
      <c r="K1671" s="574"/>
      <c r="L1671" s="305">
        <v>9</v>
      </c>
      <c r="M1671" s="305"/>
      <c r="N1671" s="279"/>
      <c r="O1671" s="279">
        <v>265.9831700000002</v>
      </c>
      <c r="P1671" s="279"/>
    </row>
    <row r="1672" spans="1:16" ht="15" hidden="1" customHeight="1" outlineLevel="1" x14ac:dyDescent="0.25">
      <c r="A1672" s="284">
        <v>13</v>
      </c>
      <c r="B1672" s="638"/>
      <c r="C1672" s="685"/>
      <c r="D1672" s="680"/>
      <c r="E1672" s="331">
        <v>25</v>
      </c>
      <c r="F1672" s="333" t="s">
        <v>1043</v>
      </c>
      <c r="G1672" s="468" t="s">
        <v>2091</v>
      </c>
      <c r="H1672" s="304"/>
      <c r="I1672" s="304"/>
      <c r="J1672" s="304"/>
      <c r="K1672" s="573"/>
      <c r="L1672" s="304"/>
      <c r="M1672" s="304">
        <v>30</v>
      </c>
      <c r="N1672" s="279"/>
      <c r="O1672" s="279"/>
      <c r="P1672" s="279">
        <v>543.91944999999987</v>
      </c>
    </row>
    <row r="1673" spans="1:16" ht="15" hidden="1" customHeight="1" outlineLevel="1" thickBot="1" x14ac:dyDescent="0.3">
      <c r="A1673" s="284">
        <v>14</v>
      </c>
      <c r="B1673" s="638"/>
      <c r="C1673" s="685"/>
      <c r="D1673" s="680"/>
      <c r="E1673" s="331">
        <v>25</v>
      </c>
      <c r="F1673" s="333" t="s">
        <v>1043</v>
      </c>
      <c r="G1673" s="468" t="s">
        <v>2363</v>
      </c>
      <c r="H1673" s="304"/>
      <c r="I1673" s="304"/>
      <c r="J1673" s="304"/>
      <c r="K1673" s="591"/>
      <c r="L1673" s="592"/>
      <c r="M1673" s="592">
        <v>15</v>
      </c>
      <c r="N1673" s="279"/>
      <c r="O1673" s="279"/>
      <c r="P1673" s="279">
        <v>243.917</v>
      </c>
    </row>
    <row r="1674" spans="1:16" ht="15" customHeight="1" collapsed="1" thickBot="1" x14ac:dyDescent="0.3">
      <c r="A1674" s="523" t="s">
        <v>1052</v>
      </c>
      <c r="B1674" s="638"/>
      <c r="C1674" s="685"/>
      <c r="D1674" s="680"/>
      <c r="E1674" s="366" t="s">
        <v>78</v>
      </c>
      <c r="F1674" s="364" t="s">
        <v>1043</v>
      </c>
      <c r="G1674" s="386" t="s">
        <v>16</v>
      </c>
      <c r="H1674" s="415">
        <v>0</v>
      </c>
      <c r="I1674" s="415">
        <v>0</v>
      </c>
      <c r="J1674" s="415">
        <v>0</v>
      </c>
      <c r="K1674" s="584">
        <v>60</v>
      </c>
      <c r="L1674" s="415">
        <v>165</v>
      </c>
      <c r="M1674" s="415">
        <v>106</v>
      </c>
      <c r="N1674" s="389">
        <v>1791.32222</v>
      </c>
      <c r="O1674" s="389">
        <v>2936.2213200000001</v>
      </c>
      <c r="P1674" s="389">
        <v>793.32591999999954</v>
      </c>
    </row>
    <row r="1675" spans="1:16" ht="15" hidden="1" customHeight="1" outlineLevel="1" x14ac:dyDescent="0.3">
      <c r="A1675" s="283">
        <v>1</v>
      </c>
      <c r="B1675" s="638"/>
      <c r="C1675" s="685"/>
      <c r="D1675" s="680"/>
      <c r="E1675" s="381">
        <v>63</v>
      </c>
      <c r="F1675" s="439" t="s">
        <v>1043</v>
      </c>
      <c r="G1675" s="470" t="s">
        <v>888</v>
      </c>
      <c r="H1675" s="317"/>
      <c r="I1675" s="317"/>
      <c r="J1675" s="317"/>
      <c r="K1675" s="580">
        <v>15</v>
      </c>
      <c r="L1675" s="317"/>
      <c r="M1675" s="317"/>
      <c r="N1675" s="281">
        <v>531.84757000000002</v>
      </c>
      <c r="O1675" s="281"/>
      <c r="P1675" s="281"/>
    </row>
    <row r="1676" spans="1:16" ht="15" hidden="1" customHeight="1" outlineLevel="1" x14ac:dyDescent="0.3">
      <c r="A1676" s="284">
        <v>2</v>
      </c>
      <c r="B1676" s="638"/>
      <c r="C1676" s="685"/>
      <c r="D1676" s="680"/>
      <c r="E1676" s="382">
        <v>40</v>
      </c>
      <c r="F1676" s="333" t="s">
        <v>1043</v>
      </c>
      <c r="G1676" s="468" t="s">
        <v>580</v>
      </c>
      <c r="H1676" s="305"/>
      <c r="I1676" s="305"/>
      <c r="J1676" s="305"/>
      <c r="K1676" s="574">
        <v>15</v>
      </c>
      <c r="L1676" s="305"/>
      <c r="M1676" s="305"/>
      <c r="N1676" s="279">
        <v>432.16534000000001</v>
      </c>
      <c r="O1676" s="279"/>
      <c r="P1676" s="279"/>
    </row>
    <row r="1677" spans="1:16" ht="15" hidden="1" customHeight="1" outlineLevel="1" x14ac:dyDescent="0.3">
      <c r="A1677" s="284">
        <v>3</v>
      </c>
      <c r="B1677" s="638"/>
      <c r="C1677" s="685"/>
      <c r="D1677" s="680"/>
      <c r="E1677" s="382">
        <v>40</v>
      </c>
      <c r="F1677" s="333" t="s">
        <v>1043</v>
      </c>
      <c r="G1677" s="468" t="s">
        <v>582</v>
      </c>
      <c r="H1677" s="305"/>
      <c r="I1677" s="305"/>
      <c r="J1677" s="305"/>
      <c r="K1677" s="574">
        <v>15</v>
      </c>
      <c r="L1677" s="305"/>
      <c r="M1677" s="305"/>
      <c r="N1677" s="279">
        <v>424.1164</v>
      </c>
      <c r="O1677" s="279"/>
      <c r="P1677" s="279"/>
    </row>
    <row r="1678" spans="1:16" ht="15" hidden="1" customHeight="1" outlineLevel="1" x14ac:dyDescent="0.3">
      <c r="A1678" s="284">
        <v>4</v>
      </c>
      <c r="B1678" s="638"/>
      <c r="C1678" s="685"/>
      <c r="D1678" s="680"/>
      <c r="E1678" s="382">
        <v>40</v>
      </c>
      <c r="F1678" s="333" t="s">
        <v>1043</v>
      </c>
      <c r="G1678" s="468" t="s">
        <v>583</v>
      </c>
      <c r="H1678" s="305"/>
      <c r="I1678" s="305"/>
      <c r="J1678" s="305"/>
      <c r="K1678" s="574">
        <v>15</v>
      </c>
      <c r="L1678" s="305"/>
      <c r="M1678" s="305"/>
      <c r="N1678" s="279">
        <v>403.19290999999998</v>
      </c>
      <c r="O1678" s="279"/>
      <c r="P1678" s="279"/>
    </row>
    <row r="1679" spans="1:16" ht="15" hidden="1" customHeight="1" outlineLevel="1" x14ac:dyDescent="0.3">
      <c r="A1679" s="284">
        <v>5</v>
      </c>
      <c r="B1679" s="638"/>
      <c r="C1679" s="685"/>
      <c r="D1679" s="680"/>
      <c r="E1679" s="382">
        <v>100</v>
      </c>
      <c r="F1679" s="333" t="s">
        <v>1043</v>
      </c>
      <c r="G1679" s="468" t="s">
        <v>663</v>
      </c>
      <c r="H1679" s="305"/>
      <c r="I1679" s="305"/>
      <c r="J1679" s="305"/>
      <c r="K1679" s="574"/>
      <c r="L1679" s="305">
        <v>75</v>
      </c>
      <c r="M1679" s="305"/>
      <c r="N1679" s="279"/>
      <c r="O1679" s="279">
        <v>486.25238999999999</v>
      </c>
      <c r="P1679" s="279"/>
    </row>
    <row r="1680" spans="1:16" ht="15" hidden="1" customHeight="1" outlineLevel="1" x14ac:dyDescent="0.3">
      <c r="A1680" s="284">
        <v>6</v>
      </c>
      <c r="B1680" s="638"/>
      <c r="C1680" s="685"/>
      <c r="D1680" s="680"/>
      <c r="E1680" s="382">
        <v>40</v>
      </c>
      <c r="F1680" s="333" t="s">
        <v>1043</v>
      </c>
      <c r="G1680" s="468" t="s">
        <v>258</v>
      </c>
      <c r="H1680" s="305"/>
      <c r="I1680" s="305"/>
      <c r="J1680" s="305"/>
      <c r="K1680" s="574"/>
      <c r="L1680" s="305">
        <v>15</v>
      </c>
      <c r="M1680" s="305"/>
      <c r="N1680" s="279"/>
      <c r="O1680" s="279">
        <v>365.71372000000002</v>
      </c>
      <c r="P1680" s="279"/>
    </row>
    <row r="1681" spans="1:16" ht="15" hidden="1" customHeight="1" outlineLevel="1" x14ac:dyDescent="0.3">
      <c r="A1681" s="284">
        <v>7</v>
      </c>
      <c r="B1681" s="638"/>
      <c r="C1681" s="685"/>
      <c r="D1681" s="680"/>
      <c r="E1681" s="382">
        <v>40</v>
      </c>
      <c r="F1681" s="333" t="s">
        <v>1043</v>
      </c>
      <c r="G1681" s="468" t="s">
        <v>938</v>
      </c>
      <c r="H1681" s="305"/>
      <c r="I1681" s="305"/>
      <c r="J1681" s="305"/>
      <c r="K1681" s="574"/>
      <c r="L1681" s="305">
        <v>30</v>
      </c>
      <c r="M1681" s="305"/>
      <c r="N1681" s="279"/>
      <c r="O1681" s="279">
        <v>655.77017000000001</v>
      </c>
      <c r="P1681" s="279"/>
    </row>
    <row r="1682" spans="1:16" ht="15" hidden="1" customHeight="1" outlineLevel="1" x14ac:dyDescent="0.3">
      <c r="A1682" s="284">
        <v>8</v>
      </c>
      <c r="B1682" s="638"/>
      <c r="C1682" s="685"/>
      <c r="D1682" s="680"/>
      <c r="E1682" s="382">
        <v>40</v>
      </c>
      <c r="F1682" s="333" t="s">
        <v>1043</v>
      </c>
      <c r="G1682" s="468" t="s">
        <v>848</v>
      </c>
      <c r="H1682" s="305"/>
      <c r="I1682" s="305"/>
      <c r="J1682" s="305"/>
      <c r="K1682" s="574"/>
      <c r="L1682" s="305">
        <v>14</v>
      </c>
      <c r="M1682" s="305"/>
      <c r="N1682" s="279"/>
      <c r="O1682" s="279">
        <v>632.28603999999996</v>
      </c>
      <c r="P1682" s="279"/>
    </row>
    <row r="1683" spans="1:16" ht="15" hidden="1" customHeight="1" outlineLevel="1" x14ac:dyDescent="0.3">
      <c r="A1683" s="284">
        <v>9</v>
      </c>
      <c r="B1683" s="638"/>
      <c r="C1683" s="685"/>
      <c r="D1683" s="680"/>
      <c r="E1683" s="382">
        <v>100</v>
      </c>
      <c r="F1683" s="333" t="s">
        <v>1050</v>
      </c>
      <c r="G1683" s="468" t="s">
        <v>1051</v>
      </c>
      <c r="H1683" s="305"/>
      <c r="I1683" s="305"/>
      <c r="J1683" s="305"/>
      <c r="K1683" s="574"/>
      <c r="L1683" s="305">
        <v>31</v>
      </c>
      <c r="M1683" s="305"/>
      <c r="N1683" s="279"/>
      <c r="O1683" s="279">
        <v>796.19899999999996</v>
      </c>
      <c r="P1683" s="279"/>
    </row>
    <row r="1684" spans="1:16" ht="15" hidden="1" customHeight="1" outlineLevel="1" x14ac:dyDescent="0.25">
      <c r="A1684" s="284">
        <v>11</v>
      </c>
      <c r="B1684" s="638"/>
      <c r="C1684" s="685"/>
      <c r="D1684" s="680"/>
      <c r="E1684" s="331">
        <v>63</v>
      </c>
      <c r="F1684" s="271" t="s">
        <v>1043</v>
      </c>
      <c r="G1684" s="468" t="s">
        <v>2177</v>
      </c>
      <c r="H1684" s="304"/>
      <c r="I1684" s="304"/>
      <c r="J1684" s="304"/>
      <c r="K1684" s="573"/>
      <c r="L1684" s="304"/>
      <c r="M1684" s="304">
        <v>50</v>
      </c>
      <c r="N1684" s="279"/>
      <c r="O1684" s="279"/>
      <c r="P1684" s="279">
        <v>375.26676999999989</v>
      </c>
    </row>
    <row r="1685" spans="1:16" ht="15" hidden="1" customHeight="1" outlineLevel="1" x14ac:dyDescent="0.25">
      <c r="A1685" s="284">
        <v>12</v>
      </c>
      <c r="B1685" s="638"/>
      <c r="C1685" s="685"/>
      <c r="D1685" s="680"/>
      <c r="E1685" s="331">
        <v>63</v>
      </c>
      <c r="F1685" s="271" t="s">
        <v>1043</v>
      </c>
      <c r="G1685" s="468" t="s">
        <v>2201</v>
      </c>
      <c r="H1685" s="304"/>
      <c r="I1685" s="304"/>
      <c r="J1685" s="304"/>
      <c r="K1685" s="573"/>
      <c r="L1685" s="304"/>
      <c r="M1685" s="304">
        <v>50</v>
      </c>
      <c r="N1685" s="279"/>
      <c r="O1685" s="279"/>
      <c r="P1685" s="279">
        <v>354.30333999999993</v>
      </c>
    </row>
    <row r="1686" spans="1:16" ht="15" hidden="1" customHeight="1" outlineLevel="1" thickBot="1" x14ac:dyDescent="0.3">
      <c r="A1686" s="284">
        <v>13</v>
      </c>
      <c r="B1686" s="638"/>
      <c r="C1686" s="685"/>
      <c r="D1686" s="680"/>
      <c r="E1686" s="331">
        <v>40</v>
      </c>
      <c r="F1686" s="271" t="s">
        <v>1043</v>
      </c>
      <c r="G1686" s="468" t="s">
        <v>2222</v>
      </c>
      <c r="H1686" s="304"/>
      <c r="I1686" s="304"/>
      <c r="J1686" s="304"/>
      <c r="K1686" s="573"/>
      <c r="L1686" s="304"/>
      <c r="M1686" s="304">
        <v>6</v>
      </c>
      <c r="N1686" s="279"/>
      <c r="O1686" s="279"/>
      <c r="P1686" s="279">
        <v>63.755809999999656</v>
      </c>
    </row>
    <row r="1687" spans="1:16" ht="15" customHeight="1" collapsed="1" thickBot="1" x14ac:dyDescent="0.3">
      <c r="A1687" s="523" t="s">
        <v>1055</v>
      </c>
      <c r="B1687" s="638"/>
      <c r="C1687" s="685"/>
      <c r="D1687" s="680"/>
      <c r="E1687" s="366" t="s">
        <v>78</v>
      </c>
      <c r="F1687" s="403" t="s">
        <v>1056</v>
      </c>
      <c r="G1687" s="386" t="s">
        <v>16</v>
      </c>
      <c r="H1687" s="593">
        <v>0</v>
      </c>
      <c r="I1687" s="593">
        <v>0</v>
      </c>
      <c r="J1687" s="593">
        <v>0</v>
      </c>
      <c r="K1687" s="584">
        <v>330</v>
      </c>
      <c r="L1687" s="415">
        <v>220</v>
      </c>
      <c r="M1687" s="415">
        <v>60</v>
      </c>
      <c r="N1687" s="389">
        <v>4959.9582700000001</v>
      </c>
      <c r="O1687" s="389">
        <v>3269.4294599999998</v>
      </c>
      <c r="P1687" s="389">
        <v>264.47608000000002</v>
      </c>
    </row>
    <row r="1688" spans="1:16" ht="15" hidden="1" customHeight="1" outlineLevel="1" x14ac:dyDescent="0.3">
      <c r="A1688" s="289">
        <v>1</v>
      </c>
      <c r="B1688" s="638"/>
      <c r="C1688" s="685"/>
      <c r="D1688" s="680"/>
      <c r="E1688" s="369">
        <v>100</v>
      </c>
      <c r="F1688" s="459" t="s">
        <v>1056</v>
      </c>
      <c r="G1688" s="470" t="s">
        <v>1057</v>
      </c>
      <c r="H1688" s="317"/>
      <c r="I1688" s="317"/>
      <c r="J1688" s="317"/>
      <c r="K1688" s="580">
        <v>15</v>
      </c>
      <c r="L1688" s="317"/>
      <c r="M1688" s="317"/>
      <c r="N1688" s="281">
        <v>734.54855999999995</v>
      </c>
      <c r="O1688" s="281"/>
      <c r="P1688" s="281"/>
    </row>
    <row r="1689" spans="1:16" ht="15" hidden="1" customHeight="1" outlineLevel="1" x14ac:dyDescent="0.3">
      <c r="A1689" s="285">
        <v>2</v>
      </c>
      <c r="B1689" s="638"/>
      <c r="C1689" s="685"/>
      <c r="D1689" s="680"/>
      <c r="E1689" s="365">
        <v>100</v>
      </c>
      <c r="F1689" s="333" t="s">
        <v>1056</v>
      </c>
      <c r="G1689" s="468" t="s">
        <v>576</v>
      </c>
      <c r="H1689" s="305"/>
      <c r="I1689" s="305"/>
      <c r="J1689" s="305"/>
      <c r="K1689" s="574">
        <v>15</v>
      </c>
      <c r="L1689" s="305"/>
      <c r="M1689" s="305"/>
      <c r="N1689" s="279">
        <v>303.84440999999998</v>
      </c>
      <c r="O1689" s="279"/>
      <c r="P1689" s="279"/>
    </row>
    <row r="1690" spans="1:16" ht="15" hidden="1" customHeight="1" outlineLevel="1" x14ac:dyDescent="0.3">
      <c r="A1690" s="285">
        <v>3</v>
      </c>
      <c r="B1690" s="638"/>
      <c r="C1690" s="685"/>
      <c r="D1690" s="680"/>
      <c r="E1690" s="365">
        <v>100</v>
      </c>
      <c r="F1690" s="333" t="s">
        <v>1056</v>
      </c>
      <c r="G1690" s="468" t="s">
        <v>579</v>
      </c>
      <c r="H1690" s="305"/>
      <c r="I1690" s="305"/>
      <c r="J1690" s="305"/>
      <c r="K1690" s="574">
        <v>30</v>
      </c>
      <c r="L1690" s="305"/>
      <c r="M1690" s="305"/>
      <c r="N1690" s="279">
        <v>419.41070000000002</v>
      </c>
      <c r="O1690" s="279"/>
      <c r="P1690" s="279"/>
    </row>
    <row r="1691" spans="1:16" ht="15" hidden="1" customHeight="1" outlineLevel="1" x14ac:dyDescent="0.3">
      <c r="A1691" s="285">
        <v>4</v>
      </c>
      <c r="B1691" s="638"/>
      <c r="C1691" s="685"/>
      <c r="D1691" s="680"/>
      <c r="E1691" s="365">
        <v>100</v>
      </c>
      <c r="F1691" s="333" t="s">
        <v>1056</v>
      </c>
      <c r="G1691" s="468" t="s">
        <v>971</v>
      </c>
      <c r="H1691" s="305"/>
      <c r="I1691" s="305"/>
      <c r="J1691" s="305"/>
      <c r="K1691" s="574">
        <v>60</v>
      </c>
      <c r="L1691" s="305"/>
      <c r="M1691" s="305"/>
      <c r="N1691" s="279">
        <v>809.94719999999995</v>
      </c>
      <c r="O1691" s="279"/>
      <c r="P1691" s="279"/>
    </row>
    <row r="1692" spans="1:16" ht="15" hidden="1" customHeight="1" outlineLevel="1" x14ac:dyDescent="0.3">
      <c r="A1692" s="285">
        <v>5</v>
      </c>
      <c r="B1692" s="638"/>
      <c r="C1692" s="685"/>
      <c r="D1692" s="680"/>
      <c r="E1692" s="365">
        <v>100</v>
      </c>
      <c r="F1692" s="333" t="s">
        <v>1056</v>
      </c>
      <c r="G1692" s="468" t="s">
        <v>976</v>
      </c>
      <c r="H1692" s="305"/>
      <c r="I1692" s="305"/>
      <c r="J1692" s="305"/>
      <c r="K1692" s="574">
        <v>90</v>
      </c>
      <c r="L1692" s="305"/>
      <c r="M1692" s="305"/>
      <c r="N1692" s="279">
        <v>1079.78476</v>
      </c>
      <c r="O1692" s="279"/>
      <c r="P1692" s="279"/>
    </row>
    <row r="1693" spans="1:16" ht="15" hidden="1" customHeight="1" outlineLevel="1" x14ac:dyDescent="0.3">
      <c r="A1693" s="285">
        <v>6</v>
      </c>
      <c r="B1693" s="638"/>
      <c r="C1693" s="685"/>
      <c r="D1693" s="680"/>
      <c r="E1693" s="365">
        <v>100</v>
      </c>
      <c r="F1693" s="333" t="s">
        <v>1056</v>
      </c>
      <c r="G1693" s="468" t="s">
        <v>906</v>
      </c>
      <c r="H1693" s="305"/>
      <c r="I1693" s="305"/>
      <c r="J1693" s="305"/>
      <c r="K1693" s="574">
        <v>50</v>
      </c>
      <c r="L1693" s="305"/>
      <c r="M1693" s="305"/>
      <c r="N1693" s="279">
        <v>855.49518</v>
      </c>
      <c r="O1693" s="279"/>
      <c r="P1693" s="279"/>
    </row>
    <row r="1694" spans="1:16" ht="15" hidden="1" customHeight="1" outlineLevel="1" x14ac:dyDescent="0.3">
      <c r="A1694" s="285">
        <v>7</v>
      </c>
      <c r="B1694" s="638"/>
      <c r="C1694" s="685"/>
      <c r="D1694" s="680"/>
      <c r="E1694" s="365">
        <v>100</v>
      </c>
      <c r="F1694" s="333" t="s">
        <v>1056</v>
      </c>
      <c r="G1694" s="468" t="s">
        <v>629</v>
      </c>
      <c r="H1694" s="305"/>
      <c r="I1694" s="305"/>
      <c r="J1694" s="305"/>
      <c r="K1694" s="574">
        <v>70</v>
      </c>
      <c r="L1694" s="305"/>
      <c r="M1694" s="305"/>
      <c r="N1694" s="279">
        <v>756.92746</v>
      </c>
      <c r="O1694" s="279"/>
      <c r="P1694" s="279"/>
    </row>
    <row r="1695" spans="1:16" ht="15" hidden="1" customHeight="1" outlineLevel="1" x14ac:dyDescent="0.3">
      <c r="A1695" s="285">
        <v>8</v>
      </c>
      <c r="B1695" s="638"/>
      <c r="C1695" s="685"/>
      <c r="D1695" s="680"/>
      <c r="E1695" s="365">
        <v>100</v>
      </c>
      <c r="F1695" s="333" t="s">
        <v>1056</v>
      </c>
      <c r="G1695" s="468" t="s">
        <v>670</v>
      </c>
      <c r="H1695" s="305"/>
      <c r="I1695" s="305"/>
      <c r="J1695" s="305"/>
      <c r="K1695" s="574"/>
      <c r="L1695" s="305">
        <v>70</v>
      </c>
      <c r="M1695" s="305"/>
      <c r="N1695" s="279"/>
      <c r="O1695" s="279">
        <v>501.85590999999999</v>
      </c>
      <c r="P1695" s="279"/>
    </row>
    <row r="1696" spans="1:16" ht="15" hidden="1" customHeight="1" outlineLevel="1" x14ac:dyDescent="0.3">
      <c r="A1696" s="285">
        <v>9</v>
      </c>
      <c r="B1696" s="638"/>
      <c r="C1696" s="685"/>
      <c r="D1696" s="680"/>
      <c r="E1696" s="365">
        <v>100</v>
      </c>
      <c r="F1696" s="333" t="s">
        <v>1056</v>
      </c>
      <c r="G1696" s="468" t="s">
        <v>920</v>
      </c>
      <c r="H1696" s="305"/>
      <c r="I1696" s="305"/>
      <c r="J1696" s="305"/>
      <c r="K1696" s="574"/>
      <c r="L1696" s="305">
        <v>15</v>
      </c>
      <c r="M1696" s="305"/>
      <c r="N1696" s="279"/>
      <c r="O1696" s="279">
        <v>633.51454999999999</v>
      </c>
      <c r="P1696" s="279"/>
    </row>
    <row r="1697" spans="1:16" ht="15" hidden="1" customHeight="1" outlineLevel="1" x14ac:dyDescent="0.3">
      <c r="A1697" s="285">
        <v>10</v>
      </c>
      <c r="B1697" s="638"/>
      <c r="C1697" s="685"/>
      <c r="D1697" s="680"/>
      <c r="E1697" s="365">
        <v>100</v>
      </c>
      <c r="F1697" s="333" t="s">
        <v>1056</v>
      </c>
      <c r="G1697" s="468" t="s">
        <v>757</v>
      </c>
      <c r="H1697" s="305"/>
      <c r="I1697" s="305"/>
      <c r="J1697" s="305"/>
      <c r="K1697" s="574"/>
      <c r="L1697" s="305">
        <v>50</v>
      </c>
      <c r="M1697" s="305"/>
      <c r="N1697" s="279"/>
      <c r="O1697" s="279">
        <v>632.17864999999995</v>
      </c>
      <c r="P1697" s="279"/>
    </row>
    <row r="1698" spans="1:16" ht="15" hidden="1" customHeight="1" outlineLevel="1" x14ac:dyDescent="0.3">
      <c r="A1698" s="285">
        <v>11</v>
      </c>
      <c r="B1698" s="638"/>
      <c r="C1698" s="685"/>
      <c r="D1698" s="680"/>
      <c r="E1698" s="382">
        <v>100</v>
      </c>
      <c r="F1698" s="333" t="s">
        <v>1056</v>
      </c>
      <c r="G1698" s="468" t="s">
        <v>765</v>
      </c>
      <c r="H1698" s="305"/>
      <c r="I1698" s="305"/>
      <c r="J1698" s="305"/>
      <c r="K1698" s="574"/>
      <c r="L1698" s="305">
        <v>45</v>
      </c>
      <c r="M1698" s="305"/>
      <c r="N1698" s="279"/>
      <c r="O1698" s="279">
        <v>396.44574999999998</v>
      </c>
      <c r="P1698" s="279"/>
    </row>
    <row r="1699" spans="1:16" ht="15" hidden="1" customHeight="1" outlineLevel="1" x14ac:dyDescent="0.3">
      <c r="A1699" s="285">
        <v>12</v>
      </c>
      <c r="B1699" s="638"/>
      <c r="C1699" s="685"/>
      <c r="D1699" s="680"/>
      <c r="E1699" s="382">
        <v>100</v>
      </c>
      <c r="F1699" s="333" t="s">
        <v>1056</v>
      </c>
      <c r="G1699" s="468" t="s">
        <v>769</v>
      </c>
      <c r="H1699" s="305"/>
      <c r="I1699" s="305"/>
      <c r="J1699" s="305"/>
      <c r="K1699" s="574"/>
      <c r="L1699" s="305">
        <v>25</v>
      </c>
      <c r="M1699" s="305"/>
      <c r="N1699" s="279"/>
      <c r="O1699" s="279">
        <v>411.52936999999997</v>
      </c>
      <c r="P1699" s="279"/>
    </row>
    <row r="1700" spans="1:16" ht="15" hidden="1" customHeight="1" outlineLevel="1" x14ac:dyDescent="0.3">
      <c r="A1700" s="285">
        <v>13</v>
      </c>
      <c r="B1700" s="638"/>
      <c r="C1700" s="685"/>
      <c r="D1700" s="680"/>
      <c r="E1700" s="382">
        <v>100</v>
      </c>
      <c r="F1700" s="333" t="s">
        <v>1056</v>
      </c>
      <c r="G1700" s="468" t="s">
        <v>786</v>
      </c>
      <c r="H1700" s="305"/>
      <c r="I1700" s="305"/>
      <c r="J1700" s="305"/>
      <c r="K1700" s="574"/>
      <c r="L1700" s="305">
        <v>15</v>
      </c>
      <c r="M1700" s="305"/>
      <c r="N1700" s="279"/>
      <c r="O1700" s="279">
        <v>693.90522999999996</v>
      </c>
      <c r="P1700" s="279"/>
    </row>
    <row r="1701" spans="1:16" ht="15" hidden="1" customHeight="1" outlineLevel="1" thickBot="1" x14ac:dyDescent="0.3">
      <c r="A1701" s="286">
        <v>14</v>
      </c>
      <c r="B1701" s="638"/>
      <c r="C1701" s="685"/>
      <c r="D1701" s="680"/>
      <c r="E1701" s="382">
        <v>100</v>
      </c>
      <c r="F1701" s="333" t="s">
        <v>1056</v>
      </c>
      <c r="G1701" s="468" t="s">
        <v>2379</v>
      </c>
      <c r="H1701" s="576"/>
      <c r="I1701" s="576"/>
      <c r="J1701" s="576"/>
      <c r="K1701" s="575"/>
      <c r="L1701" s="576"/>
      <c r="M1701" s="576">
        <v>60</v>
      </c>
      <c r="N1701" s="282"/>
      <c r="O1701" s="282"/>
      <c r="P1701" s="282">
        <v>264.47608000000002</v>
      </c>
    </row>
    <row r="1702" spans="1:16" ht="15" customHeight="1" collapsed="1" thickBot="1" x14ac:dyDescent="0.3">
      <c r="A1702" s="400" t="s">
        <v>1058</v>
      </c>
      <c r="B1702" s="638"/>
      <c r="C1702" s="685"/>
      <c r="D1702" s="680"/>
      <c r="E1702" s="366" t="s">
        <v>79</v>
      </c>
      <c r="F1702" s="403" t="s">
        <v>1056</v>
      </c>
      <c r="G1702" s="386" t="s">
        <v>16</v>
      </c>
      <c r="H1702" s="415">
        <v>0</v>
      </c>
      <c r="I1702" s="415">
        <v>0</v>
      </c>
      <c r="J1702" s="415">
        <v>0</v>
      </c>
      <c r="K1702" s="584">
        <v>604</v>
      </c>
      <c r="L1702" s="415">
        <v>2471</v>
      </c>
      <c r="M1702" s="415">
        <v>747.8</v>
      </c>
      <c r="N1702" s="389">
        <v>3577.91516</v>
      </c>
      <c r="O1702" s="389">
        <v>14934.824459999996</v>
      </c>
      <c r="P1702" s="389">
        <v>6784.0494199999994</v>
      </c>
    </row>
    <row r="1703" spans="1:16" ht="15" hidden="1" customHeight="1" outlineLevel="1" x14ac:dyDescent="0.3">
      <c r="A1703" s="283">
        <v>1</v>
      </c>
      <c r="B1703" s="638"/>
      <c r="C1703" s="685"/>
      <c r="D1703" s="680"/>
      <c r="E1703" s="381">
        <v>250</v>
      </c>
      <c r="F1703" s="439" t="s">
        <v>1056</v>
      </c>
      <c r="G1703" s="470" t="s">
        <v>885</v>
      </c>
      <c r="H1703" s="317"/>
      <c r="I1703" s="317"/>
      <c r="J1703" s="317"/>
      <c r="K1703" s="580">
        <v>150</v>
      </c>
      <c r="L1703" s="317"/>
      <c r="M1703" s="317"/>
      <c r="N1703" s="281">
        <v>568.17557999999997</v>
      </c>
      <c r="O1703" s="281"/>
      <c r="P1703" s="281"/>
    </row>
    <row r="1704" spans="1:16" ht="15" hidden="1" customHeight="1" outlineLevel="1" x14ac:dyDescent="0.3">
      <c r="A1704" s="284">
        <v>2</v>
      </c>
      <c r="B1704" s="638"/>
      <c r="C1704" s="685"/>
      <c r="D1704" s="680"/>
      <c r="E1704" s="382">
        <v>160</v>
      </c>
      <c r="F1704" s="333" t="s">
        <v>1056</v>
      </c>
      <c r="G1704" s="468" t="s">
        <v>584</v>
      </c>
      <c r="H1704" s="305"/>
      <c r="I1704" s="305"/>
      <c r="J1704" s="305"/>
      <c r="K1704" s="574">
        <v>15</v>
      </c>
      <c r="L1704" s="305"/>
      <c r="M1704" s="305"/>
      <c r="N1704" s="279">
        <v>798.54303000000004</v>
      </c>
      <c r="O1704" s="279"/>
      <c r="P1704" s="279"/>
    </row>
    <row r="1705" spans="1:16" ht="15" hidden="1" customHeight="1" outlineLevel="1" x14ac:dyDescent="0.3">
      <c r="A1705" s="284">
        <v>3</v>
      </c>
      <c r="B1705" s="638"/>
      <c r="C1705" s="685"/>
      <c r="D1705" s="680"/>
      <c r="E1705" s="382">
        <v>250</v>
      </c>
      <c r="F1705" s="333" t="s">
        <v>1056</v>
      </c>
      <c r="G1705" s="468" t="s">
        <v>589</v>
      </c>
      <c r="H1705" s="305"/>
      <c r="I1705" s="305"/>
      <c r="J1705" s="305"/>
      <c r="K1705" s="574">
        <v>139</v>
      </c>
      <c r="L1705" s="305"/>
      <c r="M1705" s="305"/>
      <c r="N1705" s="279">
        <v>759.15222000000006</v>
      </c>
      <c r="O1705" s="279"/>
      <c r="P1705" s="279"/>
    </row>
    <row r="1706" spans="1:16" ht="15" hidden="1" customHeight="1" outlineLevel="1" x14ac:dyDescent="0.3">
      <c r="A1706" s="284">
        <v>4</v>
      </c>
      <c r="B1706" s="638"/>
      <c r="C1706" s="685"/>
      <c r="D1706" s="680"/>
      <c r="E1706" s="382">
        <v>250</v>
      </c>
      <c r="F1706" s="333" t="s">
        <v>1056</v>
      </c>
      <c r="G1706" s="468" t="s">
        <v>627</v>
      </c>
      <c r="H1706" s="305"/>
      <c r="I1706" s="305"/>
      <c r="J1706" s="305"/>
      <c r="K1706" s="574">
        <v>150</v>
      </c>
      <c r="L1706" s="305"/>
      <c r="M1706" s="305"/>
      <c r="N1706" s="279">
        <v>585.59903999999995</v>
      </c>
      <c r="O1706" s="279"/>
      <c r="P1706" s="279"/>
    </row>
    <row r="1707" spans="1:16" ht="15" hidden="1" customHeight="1" outlineLevel="1" x14ac:dyDescent="0.3">
      <c r="A1707" s="284">
        <v>5</v>
      </c>
      <c r="B1707" s="638"/>
      <c r="C1707" s="685"/>
      <c r="D1707" s="680"/>
      <c r="E1707" s="382">
        <v>250</v>
      </c>
      <c r="F1707" s="333" t="s">
        <v>1056</v>
      </c>
      <c r="G1707" s="468" t="s">
        <v>910</v>
      </c>
      <c r="H1707" s="305"/>
      <c r="I1707" s="305"/>
      <c r="J1707" s="305"/>
      <c r="K1707" s="574">
        <v>150</v>
      </c>
      <c r="L1707" s="305"/>
      <c r="M1707" s="305"/>
      <c r="N1707" s="279">
        <v>866.44529</v>
      </c>
      <c r="O1707" s="279"/>
      <c r="P1707" s="279"/>
    </row>
    <row r="1708" spans="1:16" ht="15" hidden="1" customHeight="1" outlineLevel="1" x14ac:dyDescent="0.3">
      <c r="A1708" s="284">
        <v>6</v>
      </c>
      <c r="B1708" s="638"/>
      <c r="C1708" s="685"/>
      <c r="D1708" s="680"/>
      <c r="E1708" s="382">
        <v>250</v>
      </c>
      <c r="F1708" s="333" t="s">
        <v>1056</v>
      </c>
      <c r="G1708" s="468" t="s">
        <v>1025</v>
      </c>
      <c r="H1708" s="305"/>
      <c r="I1708" s="305"/>
      <c r="J1708" s="305"/>
      <c r="K1708" s="574"/>
      <c r="L1708" s="305">
        <v>150</v>
      </c>
      <c r="M1708" s="305"/>
      <c r="N1708" s="279"/>
      <c r="O1708" s="279">
        <v>860.50313000000006</v>
      </c>
      <c r="P1708" s="279"/>
    </row>
    <row r="1709" spans="1:16" ht="15" hidden="1" customHeight="1" outlineLevel="1" x14ac:dyDescent="0.3">
      <c r="A1709" s="284">
        <v>7</v>
      </c>
      <c r="B1709" s="638"/>
      <c r="C1709" s="685"/>
      <c r="D1709" s="680"/>
      <c r="E1709" s="382">
        <v>160</v>
      </c>
      <c r="F1709" s="333" t="s">
        <v>1056</v>
      </c>
      <c r="G1709" s="468" t="s">
        <v>664</v>
      </c>
      <c r="H1709" s="305"/>
      <c r="I1709" s="305"/>
      <c r="J1709" s="305"/>
      <c r="K1709" s="574"/>
      <c r="L1709" s="305">
        <v>15</v>
      </c>
      <c r="M1709" s="305"/>
      <c r="N1709" s="279"/>
      <c r="O1709" s="279">
        <v>727.11514999999997</v>
      </c>
      <c r="P1709" s="279"/>
    </row>
    <row r="1710" spans="1:16" ht="15" hidden="1" customHeight="1" outlineLevel="1" x14ac:dyDescent="0.3">
      <c r="A1710" s="284">
        <v>8</v>
      </c>
      <c r="B1710" s="638"/>
      <c r="C1710" s="685"/>
      <c r="D1710" s="680"/>
      <c r="E1710" s="382">
        <v>160</v>
      </c>
      <c r="F1710" s="333" t="s">
        <v>1056</v>
      </c>
      <c r="G1710" s="468" t="s">
        <v>917</v>
      </c>
      <c r="H1710" s="305"/>
      <c r="I1710" s="305"/>
      <c r="J1710" s="305"/>
      <c r="K1710" s="574"/>
      <c r="L1710" s="305">
        <v>128</v>
      </c>
      <c r="M1710" s="305"/>
      <c r="N1710" s="279"/>
      <c r="O1710" s="279">
        <v>886.88554999999997</v>
      </c>
      <c r="P1710" s="279"/>
    </row>
    <row r="1711" spans="1:16" ht="15" hidden="1" customHeight="1" outlineLevel="1" x14ac:dyDescent="0.3">
      <c r="A1711" s="284">
        <v>9</v>
      </c>
      <c r="B1711" s="638"/>
      <c r="C1711" s="685"/>
      <c r="D1711" s="680"/>
      <c r="E1711" s="382">
        <v>250</v>
      </c>
      <c r="F1711" s="333" t="s">
        <v>1056</v>
      </c>
      <c r="G1711" s="468" t="s">
        <v>860</v>
      </c>
      <c r="H1711" s="305"/>
      <c r="I1711" s="305"/>
      <c r="J1711" s="305"/>
      <c r="K1711" s="574"/>
      <c r="L1711" s="305">
        <v>149</v>
      </c>
      <c r="M1711" s="305"/>
      <c r="N1711" s="279"/>
      <c r="O1711" s="279">
        <v>731.65567999999996</v>
      </c>
      <c r="P1711" s="279"/>
    </row>
    <row r="1712" spans="1:16" ht="15" hidden="1" customHeight="1" outlineLevel="1" x14ac:dyDescent="0.3">
      <c r="A1712" s="284">
        <v>10</v>
      </c>
      <c r="B1712" s="638"/>
      <c r="C1712" s="685"/>
      <c r="D1712" s="680"/>
      <c r="E1712" s="382">
        <v>160</v>
      </c>
      <c r="F1712" s="333" t="s">
        <v>1056</v>
      </c>
      <c r="G1712" s="468" t="s">
        <v>711</v>
      </c>
      <c r="H1712" s="305"/>
      <c r="I1712" s="305"/>
      <c r="J1712" s="305"/>
      <c r="K1712" s="574"/>
      <c r="L1712" s="305">
        <v>80</v>
      </c>
      <c r="M1712" s="305"/>
      <c r="N1712" s="279"/>
      <c r="O1712" s="279">
        <v>1085.0169599999999</v>
      </c>
      <c r="P1712" s="279"/>
    </row>
    <row r="1713" spans="1:16" ht="15" hidden="1" customHeight="1" outlineLevel="1" x14ac:dyDescent="0.3">
      <c r="A1713" s="284">
        <v>11</v>
      </c>
      <c r="B1713" s="638"/>
      <c r="C1713" s="685"/>
      <c r="D1713" s="680"/>
      <c r="E1713" s="382">
        <v>250</v>
      </c>
      <c r="F1713" s="333" t="s">
        <v>1056</v>
      </c>
      <c r="G1713" s="468" t="s">
        <v>733</v>
      </c>
      <c r="H1713" s="305"/>
      <c r="I1713" s="305"/>
      <c r="J1713" s="305"/>
      <c r="K1713" s="574"/>
      <c r="L1713" s="305">
        <v>45</v>
      </c>
      <c r="M1713" s="305"/>
      <c r="N1713" s="279"/>
      <c r="O1713" s="279">
        <v>681.89238</v>
      </c>
      <c r="P1713" s="279"/>
    </row>
    <row r="1714" spans="1:16" ht="15" hidden="1" customHeight="1" outlineLevel="1" x14ac:dyDescent="0.3">
      <c r="A1714" s="284">
        <v>12</v>
      </c>
      <c r="B1714" s="638"/>
      <c r="C1714" s="685"/>
      <c r="D1714" s="680"/>
      <c r="E1714" s="382">
        <v>160</v>
      </c>
      <c r="F1714" s="333" t="s">
        <v>1056</v>
      </c>
      <c r="G1714" s="468" t="s">
        <v>955</v>
      </c>
      <c r="H1714" s="305"/>
      <c r="I1714" s="305"/>
      <c r="J1714" s="305"/>
      <c r="K1714" s="574"/>
      <c r="L1714" s="305">
        <v>150</v>
      </c>
      <c r="M1714" s="305"/>
      <c r="N1714" s="279"/>
      <c r="O1714" s="279">
        <v>542.46621000000005</v>
      </c>
      <c r="P1714" s="279"/>
    </row>
    <row r="1715" spans="1:16" ht="15" hidden="1" customHeight="1" outlineLevel="1" x14ac:dyDescent="0.3">
      <c r="A1715" s="284">
        <v>13</v>
      </c>
      <c r="B1715" s="638"/>
      <c r="C1715" s="685"/>
      <c r="D1715" s="680"/>
      <c r="E1715" s="382">
        <v>250</v>
      </c>
      <c r="F1715" s="333" t="s">
        <v>1056</v>
      </c>
      <c r="G1715" s="468" t="s">
        <v>1059</v>
      </c>
      <c r="H1715" s="305"/>
      <c r="I1715" s="305"/>
      <c r="J1715" s="305"/>
      <c r="K1715" s="574"/>
      <c r="L1715" s="305">
        <v>150</v>
      </c>
      <c r="M1715" s="305"/>
      <c r="N1715" s="279"/>
      <c r="O1715" s="279">
        <v>647.21833000000004</v>
      </c>
      <c r="P1715" s="279"/>
    </row>
    <row r="1716" spans="1:16" ht="15" hidden="1" customHeight="1" outlineLevel="1" x14ac:dyDescent="0.3">
      <c r="A1716" s="284">
        <v>14</v>
      </c>
      <c r="B1716" s="638"/>
      <c r="C1716" s="685"/>
      <c r="D1716" s="680"/>
      <c r="E1716" s="382">
        <v>160</v>
      </c>
      <c r="F1716" s="333" t="s">
        <v>1056</v>
      </c>
      <c r="G1716" s="468" t="s">
        <v>292</v>
      </c>
      <c r="H1716" s="305"/>
      <c r="I1716" s="305"/>
      <c r="J1716" s="305"/>
      <c r="K1716" s="574"/>
      <c r="L1716" s="305">
        <v>100</v>
      </c>
      <c r="M1716" s="305"/>
      <c r="N1716" s="279"/>
      <c r="O1716" s="279">
        <v>533.99977000000001</v>
      </c>
      <c r="P1716" s="279"/>
    </row>
    <row r="1717" spans="1:16" ht="15" hidden="1" customHeight="1" outlineLevel="1" x14ac:dyDescent="0.3">
      <c r="A1717" s="284">
        <v>15</v>
      </c>
      <c r="B1717" s="638"/>
      <c r="C1717" s="685"/>
      <c r="D1717" s="680"/>
      <c r="E1717" s="382">
        <v>250</v>
      </c>
      <c r="F1717" s="333" t="s">
        <v>1056</v>
      </c>
      <c r="G1717" s="468" t="s">
        <v>1002</v>
      </c>
      <c r="H1717" s="305"/>
      <c r="I1717" s="305"/>
      <c r="J1717" s="305"/>
      <c r="K1717" s="574"/>
      <c r="L1717" s="305">
        <v>150</v>
      </c>
      <c r="M1717" s="305"/>
      <c r="N1717" s="279"/>
      <c r="O1717" s="279">
        <v>734.58163000000002</v>
      </c>
      <c r="P1717" s="279"/>
    </row>
    <row r="1718" spans="1:16" ht="15" hidden="1" customHeight="1" outlineLevel="1" x14ac:dyDescent="0.3">
      <c r="A1718" s="284">
        <v>16</v>
      </c>
      <c r="B1718" s="638"/>
      <c r="C1718" s="685"/>
      <c r="D1718" s="680"/>
      <c r="E1718" s="382">
        <v>160</v>
      </c>
      <c r="F1718" s="333" t="s">
        <v>1056</v>
      </c>
      <c r="G1718" s="468" t="s">
        <v>856</v>
      </c>
      <c r="H1718" s="305"/>
      <c r="I1718" s="305"/>
      <c r="J1718" s="305"/>
      <c r="K1718" s="574"/>
      <c r="L1718" s="305">
        <v>120</v>
      </c>
      <c r="M1718" s="305"/>
      <c r="N1718" s="279"/>
      <c r="O1718" s="279">
        <v>723.00645999999995</v>
      </c>
      <c r="P1718" s="279"/>
    </row>
    <row r="1719" spans="1:16" ht="15" hidden="1" customHeight="1" outlineLevel="1" x14ac:dyDescent="0.3">
      <c r="A1719" s="284">
        <v>17</v>
      </c>
      <c r="B1719" s="638"/>
      <c r="C1719" s="685"/>
      <c r="D1719" s="680"/>
      <c r="E1719" s="382">
        <v>160</v>
      </c>
      <c r="F1719" s="333" t="s">
        <v>1056</v>
      </c>
      <c r="G1719" s="468" t="s">
        <v>799</v>
      </c>
      <c r="H1719" s="305"/>
      <c r="I1719" s="305"/>
      <c r="J1719" s="305"/>
      <c r="K1719" s="574"/>
      <c r="L1719" s="305">
        <v>86</v>
      </c>
      <c r="M1719" s="305"/>
      <c r="N1719" s="279"/>
      <c r="O1719" s="279">
        <v>579.45488999999998</v>
      </c>
      <c r="P1719" s="279"/>
    </row>
    <row r="1720" spans="1:16" ht="15" hidden="1" customHeight="1" outlineLevel="1" x14ac:dyDescent="0.3">
      <c r="A1720" s="284">
        <v>18</v>
      </c>
      <c r="B1720" s="638"/>
      <c r="C1720" s="685"/>
      <c r="D1720" s="680"/>
      <c r="E1720" s="382">
        <v>250</v>
      </c>
      <c r="F1720" s="333" t="s">
        <v>1056</v>
      </c>
      <c r="G1720" s="468" t="s">
        <v>809</v>
      </c>
      <c r="H1720" s="305"/>
      <c r="I1720" s="305"/>
      <c r="J1720" s="305"/>
      <c r="K1720" s="574"/>
      <c r="L1720" s="305">
        <v>30</v>
      </c>
      <c r="M1720" s="305"/>
      <c r="N1720" s="279"/>
      <c r="O1720" s="279">
        <v>613.75257999999997</v>
      </c>
      <c r="P1720" s="279"/>
    </row>
    <row r="1721" spans="1:16" ht="15" hidden="1" customHeight="1" outlineLevel="1" x14ac:dyDescent="0.3">
      <c r="A1721" s="284">
        <v>19</v>
      </c>
      <c r="B1721" s="638"/>
      <c r="C1721" s="685"/>
      <c r="D1721" s="680"/>
      <c r="E1721" s="382">
        <v>160</v>
      </c>
      <c r="F1721" s="333" t="s">
        <v>1056</v>
      </c>
      <c r="G1721" s="468" t="s">
        <v>823</v>
      </c>
      <c r="H1721" s="305"/>
      <c r="I1721" s="305"/>
      <c r="J1721" s="305"/>
      <c r="K1721" s="574"/>
      <c r="L1721" s="305">
        <v>118</v>
      </c>
      <c r="M1721" s="305"/>
      <c r="N1721" s="279"/>
      <c r="O1721" s="279">
        <v>804.31122000000005</v>
      </c>
      <c r="P1721" s="279"/>
    </row>
    <row r="1722" spans="1:16" ht="15" hidden="1" customHeight="1" outlineLevel="1" x14ac:dyDescent="0.3">
      <c r="A1722" s="284">
        <v>20</v>
      </c>
      <c r="B1722" s="638"/>
      <c r="C1722" s="685"/>
      <c r="D1722" s="680"/>
      <c r="E1722" s="382">
        <v>250</v>
      </c>
      <c r="F1722" s="333" t="s">
        <v>1056</v>
      </c>
      <c r="G1722" s="468" t="s">
        <v>943</v>
      </c>
      <c r="H1722" s="305"/>
      <c r="I1722" s="305"/>
      <c r="J1722" s="305"/>
      <c r="K1722" s="574"/>
      <c r="L1722" s="305">
        <v>150</v>
      </c>
      <c r="M1722" s="305"/>
      <c r="N1722" s="279"/>
      <c r="O1722" s="279">
        <v>797.67390999999998</v>
      </c>
      <c r="P1722" s="279"/>
    </row>
    <row r="1723" spans="1:16" ht="15" hidden="1" customHeight="1" outlineLevel="1" x14ac:dyDescent="0.3">
      <c r="A1723" s="284">
        <v>21</v>
      </c>
      <c r="B1723" s="638"/>
      <c r="C1723" s="685"/>
      <c r="D1723" s="680"/>
      <c r="E1723" s="382">
        <v>250</v>
      </c>
      <c r="F1723" s="333" t="s">
        <v>1056</v>
      </c>
      <c r="G1723" s="468" t="s">
        <v>996</v>
      </c>
      <c r="H1723" s="305"/>
      <c r="I1723" s="305"/>
      <c r="J1723" s="305"/>
      <c r="K1723" s="574"/>
      <c r="L1723" s="305">
        <v>150</v>
      </c>
      <c r="M1723" s="305"/>
      <c r="N1723" s="279"/>
      <c r="O1723" s="279">
        <v>796.86261999999999</v>
      </c>
      <c r="P1723" s="279"/>
    </row>
    <row r="1724" spans="1:16" ht="15" hidden="1" customHeight="1" outlineLevel="1" x14ac:dyDescent="0.3">
      <c r="A1724" s="284">
        <v>22</v>
      </c>
      <c r="B1724" s="638"/>
      <c r="C1724" s="685"/>
      <c r="D1724" s="680"/>
      <c r="E1724" s="382">
        <v>250</v>
      </c>
      <c r="F1724" s="333" t="s">
        <v>1056</v>
      </c>
      <c r="G1724" s="468" t="s">
        <v>1060</v>
      </c>
      <c r="H1724" s="305"/>
      <c r="I1724" s="305"/>
      <c r="J1724" s="305"/>
      <c r="K1724" s="574"/>
      <c r="L1724" s="305">
        <v>150</v>
      </c>
      <c r="M1724" s="305"/>
      <c r="N1724" s="279"/>
      <c r="O1724" s="279">
        <v>439.67052999999999</v>
      </c>
      <c r="P1724" s="279"/>
    </row>
    <row r="1725" spans="1:16" ht="15" hidden="1" customHeight="1" outlineLevel="1" x14ac:dyDescent="0.3">
      <c r="A1725" s="284">
        <v>23</v>
      </c>
      <c r="B1725" s="638"/>
      <c r="C1725" s="685"/>
      <c r="D1725" s="680"/>
      <c r="E1725" s="382">
        <v>250</v>
      </c>
      <c r="F1725" s="333" t="s">
        <v>1056</v>
      </c>
      <c r="G1725" s="468" t="s">
        <v>1061</v>
      </c>
      <c r="H1725" s="305"/>
      <c r="I1725" s="305"/>
      <c r="J1725" s="305"/>
      <c r="K1725" s="574"/>
      <c r="L1725" s="305">
        <v>150</v>
      </c>
      <c r="M1725" s="305"/>
      <c r="N1725" s="279"/>
      <c r="O1725" s="279">
        <v>466.14908000000003</v>
      </c>
      <c r="P1725" s="279"/>
    </row>
    <row r="1726" spans="1:16" ht="15" hidden="1" customHeight="1" outlineLevel="1" x14ac:dyDescent="0.3">
      <c r="A1726" s="284">
        <v>24</v>
      </c>
      <c r="B1726" s="638"/>
      <c r="C1726" s="685"/>
      <c r="D1726" s="680"/>
      <c r="E1726" s="382">
        <v>250</v>
      </c>
      <c r="F1726" s="333" t="s">
        <v>1056</v>
      </c>
      <c r="G1726" s="468" t="s">
        <v>826</v>
      </c>
      <c r="H1726" s="305"/>
      <c r="I1726" s="305"/>
      <c r="J1726" s="305"/>
      <c r="K1726" s="574"/>
      <c r="L1726" s="305">
        <v>150</v>
      </c>
      <c r="M1726" s="305"/>
      <c r="N1726" s="279"/>
      <c r="O1726" s="279">
        <v>985.78922</v>
      </c>
      <c r="P1726" s="279"/>
    </row>
    <row r="1727" spans="1:16" ht="15" hidden="1" customHeight="1" outlineLevel="1" x14ac:dyDescent="0.3">
      <c r="A1727" s="284">
        <v>25</v>
      </c>
      <c r="B1727" s="638"/>
      <c r="C1727" s="685"/>
      <c r="D1727" s="680"/>
      <c r="E1727" s="382">
        <v>160</v>
      </c>
      <c r="F1727" s="333" t="s">
        <v>1056</v>
      </c>
      <c r="G1727" s="468" t="s">
        <v>836</v>
      </c>
      <c r="H1727" s="305"/>
      <c r="I1727" s="305"/>
      <c r="J1727" s="305"/>
      <c r="K1727" s="574"/>
      <c r="L1727" s="305">
        <v>100</v>
      </c>
      <c r="M1727" s="305"/>
      <c r="N1727" s="279"/>
      <c r="O1727" s="279">
        <v>387.97286000000003</v>
      </c>
      <c r="P1727" s="279"/>
    </row>
    <row r="1728" spans="1:16" ht="15" hidden="1" customHeight="1" outlineLevel="1" x14ac:dyDescent="0.3">
      <c r="A1728" s="284">
        <v>26</v>
      </c>
      <c r="B1728" s="638"/>
      <c r="C1728" s="685"/>
      <c r="D1728" s="680"/>
      <c r="E1728" s="382">
        <v>250</v>
      </c>
      <c r="F1728" s="333" t="s">
        <v>1056</v>
      </c>
      <c r="G1728" s="468" t="s">
        <v>858</v>
      </c>
      <c r="H1728" s="305"/>
      <c r="I1728" s="305"/>
      <c r="J1728" s="305"/>
      <c r="K1728" s="574"/>
      <c r="L1728" s="305">
        <v>150</v>
      </c>
      <c r="M1728" s="305"/>
      <c r="N1728" s="279"/>
      <c r="O1728" s="279">
        <v>908.84630000000004</v>
      </c>
      <c r="P1728" s="279"/>
    </row>
    <row r="1729" spans="1:16" ht="15" hidden="1" customHeight="1" outlineLevel="1" x14ac:dyDescent="0.25">
      <c r="A1729" s="284">
        <v>27</v>
      </c>
      <c r="B1729" s="638"/>
      <c r="C1729" s="685"/>
      <c r="D1729" s="680"/>
      <c r="E1729" s="331">
        <v>160</v>
      </c>
      <c r="F1729" s="333" t="s">
        <v>1056</v>
      </c>
      <c r="G1729" s="468" t="s">
        <v>2058</v>
      </c>
      <c r="H1729" s="304"/>
      <c r="I1729" s="304"/>
      <c r="J1729" s="304"/>
      <c r="K1729" s="573"/>
      <c r="L1729" s="304"/>
      <c r="M1729" s="304">
        <v>120</v>
      </c>
      <c r="N1729" s="279"/>
      <c r="O1729" s="279"/>
      <c r="P1729" s="279">
        <v>993.17384999999979</v>
      </c>
    </row>
    <row r="1730" spans="1:16" ht="15" hidden="1" customHeight="1" outlineLevel="1" x14ac:dyDescent="0.25">
      <c r="A1730" s="284">
        <v>28</v>
      </c>
      <c r="B1730" s="638"/>
      <c r="C1730" s="685"/>
      <c r="D1730" s="680"/>
      <c r="E1730" s="331">
        <v>250</v>
      </c>
      <c r="F1730" s="333" t="s">
        <v>1056</v>
      </c>
      <c r="G1730" s="468" t="s">
        <v>2101</v>
      </c>
      <c r="H1730" s="304"/>
      <c r="I1730" s="304"/>
      <c r="J1730" s="304"/>
      <c r="K1730" s="573"/>
      <c r="L1730" s="304"/>
      <c r="M1730" s="304">
        <v>75</v>
      </c>
      <c r="N1730" s="279"/>
      <c r="O1730" s="279"/>
      <c r="P1730" s="279">
        <v>1199.5337799999995</v>
      </c>
    </row>
    <row r="1731" spans="1:16" ht="15" hidden="1" customHeight="1" outlineLevel="1" x14ac:dyDescent="0.25">
      <c r="A1731" s="284">
        <v>29</v>
      </c>
      <c r="B1731" s="638"/>
      <c r="C1731" s="685"/>
      <c r="D1731" s="680"/>
      <c r="E1731" s="331">
        <v>160</v>
      </c>
      <c r="F1731" s="333" t="s">
        <v>1056</v>
      </c>
      <c r="G1731" s="468" t="s">
        <v>2105</v>
      </c>
      <c r="H1731" s="304"/>
      <c r="I1731" s="304"/>
      <c r="J1731" s="304"/>
      <c r="K1731" s="573"/>
      <c r="L1731" s="304"/>
      <c r="M1731" s="304">
        <v>140</v>
      </c>
      <c r="N1731" s="279"/>
      <c r="O1731" s="279"/>
      <c r="P1731" s="279">
        <v>528.18218999999999</v>
      </c>
    </row>
    <row r="1732" spans="1:16" ht="15" hidden="1" customHeight="1" outlineLevel="1" x14ac:dyDescent="0.25">
      <c r="A1732" s="284">
        <v>30</v>
      </c>
      <c r="B1732" s="638"/>
      <c r="C1732" s="685"/>
      <c r="D1732" s="680"/>
      <c r="E1732" s="331">
        <v>250</v>
      </c>
      <c r="F1732" s="333" t="s">
        <v>1056</v>
      </c>
      <c r="G1732" s="468" t="s">
        <v>2160</v>
      </c>
      <c r="H1732" s="304"/>
      <c r="I1732" s="304"/>
      <c r="J1732" s="304"/>
      <c r="K1732" s="573"/>
      <c r="L1732" s="304"/>
      <c r="M1732" s="304">
        <v>30</v>
      </c>
      <c r="N1732" s="279"/>
      <c r="O1732" s="279"/>
      <c r="P1732" s="279">
        <v>892.8253599999997</v>
      </c>
    </row>
    <row r="1733" spans="1:16" ht="15" hidden="1" customHeight="1" outlineLevel="1" x14ac:dyDescent="0.25">
      <c r="A1733" s="284">
        <v>31</v>
      </c>
      <c r="B1733" s="638"/>
      <c r="C1733" s="685"/>
      <c r="D1733" s="680"/>
      <c r="E1733" s="331">
        <v>250</v>
      </c>
      <c r="F1733" s="333" t="s">
        <v>1056</v>
      </c>
      <c r="G1733" s="468" t="s">
        <v>2172</v>
      </c>
      <c r="H1733" s="304"/>
      <c r="I1733" s="304"/>
      <c r="J1733" s="304"/>
      <c r="K1733" s="573"/>
      <c r="L1733" s="304"/>
      <c r="M1733" s="304">
        <v>90</v>
      </c>
      <c r="N1733" s="279"/>
      <c r="O1733" s="279"/>
      <c r="P1733" s="279">
        <v>-646.09601999999995</v>
      </c>
    </row>
    <row r="1734" spans="1:16" ht="15" hidden="1" customHeight="1" outlineLevel="1" x14ac:dyDescent="0.25">
      <c r="A1734" s="284">
        <v>32</v>
      </c>
      <c r="B1734" s="638"/>
      <c r="C1734" s="685"/>
      <c r="D1734" s="680"/>
      <c r="E1734" s="331">
        <v>160</v>
      </c>
      <c r="F1734" s="333" t="s">
        <v>1056</v>
      </c>
      <c r="G1734" s="468" t="s">
        <v>2203</v>
      </c>
      <c r="H1734" s="304"/>
      <c r="I1734" s="304"/>
      <c r="J1734" s="304"/>
      <c r="K1734" s="573"/>
      <c r="L1734" s="304"/>
      <c r="M1734" s="304">
        <v>15</v>
      </c>
      <c r="N1734" s="279"/>
      <c r="O1734" s="279"/>
      <c r="P1734" s="279">
        <v>689.20974000000001</v>
      </c>
    </row>
    <row r="1735" spans="1:16" ht="15" hidden="1" customHeight="1" outlineLevel="1" x14ac:dyDescent="0.25">
      <c r="A1735" s="284">
        <v>33</v>
      </c>
      <c r="B1735" s="638"/>
      <c r="C1735" s="685"/>
      <c r="D1735" s="680"/>
      <c r="E1735" s="331">
        <v>160</v>
      </c>
      <c r="F1735" s="333" t="s">
        <v>1056</v>
      </c>
      <c r="G1735" s="468" t="s">
        <v>2252</v>
      </c>
      <c r="H1735" s="304"/>
      <c r="I1735" s="304"/>
      <c r="J1735" s="304"/>
      <c r="K1735" s="573"/>
      <c r="L1735" s="304"/>
      <c r="M1735" s="304">
        <v>15</v>
      </c>
      <c r="N1735" s="279"/>
      <c r="O1735" s="279"/>
      <c r="P1735" s="279">
        <v>941.83694000000003</v>
      </c>
    </row>
    <row r="1736" spans="1:16" ht="15" hidden="1" customHeight="1" outlineLevel="1" x14ac:dyDescent="0.25">
      <c r="A1736" s="284">
        <v>34</v>
      </c>
      <c r="B1736" s="638"/>
      <c r="C1736" s="685"/>
      <c r="D1736" s="680"/>
      <c r="E1736" s="331">
        <v>250</v>
      </c>
      <c r="F1736" s="333" t="s">
        <v>1056</v>
      </c>
      <c r="G1736" s="468" t="s">
        <v>2269</v>
      </c>
      <c r="H1736" s="304"/>
      <c r="I1736" s="304"/>
      <c r="J1736" s="304"/>
      <c r="K1736" s="573"/>
      <c r="L1736" s="304"/>
      <c r="M1736" s="304">
        <v>140</v>
      </c>
      <c r="N1736" s="279"/>
      <c r="O1736" s="279"/>
      <c r="P1736" s="279">
        <v>630.18167999999991</v>
      </c>
    </row>
    <row r="1737" spans="1:16" ht="15" hidden="1" customHeight="1" outlineLevel="1" x14ac:dyDescent="0.25">
      <c r="A1737" s="284">
        <v>35</v>
      </c>
      <c r="B1737" s="638"/>
      <c r="C1737" s="685"/>
      <c r="D1737" s="680"/>
      <c r="E1737" s="331">
        <v>250</v>
      </c>
      <c r="F1737" s="333" t="s">
        <v>1056</v>
      </c>
      <c r="G1737" s="468" t="s">
        <v>2320</v>
      </c>
      <c r="H1737" s="304"/>
      <c r="I1737" s="304"/>
      <c r="J1737" s="304"/>
      <c r="K1737" s="573"/>
      <c r="L1737" s="304"/>
      <c r="M1737" s="304">
        <v>15</v>
      </c>
      <c r="N1737" s="279"/>
      <c r="O1737" s="279"/>
      <c r="P1737" s="279">
        <v>690.66223000000036</v>
      </c>
    </row>
    <row r="1738" spans="1:16" ht="15" hidden="1" customHeight="1" outlineLevel="1" x14ac:dyDescent="0.25">
      <c r="A1738" s="284">
        <v>36</v>
      </c>
      <c r="B1738" s="638"/>
      <c r="C1738" s="685"/>
      <c r="D1738" s="680"/>
      <c r="E1738" s="331">
        <v>160</v>
      </c>
      <c r="F1738" s="333" t="s">
        <v>1056</v>
      </c>
      <c r="G1738" s="468" t="s">
        <v>2518</v>
      </c>
      <c r="H1738" s="304"/>
      <c r="I1738" s="304"/>
      <c r="J1738" s="304"/>
      <c r="K1738" s="573"/>
      <c r="L1738" s="304"/>
      <c r="M1738" s="304">
        <v>60</v>
      </c>
      <c r="N1738" s="279"/>
      <c r="O1738" s="279"/>
      <c r="P1738" s="279">
        <v>237.56011999999998</v>
      </c>
    </row>
    <row r="1739" spans="1:16" ht="15" hidden="1" customHeight="1" outlineLevel="1" thickBot="1" x14ac:dyDescent="0.3">
      <c r="A1739" s="284">
        <v>37</v>
      </c>
      <c r="B1739" s="638"/>
      <c r="C1739" s="685"/>
      <c r="D1739" s="680"/>
      <c r="E1739" s="331">
        <v>160</v>
      </c>
      <c r="F1739" s="333" t="s">
        <v>1056</v>
      </c>
      <c r="G1739" s="468" t="s">
        <v>2367</v>
      </c>
      <c r="H1739" s="304"/>
      <c r="I1739" s="304"/>
      <c r="J1739" s="304"/>
      <c r="K1739" s="573"/>
      <c r="L1739" s="304"/>
      <c r="M1739" s="304">
        <v>47.8</v>
      </c>
      <c r="N1739" s="279"/>
      <c r="O1739" s="279"/>
      <c r="P1739" s="279">
        <v>626.97955000000013</v>
      </c>
    </row>
    <row r="1740" spans="1:16" ht="15" customHeight="1" collapsed="1" thickBot="1" x14ac:dyDescent="0.3">
      <c r="A1740" s="400" t="s">
        <v>1064</v>
      </c>
      <c r="B1740" s="638"/>
      <c r="C1740" s="685"/>
      <c r="D1740" s="680"/>
      <c r="E1740" s="366" t="s">
        <v>80</v>
      </c>
      <c r="F1740" s="364" t="s">
        <v>1056</v>
      </c>
      <c r="G1740" s="404" t="s">
        <v>16</v>
      </c>
      <c r="H1740" s="415">
        <v>0</v>
      </c>
      <c r="I1740" s="415">
        <v>0</v>
      </c>
      <c r="J1740" s="415">
        <v>0</v>
      </c>
      <c r="K1740" s="584">
        <v>680</v>
      </c>
      <c r="L1740" s="415">
        <v>554</v>
      </c>
      <c r="M1740" s="415">
        <v>725.4</v>
      </c>
      <c r="N1740" s="389">
        <v>3692.3747499999999</v>
      </c>
      <c r="O1740" s="389">
        <v>2423.5317700000001</v>
      </c>
      <c r="P1740" s="389">
        <v>3731.7921500000002</v>
      </c>
    </row>
    <row r="1741" spans="1:16" ht="15" hidden="1" customHeight="1" outlineLevel="1" x14ac:dyDescent="0.3">
      <c r="A1741" s="283">
        <v>1</v>
      </c>
      <c r="B1741" s="638"/>
      <c r="C1741" s="685"/>
      <c r="D1741" s="680"/>
      <c r="E1741" s="338">
        <v>400</v>
      </c>
      <c r="F1741" s="315" t="s">
        <v>1056</v>
      </c>
      <c r="G1741" s="256" t="s">
        <v>1017</v>
      </c>
      <c r="H1741" s="317"/>
      <c r="I1741" s="317"/>
      <c r="J1741" s="317"/>
      <c r="K1741" s="580">
        <v>150</v>
      </c>
      <c r="L1741" s="317"/>
      <c r="M1741" s="317"/>
      <c r="N1741" s="281">
        <v>961.35143000000005</v>
      </c>
      <c r="O1741" s="281"/>
      <c r="P1741" s="281"/>
    </row>
    <row r="1742" spans="1:16" ht="15" hidden="1" customHeight="1" outlineLevel="1" x14ac:dyDescent="0.3">
      <c r="A1742" s="284">
        <v>2</v>
      </c>
      <c r="B1742" s="638"/>
      <c r="C1742" s="685"/>
      <c r="D1742" s="680"/>
      <c r="E1742" s="339">
        <v>400</v>
      </c>
      <c r="F1742" s="312" t="s">
        <v>1056</v>
      </c>
      <c r="G1742" s="201" t="s">
        <v>443</v>
      </c>
      <c r="H1742" s="305"/>
      <c r="I1742" s="305"/>
      <c r="J1742" s="305"/>
      <c r="K1742" s="574">
        <v>150</v>
      </c>
      <c r="L1742" s="305"/>
      <c r="M1742" s="305"/>
      <c r="N1742" s="279">
        <v>1027.9692399999999</v>
      </c>
      <c r="O1742" s="279"/>
      <c r="P1742" s="279"/>
    </row>
    <row r="1743" spans="1:16" ht="15" hidden="1" customHeight="1" outlineLevel="1" x14ac:dyDescent="0.3">
      <c r="A1743" s="284">
        <v>3</v>
      </c>
      <c r="B1743" s="638"/>
      <c r="C1743" s="685"/>
      <c r="D1743" s="680"/>
      <c r="E1743" s="339">
        <v>400</v>
      </c>
      <c r="F1743" s="312" t="s">
        <v>1056</v>
      </c>
      <c r="G1743" s="201" t="s">
        <v>905</v>
      </c>
      <c r="H1743" s="305"/>
      <c r="I1743" s="305"/>
      <c r="J1743" s="305"/>
      <c r="K1743" s="574">
        <v>80</v>
      </c>
      <c r="L1743" s="305"/>
      <c r="M1743" s="305"/>
      <c r="N1743" s="279">
        <v>969.51721999999995</v>
      </c>
      <c r="O1743" s="279"/>
      <c r="P1743" s="279"/>
    </row>
    <row r="1744" spans="1:16" ht="15" hidden="1" customHeight="1" outlineLevel="1" x14ac:dyDescent="0.3">
      <c r="A1744" s="284">
        <v>4</v>
      </c>
      <c r="B1744" s="638"/>
      <c r="C1744" s="685"/>
      <c r="D1744" s="680"/>
      <c r="E1744" s="339">
        <v>400</v>
      </c>
      <c r="F1744" s="312" t="s">
        <v>1056</v>
      </c>
      <c r="G1744" s="201" t="s">
        <v>912</v>
      </c>
      <c r="H1744" s="305"/>
      <c r="I1744" s="305"/>
      <c r="J1744" s="305"/>
      <c r="K1744" s="574">
        <v>300</v>
      </c>
      <c r="L1744" s="305"/>
      <c r="M1744" s="305"/>
      <c r="N1744" s="279">
        <v>733.53685999999993</v>
      </c>
      <c r="O1744" s="279"/>
      <c r="P1744" s="279"/>
    </row>
    <row r="1745" spans="1:16" ht="15" hidden="1" customHeight="1" outlineLevel="1" x14ac:dyDescent="0.3">
      <c r="A1745" s="284">
        <v>5</v>
      </c>
      <c r="B1745" s="638"/>
      <c r="C1745" s="685"/>
      <c r="D1745" s="680"/>
      <c r="E1745" s="339">
        <v>400</v>
      </c>
      <c r="F1745" s="312" t="s">
        <v>1056</v>
      </c>
      <c r="G1745" s="201" t="s">
        <v>249</v>
      </c>
      <c r="H1745" s="305"/>
      <c r="I1745" s="305"/>
      <c r="J1745" s="305"/>
      <c r="K1745" s="574"/>
      <c r="L1745" s="305">
        <v>45</v>
      </c>
      <c r="M1745" s="305"/>
      <c r="N1745" s="279"/>
      <c r="O1745" s="279">
        <v>650.28932999999995</v>
      </c>
      <c r="P1745" s="279"/>
    </row>
    <row r="1746" spans="1:16" ht="15" hidden="1" customHeight="1" outlineLevel="1" x14ac:dyDescent="0.3">
      <c r="A1746" s="284">
        <v>6</v>
      </c>
      <c r="B1746" s="638"/>
      <c r="C1746" s="685"/>
      <c r="D1746" s="680"/>
      <c r="E1746" s="339">
        <v>400</v>
      </c>
      <c r="F1746" s="312" t="s">
        <v>1056</v>
      </c>
      <c r="G1746" s="201" t="s">
        <v>1063</v>
      </c>
      <c r="H1746" s="305"/>
      <c r="I1746" s="305"/>
      <c r="J1746" s="305"/>
      <c r="K1746" s="574"/>
      <c r="L1746" s="305">
        <v>260</v>
      </c>
      <c r="M1746" s="305"/>
      <c r="N1746" s="279"/>
      <c r="O1746" s="279">
        <v>863.58740999999998</v>
      </c>
      <c r="P1746" s="279"/>
    </row>
    <row r="1747" spans="1:16" ht="15" hidden="1" customHeight="1" outlineLevel="1" x14ac:dyDescent="0.3">
      <c r="A1747" s="284">
        <v>7</v>
      </c>
      <c r="B1747" s="638"/>
      <c r="C1747" s="685"/>
      <c r="D1747" s="680"/>
      <c r="E1747" s="339">
        <v>400</v>
      </c>
      <c r="F1747" s="312" t="s">
        <v>1056</v>
      </c>
      <c r="G1747" s="201" t="s">
        <v>349</v>
      </c>
      <c r="H1747" s="305"/>
      <c r="I1747" s="305"/>
      <c r="J1747" s="305"/>
      <c r="K1747" s="574"/>
      <c r="L1747" s="305">
        <v>149</v>
      </c>
      <c r="M1747" s="305"/>
      <c r="N1747" s="279"/>
      <c r="O1747" s="279">
        <v>324.20846999999998</v>
      </c>
      <c r="P1747" s="279"/>
    </row>
    <row r="1748" spans="1:16" ht="15" hidden="1" customHeight="1" outlineLevel="1" x14ac:dyDescent="0.3">
      <c r="A1748" s="284">
        <v>8</v>
      </c>
      <c r="B1748" s="638"/>
      <c r="C1748" s="685"/>
      <c r="D1748" s="680"/>
      <c r="E1748" s="339">
        <v>400</v>
      </c>
      <c r="F1748" s="312" t="s">
        <v>1056</v>
      </c>
      <c r="G1748" s="201" t="s">
        <v>945</v>
      </c>
      <c r="H1748" s="305"/>
      <c r="I1748" s="305"/>
      <c r="J1748" s="305"/>
      <c r="K1748" s="574"/>
      <c r="L1748" s="305">
        <v>100</v>
      </c>
      <c r="M1748" s="305"/>
      <c r="N1748" s="279"/>
      <c r="O1748" s="279">
        <v>585.44655999999998</v>
      </c>
      <c r="P1748" s="279"/>
    </row>
    <row r="1749" spans="1:16" ht="15" hidden="1" customHeight="1" outlineLevel="1" x14ac:dyDescent="0.25">
      <c r="A1749" s="284">
        <v>9</v>
      </c>
      <c r="B1749" s="638"/>
      <c r="C1749" s="685"/>
      <c r="D1749" s="680"/>
      <c r="E1749" s="331">
        <v>400</v>
      </c>
      <c r="F1749" s="312" t="s">
        <v>1056</v>
      </c>
      <c r="G1749" s="201" t="s">
        <v>2258</v>
      </c>
      <c r="H1749" s="304"/>
      <c r="I1749" s="304"/>
      <c r="J1749" s="304"/>
      <c r="K1749" s="573"/>
      <c r="L1749" s="304"/>
      <c r="M1749" s="304">
        <v>290</v>
      </c>
      <c r="N1749" s="279"/>
      <c r="O1749" s="279"/>
      <c r="P1749" s="279">
        <v>1001.4921400000001</v>
      </c>
    </row>
    <row r="1750" spans="1:16" ht="15" hidden="1" customHeight="1" outlineLevel="1" x14ac:dyDescent="0.25">
      <c r="A1750" s="284">
        <v>10</v>
      </c>
      <c r="B1750" s="638"/>
      <c r="C1750" s="685"/>
      <c r="D1750" s="680"/>
      <c r="E1750" s="331">
        <v>400</v>
      </c>
      <c r="F1750" s="312" t="s">
        <v>1056</v>
      </c>
      <c r="G1750" s="201" t="s">
        <v>2365</v>
      </c>
      <c r="H1750" s="304"/>
      <c r="I1750" s="304"/>
      <c r="J1750" s="304"/>
      <c r="K1750" s="573"/>
      <c r="L1750" s="304"/>
      <c r="M1750" s="304">
        <v>150.4</v>
      </c>
      <c r="N1750" s="279"/>
      <c r="O1750" s="279"/>
      <c r="P1750" s="279">
        <v>879.1408100000001</v>
      </c>
    </row>
    <row r="1751" spans="1:16" ht="15" hidden="1" customHeight="1" outlineLevel="1" x14ac:dyDescent="0.25">
      <c r="A1751" s="284">
        <v>11</v>
      </c>
      <c r="B1751" s="638"/>
      <c r="C1751" s="685"/>
      <c r="D1751" s="680"/>
      <c r="E1751" s="331">
        <v>400</v>
      </c>
      <c r="F1751" s="312" t="s">
        <v>1056</v>
      </c>
      <c r="G1751" s="201" t="s">
        <v>2370</v>
      </c>
      <c r="H1751" s="304"/>
      <c r="I1751" s="304"/>
      <c r="J1751" s="304"/>
      <c r="K1751" s="573"/>
      <c r="L1751" s="304"/>
      <c r="M1751" s="304">
        <v>275</v>
      </c>
      <c r="N1751" s="279"/>
      <c r="O1751" s="279"/>
      <c r="P1751" s="279">
        <v>888.12126999999998</v>
      </c>
    </row>
    <row r="1752" spans="1:16" ht="15" hidden="1" customHeight="1" outlineLevel="1" thickBot="1" x14ac:dyDescent="0.3">
      <c r="A1752" s="284">
        <v>12</v>
      </c>
      <c r="B1752" s="638"/>
      <c r="C1752" s="685"/>
      <c r="D1752" s="680"/>
      <c r="E1752" s="331">
        <v>400</v>
      </c>
      <c r="F1752" s="312" t="s">
        <v>1056</v>
      </c>
      <c r="G1752" s="201" t="s">
        <v>2181</v>
      </c>
      <c r="H1752" s="304"/>
      <c r="I1752" s="304"/>
      <c r="J1752" s="304"/>
      <c r="K1752" s="573"/>
      <c r="L1752" s="304"/>
      <c r="M1752" s="304">
        <v>10</v>
      </c>
      <c r="N1752" s="279"/>
      <c r="O1752" s="279"/>
      <c r="P1752" s="279">
        <v>963.03792999999996</v>
      </c>
    </row>
    <row r="1753" spans="1:16" ht="15" customHeight="1" collapsed="1" thickBot="1" x14ac:dyDescent="0.3">
      <c r="A1753" s="523" t="s">
        <v>1065</v>
      </c>
      <c r="B1753" s="638"/>
      <c r="C1753" s="685"/>
      <c r="D1753" s="680"/>
      <c r="E1753" s="366" t="s">
        <v>1083</v>
      </c>
      <c r="F1753" s="403" t="s">
        <v>1056</v>
      </c>
      <c r="G1753" s="404" t="s">
        <v>16</v>
      </c>
      <c r="H1753" s="415">
        <v>0</v>
      </c>
      <c r="I1753" s="415">
        <v>0</v>
      </c>
      <c r="J1753" s="415">
        <v>0</v>
      </c>
      <c r="K1753" s="584">
        <v>180</v>
      </c>
      <c r="L1753" s="415">
        <v>810.17</v>
      </c>
      <c r="M1753" s="415">
        <v>444.4</v>
      </c>
      <c r="N1753" s="389">
        <v>1294.2557999999999</v>
      </c>
      <c r="O1753" s="389">
        <v>4689.9936699999998</v>
      </c>
      <c r="P1753" s="389">
        <v>3026.8604899999996</v>
      </c>
    </row>
    <row r="1754" spans="1:16" ht="15" hidden="1" customHeight="1" outlineLevel="1" x14ac:dyDescent="0.3">
      <c r="A1754" s="283">
        <v>1</v>
      </c>
      <c r="B1754" s="638"/>
      <c r="C1754" s="685"/>
      <c r="D1754" s="680"/>
      <c r="E1754" s="381">
        <v>630</v>
      </c>
      <c r="F1754" s="439" t="s">
        <v>1056</v>
      </c>
      <c r="G1754" s="470" t="s">
        <v>621</v>
      </c>
      <c r="H1754" s="317"/>
      <c r="I1754" s="317"/>
      <c r="J1754" s="317"/>
      <c r="K1754" s="580">
        <v>180</v>
      </c>
      <c r="L1754" s="317"/>
      <c r="M1754" s="317"/>
      <c r="N1754" s="281">
        <v>1294.2557999999999</v>
      </c>
      <c r="O1754" s="281"/>
      <c r="P1754" s="281"/>
    </row>
    <row r="1755" spans="1:16" ht="15" hidden="1" customHeight="1" outlineLevel="1" x14ac:dyDescent="0.3">
      <c r="A1755" s="284">
        <v>2</v>
      </c>
      <c r="B1755" s="638"/>
      <c r="C1755" s="685"/>
      <c r="D1755" s="680"/>
      <c r="E1755" s="382">
        <v>1000</v>
      </c>
      <c r="F1755" s="333" t="s">
        <v>1056</v>
      </c>
      <c r="G1755" s="468" t="s">
        <v>1018</v>
      </c>
      <c r="H1755" s="305"/>
      <c r="I1755" s="305"/>
      <c r="J1755" s="305"/>
      <c r="K1755" s="574"/>
      <c r="L1755" s="305">
        <v>150</v>
      </c>
      <c r="M1755" s="305"/>
      <c r="N1755" s="279"/>
      <c r="O1755" s="279">
        <v>2193.0572699999998</v>
      </c>
      <c r="P1755" s="279"/>
    </row>
    <row r="1756" spans="1:16" ht="15" hidden="1" customHeight="1" outlineLevel="1" x14ac:dyDescent="0.3">
      <c r="A1756" s="284">
        <v>3</v>
      </c>
      <c r="B1756" s="638"/>
      <c r="C1756" s="685"/>
      <c r="D1756" s="680"/>
      <c r="E1756" s="382">
        <v>630</v>
      </c>
      <c r="F1756" s="333" t="s">
        <v>1056</v>
      </c>
      <c r="G1756" s="201" t="s">
        <v>1020</v>
      </c>
      <c r="H1756" s="305"/>
      <c r="I1756" s="305"/>
      <c r="J1756" s="305"/>
      <c r="K1756" s="574"/>
      <c r="L1756" s="305">
        <v>631.16999999999996</v>
      </c>
      <c r="M1756" s="305"/>
      <c r="N1756" s="279"/>
      <c r="O1756" s="279">
        <v>1155.53016</v>
      </c>
      <c r="P1756" s="279"/>
    </row>
    <row r="1757" spans="1:16" ht="15" hidden="1" customHeight="1" outlineLevel="1" x14ac:dyDescent="0.3">
      <c r="A1757" s="284">
        <v>4</v>
      </c>
      <c r="B1757" s="638"/>
      <c r="C1757" s="685"/>
      <c r="D1757" s="680"/>
      <c r="E1757" s="382">
        <v>630</v>
      </c>
      <c r="F1757" s="333" t="s">
        <v>1056</v>
      </c>
      <c r="G1757" s="201" t="s">
        <v>942</v>
      </c>
      <c r="H1757" s="305"/>
      <c r="I1757" s="305"/>
      <c r="J1757" s="305"/>
      <c r="K1757" s="574"/>
      <c r="L1757" s="305">
        <v>29</v>
      </c>
      <c r="M1757" s="305"/>
      <c r="N1757" s="279"/>
      <c r="O1757" s="279">
        <v>1341.40624</v>
      </c>
      <c r="P1757" s="279"/>
    </row>
    <row r="1758" spans="1:16" ht="15" hidden="1" customHeight="1" outlineLevel="1" x14ac:dyDescent="0.25">
      <c r="A1758" s="284">
        <v>5</v>
      </c>
      <c r="B1758" s="638"/>
      <c r="C1758" s="685"/>
      <c r="D1758" s="680"/>
      <c r="E1758" s="331">
        <v>630</v>
      </c>
      <c r="F1758" s="333" t="s">
        <v>1056</v>
      </c>
      <c r="G1758" s="201" t="s">
        <v>2060</v>
      </c>
      <c r="H1758" s="304"/>
      <c r="I1758" s="304"/>
      <c r="J1758" s="304"/>
      <c r="K1758" s="573"/>
      <c r="L1758" s="304"/>
      <c r="M1758" s="304">
        <v>300</v>
      </c>
      <c r="N1758" s="279"/>
      <c r="O1758" s="279"/>
      <c r="P1758" s="279">
        <v>1436.4031099999995</v>
      </c>
    </row>
    <row r="1759" spans="1:16" ht="18" hidden="1" customHeight="1" outlineLevel="1" thickBot="1" x14ac:dyDescent="0.3">
      <c r="A1759" s="284">
        <v>6</v>
      </c>
      <c r="B1759" s="638"/>
      <c r="C1759" s="685"/>
      <c r="D1759" s="680"/>
      <c r="E1759" s="331">
        <v>630</v>
      </c>
      <c r="F1759" s="333" t="s">
        <v>1056</v>
      </c>
      <c r="G1759" s="201" t="s">
        <v>2047</v>
      </c>
      <c r="H1759" s="304"/>
      <c r="I1759" s="304"/>
      <c r="J1759" s="304"/>
      <c r="K1759" s="573"/>
      <c r="L1759" s="304"/>
      <c r="M1759" s="304">
        <v>144.4</v>
      </c>
      <c r="N1759" s="279"/>
      <c r="O1759" s="279"/>
      <c r="P1759" s="279">
        <v>1590.4573800000001</v>
      </c>
    </row>
    <row r="1760" spans="1:16" ht="18" customHeight="1" collapsed="1" thickBot="1" x14ac:dyDescent="0.3">
      <c r="A1760" s="405" t="s">
        <v>1070</v>
      </c>
      <c r="B1760" s="624" t="s">
        <v>82</v>
      </c>
      <c r="C1760" s="715"/>
      <c r="D1760" s="680"/>
      <c r="E1760" s="366" t="s">
        <v>79</v>
      </c>
      <c r="F1760" s="364" t="s">
        <v>1056</v>
      </c>
      <c r="G1760" s="404" t="s">
        <v>16</v>
      </c>
      <c r="H1760" s="415">
        <v>0</v>
      </c>
      <c r="I1760" s="415">
        <v>0</v>
      </c>
      <c r="J1760" s="415">
        <v>0</v>
      </c>
      <c r="K1760" s="584">
        <v>0</v>
      </c>
      <c r="L1760" s="415">
        <v>380</v>
      </c>
      <c r="M1760" s="415">
        <v>135</v>
      </c>
      <c r="N1760" s="388">
        <v>0</v>
      </c>
      <c r="O1760" s="389">
        <v>5366.9631200000003</v>
      </c>
      <c r="P1760" s="389">
        <v>2173.0648799999994</v>
      </c>
    </row>
    <row r="1761" spans="1:16" ht="15" hidden="1" customHeight="1" outlineLevel="1" x14ac:dyDescent="0.3">
      <c r="A1761" s="278">
        <v>1</v>
      </c>
      <c r="B1761" s="625"/>
      <c r="C1761" s="716"/>
      <c r="D1761" s="680"/>
      <c r="E1761" s="371" t="s">
        <v>1068</v>
      </c>
      <c r="F1761" s="441" t="s">
        <v>1056</v>
      </c>
      <c r="G1761" s="274" t="s">
        <v>1012</v>
      </c>
      <c r="H1761" s="317"/>
      <c r="I1761" s="317"/>
      <c r="J1761" s="317"/>
      <c r="K1761" s="580"/>
      <c r="L1761" s="317">
        <v>150</v>
      </c>
      <c r="M1761" s="317"/>
      <c r="N1761" s="290"/>
      <c r="O1761" s="281">
        <v>2365.8933400000001</v>
      </c>
      <c r="P1761" s="281"/>
    </row>
    <row r="1762" spans="1:16" ht="15" hidden="1" customHeight="1" outlineLevel="1" x14ac:dyDescent="0.3">
      <c r="A1762" s="216">
        <v>2</v>
      </c>
      <c r="B1762" s="625"/>
      <c r="C1762" s="716"/>
      <c r="D1762" s="680"/>
      <c r="E1762" s="378" t="s">
        <v>1068</v>
      </c>
      <c r="F1762" s="270" t="s">
        <v>1056</v>
      </c>
      <c r="G1762" s="219" t="s">
        <v>1001</v>
      </c>
      <c r="H1762" s="305"/>
      <c r="I1762" s="305"/>
      <c r="J1762" s="305"/>
      <c r="K1762" s="574"/>
      <c r="L1762" s="305">
        <v>150</v>
      </c>
      <c r="M1762" s="305"/>
      <c r="N1762" s="291"/>
      <c r="O1762" s="279">
        <v>1528.8985600000001</v>
      </c>
      <c r="P1762" s="279"/>
    </row>
    <row r="1763" spans="1:16" ht="15" hidden="1" customHeight="1" outlineLevel="1" x14ac:dyDescent="0.3">
      <c r="A1763" s="216">
        <v>3</v>
      </c>
      <c r="B1763" s="625"/>
      <c r="C1763" s="716"/>
      <c r="D1763" s="680"/>
      <c r="E1763" s="378" t="s">
        <v>1067</v>
      </c>
      <c r="F1763" s="270" t="s">
        <v>1056</v>
      </c>
      <c r="G1763" s="219" t="s">
        <v>1026</v>
      </c>
      <c r="H1763" s="305"/>
      <c r="I1763" s="305"/>
      <c r="J1763" s="305"/>
      <c r="K1763" s="574"/>
      <c r="L1763" s="305">
        <v>80</v>
      </c>
      <c r="M1763" s="305"/>
      <c r="N1763" s="291"/>
      <c r="O1763" s="279">
        <v>1472.1712199999999</v>
      </c>
      <c r="P1763" s="279"/>
    </row>
    <row r="1764" spans="1:16" ht="15" hidden="1" customHeight="1" outlineLevel="1" thickBot="1" x14ac:dyDescent="0.3">
      <c r="A1764" s="483">
        <v>4</v>
      </c>
      <c r="B1764" s="625"/>
      <c r="C1764" s="716"/>
      <c r="D1764" s="680"/>
      <c r="E1764" s="331" t="s">
        <v>1068</v>
      </c>
      <c r="F1764" s="270" t="s">
        <v>1056</v>
      </c>
      <c r="G1764" s="219" t="s">
        <v>2126</v>
      </c>
      <c r="H1764" s="304"/>
      <c r="I1764" s="304"/>
      <c r="J1764" s="304"/>
      <c r="K1764" s="573"/>
      <c r="L1764" s="304"/>
      <c r="M1764" s="304">
        <v>135</v>
      </c>
      <c r="N1764" s="291"/>
      <c r="O1764" s="279"/>
      <c r="P1764" s="279">
        <v>2173.0648799999994</v>
      </c>
    </row>
    <row r="1765" spans="1:16" ht="15" customHeight="1" collapsed="1" thickBot="1" x14ac:dyDescent="0.3">
      <c r="A1765" s="361" t="s">
        <v>1082</v>
      </c>
      <c r="B1765" s="625"/>
      <c r="C1765" s="716"/>
      <c r="D1765" s="680"/>
      <c r="E1765" s="366" t="s">
        <v>79</v>
      </c>
      <c r="F1765" s="364" t="s">
        <v>1075</v>
      </c>
      <c r="G1765" s="404" t="s">
        <v>16</v>
      </c>
      <c r="H1765" s="415">
        <v>0</v>
      </c>
      <c r="I1765" s="415">
        <v>0</v>
      </c>
      <c r="J1765" s="415">
        <v>0</v>
      </c>
      <c r="K1765" s="584">
        <v>0</v>
      </c>
      <c r="L1765" s="415">
        <v>150</v>
      </c>
      <c r="M1765" s="415">
        <v>0</v>
      </c>
      <c r="N1765" s="388">
        <v>0</v>
      </c>
      <c r="O1765" s="389">
        <v>4740.6318300000003</v>
      </c>
      <c r="P1765" s="388">
        <v>0</v>
      </c>
    </row>
    <row r="1766" spans="1:16" ht="15" hidden="1" customHeight="1" outlineLevel="1" thickBot="1" x14ac:dyDescent="0.3">
      <c r="A1766" s="278">
        <v>1</v>
      </c>
      <c r="B1766" s="625"/>
      <c r="C1766" s="716"/>
      <c r="D1766" s="680"/>
      <c r="E1766" s="371" t="s">
        <v>1068</v>
      </c>
      <c r="F1766" s="441" t="s">
        <v>1075</v>
      </c>
      <c r="G1766" s="274" t="s">
        <v>1007</v>
      </c>
      <c r="H1766" s="342"/>
      <c r="I1766" s="342"/>
      <c r="J1766" s="342"/>
      <c r="K1766" s="572"/>
      <c r="L1766" s="342">
        <v>150</v>
      </c>
      <c r="M1766" s="342"/>
      <c r="N1766" s="256"/>
      <c r="O1766" s="256">
        <v>4740.6318300000003</v>
      </c>
      <c r="P1766" s="272"/>
    </row>
    <row r="1767" spans="1:16" ht="15" customHeight="1" collapsed="1" thickBot="1" x14ac:dyDescent="0.3">
      <c r="A1767" s="361" t="s">
        <v>1071</v>
      </c>
      <c r="B1767" s="625"/>
      <c r="C1767" s="716"/>
      <c r="D1767" s="680"/>
      <c r="E1767" s="366" t="s">
        <v>80</v>
      </c>
      <c r="F1767" s="364" t="s">
        <v>1056</v>
      </c>
      <c r="G1767" s="404" t="s">
        <v>16</v>
      </c>
      <c r="H1767" s="415">
        <v>0</v>
      </c>
      <c r="I1767" s="415">
        <v>0</v>
      </c>
      <c r="J1767" s="415">
        <v>0</v>
      </c>
      <c r="K1767" s="584">
        <v>200</v>
      </c>
      <c r="L1767" s="415">
        <v>350</v>
      </c>
      <c r="M1767" s="415">
        <v>0</v>
      </c>
      <c r="N1767" s="389">
        <v>2061.2666199999999</v>
      </c>
      <c r="O1767" s="389">
        <v>2933.09935</v>
      </c>
      <c r="P1767" s="388">
        <v>0</v>
      </c>
    </row>
    <row r="1768" spans="1:16" ht="15" hidden="1" customHeight="1" outlineLevel="1" x14ac:dyDescent="0.25">
      <c r="A1768" s="278">
        <v>1</v>
      </c>
      <c r="B1768" s="625"/>
      <c r="C1768" s="716"/>
      <c r="D1768" s="680"/>
      <c r="E1768" s="371" t="s">
        <v>1068</v>
      </c>
      <c r="F1768" s="441" t="s">
        <v>1056</v>
      </c>
      <c r="G1768" s="274" t="s">
        <v>1032</v>
      </c>
      <c r="H1768" s="342"/>
      <c r="I1768" s="342"/>
      <c r="J1768" s="342"/>
      <c r="K1768" s="572">
        <v>200</v>
      </c>
      <c r="L1768" s="342"/>
      <c r="M1768" s="342"/>
      <c r="N1768" s="256">
        <v>2061.2666199999999</v>
      </c>
      <c r="O1768" s="256"/>
      <c r="P1768" s="272"/>
    </row>
    <row r="1769" spans="1:16" ht="15" hidden="1" customHeight="1" outlineLevel="1" x14ac:dyDescent="0.25">
      <c r="A1769" s="216">
        <v>2</v>
      </c>
      <c r="B1769" s="625"/>
      <c r="C1769" s="716"/>
      <c r="D1769" s="680"/>
      <c r="E1769" s="378" t="s">
        <v>1078</v>
      </c>
      <c r="F1769" s="270" t="s">
        <v>1056</v>
      </c>
      <c r="G1769" s="219" t="s">
        <v>806</v>
      </c>
      <c r="H1769" s="304"/>
      <c r="I1769" s="304"/>
      <c r="J1769" s="304"/>
      <c r="K1769" s="573"/>
      <c r="L1769" s="304">
        <v>140</v>
      </c>
      <c r="M1769" s="304"/>
      <c r="N1769" s="201"/>
      <c r="O1769" s="201">
        <v>921.11486000000002</v>
      </c>
      <c r="P1769" s="273"/>
    </row>
    <row r="1770" spans="1:16" ht="15" hidden="1" customHeight="1" outlineLevel="1" thickBot="1" x14ac:dyDescent="0.3">
      <c r="A1770" s="216">
        <v>3</v>
      </c>
      <c r="B1770" s="625"/>
      <c r="C1770" s="716"/>
      <c r="D1770" s="680"/>
      <c r="E1770" s="378" t="s">
        <v>1068</v>
      </c>
      <c r="F1770" s="270" t="s">
        <v>1056</v>
      </c>
      <c r="G1770" s="219" t="s">
        <v>1028</v>
      </c>
      <c r="H1770" s="304"/>
      <c r="I1770" s="304"/>
      <c r="J1770" s="304"/>
      <c r="K1770" s="573"/>
      <c r="L1770" s="304">
        <v>210</v>
      </c>
      <c r="M1770" s="304"/>
      <c r="N1770" s="201"/>
      <c r="O1770" s="201">
        <v>2011.9844900000001</v>
      </c>
      <c r="P1770" s="273"/>
    </row>
    <row r="1771" spans="1:16" ht="15" customHeight="1" collapsed="1" thickBot="1" x14ac:dyDescent="0.3">
      <c r="A1771" s="361" t="s">
        <v>1072</v>
      </c>
      <c r="B1771" s="625"/>
      <c r="C1771" s="716"/>
      <c r="D1771" s="680"/>
      <c r="E1771" s="366" t="s">
        <v>1083</v>
      </c>
      <c r="F1771" s="364" t="s">
        <v>1056</v>
      </c>
      <c r="G1771" s="404" t="s">
        <v>16</v>
      </c>
      <c r="H1771" s="415">
        <v>0</v>
      </c>
      <c r="I1771" s="415">
        <v>0</v>
      </c>
      <c r="J1771" s="415">
        <v>0</v>
      </c>
      <c r="K1771" s="584">
        <v>640</v>
      </c>
      <c r="L1771" s="415">
        <v>0</v>
      </c>
      <c r="M1771" s="415">
        <v>0</v>
      </c>
      <c r="N1771" s="389">
        <v>5125.2088299999996</v>
      </c>
      <c r="O1771" s="388">
        <v>0</v>
      </c>
      <c r="P1771" s="388">
        <v>0</v>
      </c>
    </row>
    <row r="1772" spans="1:16" ht="15" hidden="1" customHeight="1" outlineLevel="1" x14ac:dyDescent="0.3">
      <c r="A1772" s="278">
        <v>1</v>
      </c>
      <c r="B1772" s="625"/>
      <c r="C1772" s="716"/>
      <c r="D1772" s="680"/>
      <c r="E1772" s="371" t="s">
        <v>1078</v>
      </c>
      <c r="F1772" s="441" t="s">
        <v>1056</v>
      </c>
      <c r="G1772" s="274" t="s">
        <v>1024</v>
      </c>
      <c r="H1772" s="317"/>
      <c r="I1772" s="317"/>
      <c r="J1772" s="317"/>
      <c r="K1772" s="580">
        <v>210</v>
      </c>
      <c r="L1772" s="317"/>
      <c r="M1772" s="317"/>
      <c r="N1772" s="281">
        <v>2364.8737299999998</v>
      </c>
      <c r="O1772" s="281"/>
      <c r="P1772" s="290"/>
    </row>
    <row r="1773" spans="1:16" ht="15" hidden="1" customHeight="1" outlineLevel="1" thickBot="1" x14ac:dyDescent="0.3">
      <c r="A1773" s="216">
        <v>2</v>
      </c>
      <c r="B1773" s="625"/>
      <c r="C1773" s="716"/>
      <c r="D1773" s="680"/>
      <c r="E1773" s="378" t="s">
        <v>1073</v>
      </c>
      <c r="F1773" s="270" t="s">
        <v>1056</v>
      </c>
      <c r="G1773" s="219" t="s">
        <v>1033</v>
      </c>
      <c r="H1773" s="305"/>
      <c r="I1773" s="305"/>
      <c r="J1773" s="305"/>
      <c r="K1773" s="574">
        <v>430</v>
      </c>
      <c r="L1773" s="305"/>
      <c r="M1773" s="305"/>
      <c r="N1773" s="279">
        <v>2760.3350999999998</v>
      </c>
      <c r="O1773" s="279"/>
      <c r="P1773" s="291"/>
    </row>
    <row r="1774" spans="1:16" ht="15" customHeight="1" collapsed="1" thickBot="1" x14ac:dyDescent="0.3">
      <c r="A1774" s="361" t="s">
        <v>1275</v>
      </c>
      <c r="B1774" s="625"/>
      <c r="C1774" s="716"/>
      <c r="D1774" s="638"/>
      <c r="E1774" s="524" t="s">
        <v>1074</v>
      </c>
      <c r="F1774" s="406" t="s">
        <v>1075</v>
      </c>
      <c r="G1774" s="404" t="s">
        <v>16</v>
      </c>
      <c r="H1774" s="415">
        <v>0</v>
      </c>
      <c r="I1774" s="415">
        <v>0</v>
      </c>
      <c r="J1774" s="415">
        <v>0</v>
      </c>
      <c r="K1774" s="584">
        <v>734</v>
      </c>
      <c r="L1774" s="415">
        <v>1121.31</v>
      </c>
      <c r="M1774" s="415">
        <v>0</v>
      </c>
      <c r="N1774" s="389">
        <v>8404.7498399999986</v>
      </c>
      <c r="O1774" s="389">
        <v>8700.4189900000001</v>
      </c>
      <c r="P1774" s="388">
        <v>0</v>
      </c>
    </row>
    <row r="1775" spans="1:16" ht="15" hidden="1" customHeight="1" outlineLevel="1" x14ac:dyDescent="0.3">
      <c r="A1775" s="278">
        <v>1</v>
      </c>
      <c r="B1775" s="625"/>
      <c r="C1775" s="716"/>
      <c r="D1775" s="638"/>
      <c r="E1775" s="210" t="s">
        <v>1079</v>
      </c>
      <c r="F1775" s="315" t="s">
        <v>1075</v>
      </c>
      <c r="G1775" s="256" t="s">
        <v>1080</v>
      </c>
      <c r="H1775" s="317"/>
      <c r="I1775" s="317"/>
      <c r="J1775" s="317"/>
      <c r="K1775" s="580">
        <v>734</v>
      </c>
      <c r="L1775" s="317"/>
      <c r="M1775" s="317"/>
      <c r="N1775" s="281">
        <v>8404.7498399999986</v>
      </c>
      <c r="O1775" s="281"/>
      <c r="P1775" s="281"/>
    </row>
    <row r="1776" spans="1:16" ht="15" hidden="1" customHeight="1" outlineLevel="1" thickBot="1" x14ac:dyDescent="0.3">
      <c r="A1776" s="216">
        <v>2</v>
      </c>
      <c r="B1776" s="625"/>
      <c r="C1776" s="716"/>
      <c r="D1776" s="652"/>
      <c r="E1776" s="525" t="s">
        <v>1076</v>
      </c>
      <c r="F1776" s="312" t="s">
        <v>1075</v>
      </c>
      <c r="G1776" s="201" t="s">
        <v>1081</v>
      </c>
      <c r="H1776" s="305"/>
      <c r="I1776" s="305"/>
      <c r="J1776" s="305"/>
      <c r="K1776" s="574"/>
      <c r="L1776" s="305">
        <v>1121.31</v>
      </c>
      <c r="M1776" s="305"/>
      <c r="N1776" s="279"/>
      <c r="O1776" s="279">
        <v>8700.4189900000001</v>
      </c>
      <c r="P1776" s="279"/>
    </row>
    <row r="1777" spans="1:16" ht="15" customHeight="1" collapsed="1" thickBot="1" x14ac:dyDescent="0.3">
      <c r="A1777" s="405" t="s">
        <v>1046</v>
      </c>
      <c r="B1777" s="644" t="s">
        <v>75</v>
      </c>
      <c r="C1777" s="635"/>
      <c r="D1777" s="663" t="s">
        <v>81</v>
      </c>
      <c r="E1777" s="407" t="s">
        <v>77</v>
      </c>
      <c r="F1777" s="404" t="s">
        <v>1043</v>
      </c>
      <c r="G1777" s="404" t="s">
        <v>16</v>
      </c>
      <c r="H1777" s="415">
        <v>0</v>
      </c>
      <c r="I1777" s="415">
        <v>0</v>
      </c>
      <c r="J1777" s="415">
        <v>0</v>
      </c>
      <c r="K1777" s="584">
        <v>105</v>
      </c>
      <c r="L1777" s="415">
        <v>414</v>
      </c>
      <c r="M1777" s="415">
        <v>241</v>
      </c>
      <c r="N1777" s="389">
        <v>3214.6354500000002</v>
      </c>
      <c r="O1777" s="389">
        <v>13889.750529999998</v>
      </c>
      <c r="P1777" s="389">
        <v>5518.9034900000006</v>
      </c>
    </row>
    <row r="1778" spans="1:16" ht="15" hidden="1" customHeight="1" outlineLevel="1" x14ac:dyDescent="0.25">
      <c r="A1778" s="484">
        <v>1</v>
      </c>
      <c r="B1778" s="638"/>
      <c r="C1778" s="685"/>
      <c r="D1778" s="680"/>
      <c r="E1778" s="439">
        <v>25</v>
      </c>
      <c r="F1778" s="470" t="s">
        <v>1043</v>
      </c>
      <c r="G1778" s="470" t="s">
        <v>581</v>
      </c>
      <c r="H1778" s="317"/>
      <c r="I1778" s="317"/>
      <c r="J1778" s="317"/>
      <c r="K1778" s="580">
        <v>15</v>
      </c>
      <c r="L1778" s="317"/>
      <c r="M1778" s="317"/>
      <c r="N1778" s="281">
        <v>345.51564000000002</v>
      </c>
      <c r="O1778" s="281"/>
      <c r="P1778" s="281"/>
    </row>
    <row r="1779" spans="1:16" ht="15" hidden="1" customHeight="1" outlineLevel="1" x14ac:dyDescent="0.25">
      <c r="A1779" s="483">
        <v>2</v>
      </c>
      <c r="B1779" s="638"/>
      <c r="C1779" s="685"/>
      <c r="D1779" s="680"/>
      <c r="E1779" s="333">
        <v>25</v>
      </c>
      <c r="F1779" s="537" t="s">
        <v>1043</v>
      </c>
      <c r="G1779" s="468" t="s">
        <v>894</v>
      </c>
      <c r="H1779" s="305"/>
      <c r="I1779" s="305"/>
      <c r="J1779" s="305"/>
      <c r="K1779" s="574">
        <v>15</v>
      </c>
      <c r="L1779" s="305"/>
      <c r="M1779" s="305"/>
      <c r="N1779" s="279">
        <v>326.88978000000003</v>
      </c>
      <c r="O1779" s="279"/>
      <c r="P1779" s="279"/>
    </row>
    <row r="1780" spans="1:16" ht="15" hidden="1" customHeight="1" outlineLevel="1" x14ac:dyDescent="0.25">
      <c r="A1780" s="483">
        <v>3</v>
      </c>
      <c r="B1780" s="638"/>
      <c r="C1780" s="685"/>
      <c r="D1780" s="680"/>
      <c r="E1780" s="333">
        <v>25</v>
      </c>
      <c r="F1780" s="537" t="s">
        <v>1043</v>
      </c>
      <c r="G1780" s="468" t="s">
        <v>895</v>
      </c>
      <c r="H1780" s="305"/>
      <c r="I1780" s="305"/>
      <c r="J1780" s="305"/>
      <c r="K1780" s="574">
        <v>5</v>
      </c>
      <c r="L1780" s="305"/>
      <c r="M1780" s="305"/>
      <c r="N1780" s="279">
        <v>355.2167</v>
      </c>
      <c r="O1780" s="279"/>
      <c r="P1780" s="279"/>
    </row>
    <row r="1781" spans="1:16" ht="15" hidden="1" customHeight="1" outlineLevel="1" x14ac:dyDescent="0.25">
      <c r="A1781" s="483">
        <v>4</v>
      </c>
      <c r="B1781" s="638"/>
      <c r="C1781" s="685"/>
      <c r="D1781" s="680"/>
      <c r="E1781" s="333">
        <v>25</v>
      </c>
      <c r="F1781" s="537" t="s">
        <v>1043</v>
      </c>
      <c r="G1781" s="468" t="s">
        <v>896</v>
      </c>
      <c r="H1781" s="305"/>
      <c r="I1781" s="305"/>
      <c r="J1781" s="305"/>
      <c r="K1781" s="574">
        <v>5</v>
      </c>
      <c r="L1781" s="305"/>
      <c r="M1781" s="305"/>
      <c r="N1781" s="279">
        <v>326.30288999999999</v>
      </c>
      <c r="O1781" s="279"/>
      <c r="P1781" s="279"/>
    </row>
    <row r="1782" spans="1:16" ht="15" hidden="1" customHeight="1" outlineLevel="1" x14ac:dyDescent="0.25">
      <c r="A1782" s="483">
        <v>5</v>
      </c>
      <c r="B1782" s="638"/>
      <c r="C1782" s="685"/>
      <c r="D1782" s="680"/>
      <c r="E1782" s="333">
        <v>16</v>
      </c>
      <c r="F1782" s="537" t="s">
        <v>1043</v>
      </c>
      <c r="G1782" s="468" t="s">
        <v>897</v>
      </c>
      <c r="H1782" s="305"/>
      <c r="I1782" s="305"/>
      <c r="J1782" s="305"/>
      <c r="K1782" s="574">
        <v>1</v>
      </c>
      <c r="L1782" s="305"/>
      <c r="M1782" s="305"/>
      <c r="N1782" s="279">
        <v>374.50779999999997</v>
      </c>
      <c r="O1782" s="279"/>
      <c r="P1782" s="279"/>
    </row>
    <row r="1783" spans="1:16" ht="15" hidden="1" customHeight="1" outlineLevel="1" x14ac:dyDescent="0.25">
      <c r="A1783" s="483">
        <v>6</v>
      </c>
      <c r="B1783" s="638"/>
      <c r="C1783" s="685"/>
      <c r="D1783" s="680"/>
      <c r="E1783" s="333">
        <v>25</v>
      </c>
      <c r="F1783" s="537" t="s">
        <v>1043</v>
      </c>
      <c r="G1783" s="468" t="s">
        <v>968</v>
      </c>
      <c r="H1783" s="305"/>
      <c r="I1783" s="305"/>
      <c r="J1783" s="305"/>
      <c r="K1783" s="574">
        <v>15</v>
      </c>
      <c r="L1783" s="305"/>
      <c r="M1783" s="305"/>
      <c r="N1783" s="279">
        <v>370.14409000000001</v>
      </c>
      <c r="O1783" s="279"/>
      <c r="P1783" s="279"/>
    </row>
    <row r="1784" spans="1:16" ht="15" hidden="1" customHeight="1" outlineLevel="1" x14ac:dyDescent="0.25">
      <c r="A1784" s="483">
        <v>7</v>
      </c>
      <c r="B1784" s="638"/>
      <c r="C1784" s="685"/>
      <c r="D1784" s="680"/>
      <c r="E1784" s="333">
        <v>25</v>
      </c>
      <c r="F1784" s="537" t="s">
        <v>1043</v>
      </c>
      <c r="G1784" s="468" t="s">
        <v>972</v>
      </c>
      <c r="H1784" s="305"/>
      <c r="I1784" s="305"/>
      <c r="J1784" s="305"/>
      <c r="K1784" s="574">
        <v>16</v>
      </c>
      <c r="L1784" s="305"/>
      <c r="M1784" s="305"/>
      <c r="N1784" s="279">
        <v>264.27590000000004</v>
      </c>
      <c r="O1784" s="279"/>
      <c r="P1784" s="279"/>
    </row>
    <row r="1785" spans="1:16" ht="15" hidden="1" customHeight="1" outlineLevel="1" x14ac:dyDescent="0.25">
      <c r="A1785" s="483">
        <v>8</v>
      </c>
      <c r="B1785" s="638"/>
      <c r="C1785" s="685"/>
      <c r="D1785" s="680"/>
      <c r="E1785" s="333">
        <v>25</v>
      </c>
      <c r="F1785" s="537" t="s">
        <v>1043</v>
      </c>
      <c r="G1785" s="468" t="s">
        <v>973</v>
      </c>
      <c r="H1785" s="305"/>
      <c r="I1785" s="305"/>
      <c r="J1785" s="305"/>
      <c r="K1785" s="574">
        <v>16</v>
      </c>
      <c r="L1785" s="305"/>
      <c r="M1785" s="305"/>
      <c r="N1785" s="279">
        <v>219.21260000000001</v>
      </c>
      <c r="O1785" s="279"/>
      <c r="P1785" s="279"/>
    </row>
    <row r="1786" spans="1:16" ht="15" hidden="1" customHeight="1" outlineLevel="1" x14ac:dyDescent="0.25">
      <c r="A1786" s="483">
        <v>9</v>
      </c>
      <c r="B1786" s="638"/>
      <c r="C1786" s="685"/>
      <c r="D1786" s="680"/>
      <c r="E1786" s="333">
        <v>25</v>
      </c>
      <c r="F1786" s="537" t="s">
        <v>1043</v>
      </c>
      <c r="G1786" s="468" t="s">
        <v>974</v>
      </c>
      <c r="H1786" s="305"/>
      <c r="I1786" s="305"/>
      <c r="J1786" s="305"/>
      <c r="K1786" s="574">
        <v>16</v>
      </c>
      <c r="L1786" s="305"/>
      <c r="M1786" s="305"/>
      <c r="N1786" s="279">
        <v>359.00790000000001</v>
      </c>
      <c r="O1786" s="279"/>
      <c r="P1786" s="279"/>
    </row>
    <row r="1787" spans="1:16" ht="15" hidden="1" customHeight="1" outlineLevel="1" x14ac:dyDescent="0.25">
      <c r="A1787" s="483">
        <v>10</v>
      </c>
      <c r="B1787" s="638"/>
      <c r="C1787" s="685"/>
      <c r="D1787" s="680"/>
      <c r="E1787" s="333">
        <v>25</v>
      </c>
      <c r="F1787" s="537" t="s">
        <v>1043</v>
      </c>
      <c r="G1787" s="468" t="s">
        <v>617</v>
      </c>
      <c r="H1787" s="305"/>
      <c r="I1787" s="305"/>
      <c r="J1787" s="305"/>
      <c r="K1787" s="574">
        <v>1</v>
      </c>
      <c r="L1787" s="305"/>
      <c r="M1787" s="305"/>
      <c r="N1787" s="279">
        <v>273.56215000000003</v>
      </c>
      <c r="O1787" s="279"/>
      <c r="P1787" s="279"/>
    </row>
    <row r="1788" spans="1:16" ht="15" hidden="1" customHeight="1" outlineLevel="1" x14ac:dyDescent="0.25">
      <c r="A1788" s="483">
        <v>11</v>
      </c>
      <c r="B1788" s="638"/>
      <c r="C1788" s="685"/>
      <c r="D1788" s="680"/>
      <c r="E1788" s="333">
        <v>25</v>
      </c>
      <c r="F1788" s="537" t="s">
        <v>1043</v>
      </c>
      <c r="G1788" s="468" t="s">
        <v>986</v>
      </c>
      <c r="H1788" s="305"/>
      <c r="I1788" s="305"/>
      <c r="J1788" s="305"/>
      <c r="K1788" s="574"/>
      <c r="L1788" s="305">
        <v>15</v>
      </c>
      <c r="M1788" s="305"/>
      <c r="N1788" s="279"/>
      <c r="O1788" s="279">
        <v>423.76578000000001</v>
      </c>
      <c r="P1788" s="279"/>
    </row>
    <row r="1789" spans="1:16" ht="15" hidden="1" customHeight="1" outlineLevel="1" x14ac:dyDescent="0.25">
      <c r="A1789" s="483">
        <v>12</v>
      </c>
      <c r="B1789" s="638"/>
      <c r="C1789" s="685"/>
      <c r="D1789" s="680"/>
      <c r="E1789" s="333">
        <v>25</v>
      </c>
      <c r="F1789" s="537" t="s">
        <v>1043</v>
      </c>
      <c r="G1789" s="468" t="s">
        <v>1047</v>
      </c>
      <c r="H1789" s="305"/>
      <c r="I1789" s="305"/>
      <c r="J1789" s="305"/>
      <c r="K1789" s="574"/>
      <c r="L1789" s="305">
        <v>20</v>
      </c>
      <c r="M1789" s="305"/>
      <c r="N1789" s="279"/>
      <c r="O1789" s="279">
        <v>373.20850999999999</v>
      </c>
      <c r="P1789" s="279"/>
    </row>
    <row r="1790" spans="1:16" ht="15" hidden="1" customHeight="1" outlineLevel="1" x14ac:dyDescent="0.25">
      <c r="A1790" s="483">
        <v>13</v>
      </c>
      <c r="B1790" s="638"/>
      <c r="C1790" s="685"/>
      <c r="D1790" s="680"/>
      <c r="E1790" s="333">
        <v>25</v>
      </c>
      <c r="F1790" s="537" t="s">
        <v>1043</v>
      </c>
      <c r="G1790" s="468" t="s">
        <v>915</v>
      </c>
      <c r="H1790" s="305"/>
      <c r="I1790" s="305"/>
      <c r="J1790" s="305"/>
      <c r="K1790" s="574"/>
      <c r="L1790" s="305">
        <v>15</v>
      </c>
      <c r="M1790" s="305"/>
      <c r="N1790" s="279"/>
      <c r="O1790" s="279">
        <v>465.93615999999997</v>
      </c>
      <c r="P1790" s="279"/>
    </row>
    <row r="1791" spans="1:16" ht="15" hidden="1" customHeight="1" outlineLevel="1" x14ac:dyDescent="0.25">
      <c r="A1791" s="483">
        <v>14</v>
      </c>
      <c r="B1791" s="638"/>
      <c r="C1791" s="685"/>
      <c r="D1791" s="680"/>
      <c r="E1791" s="333">
        <v>25</v>
      </c>
      <c r="F1791" s="537" t="s">
        <v>1043</v>
      </c>
      <c r="G1791" s="468" t="s">
        <v>916</v>
      </c>
      <c r="H1791" s="305"/>
      <c r="I1791" s="305"/>
      <c r="J1791" s="305"/>
      <c r="K1791" s="574"/>
      <c r="L1791" s="305">
        <v>15</v>
      </c>
      <c r="M1791" s="305"/>
      <c r="N1791" s="279"/>
      <c r="O1791" s="279">
        <v>296.76979999999998</v>
      </c>
      <c r="P1791" s="279"/>
    </row>
    <row r="1792" spans="1:16" ht="15" hidden="1" customHeight="1" outlineLevel="1" x14ac:dyDescent="0.25">
      <c r="A1792" s="483">
        <v>15</v>
      </c>
      <c r="B1792" s="638"/>
      <c r="C1792" s="685"/>
      <c r="D1792" s="680"/>
      <c r="E1792" s="333">
        <v>25</v>
      </c>
      <c r="F1792" s="537" t="s">
        <v>1043</v>
      </c>
      <c r="G1792" s="468" t="s">
        <v>192</v>
      </c>
      <c r="H1792" s="305"/>
      <c r="I1792" s="305"/>
      <c r="J1792" s="305"/>
      <c r="K1792" s="574"/>
      <c r="L1792" s="305">
        <v>1</v>
      </c>
      <c r="M1792" s="305"/>
      <c r="N1792" s="279"/>
      <c r="O1792" s="279">
        <v>409.21086000000003</v>
      </c>
      <c r="P1792" s="279"/>
    </row>
    <row r="1793" spans="1:16" ht="15" hidden="1" customHeight="1" outlineLevel="1" x14ac:dyDescent="0.25">
      <c r="A1793" s="483">
        <v>16</v>
      </c>
      <c r="B1793" s="638"/>
      <c r="C1793" s="685"/>
      <c r="D1793" s="680"/>
      <c r="E1793" s="333">
        <v>25</v>
      </c>
      <c r="F1793" s="537" t="s">
        <v>1043</v>
      </c>
      <c r="G1793" s="468" t="s">
        <v>193</v>
      </c>
      <c r="H1793" s="305"/>
      <c r="I1793" s="305"/>
      <c r="J1793" s="305"/>
      <c r="K1793" s="574"/>
      <c r="L1793" s="305">
        <v>1</v>
      </c>
      <c r="M1793" s="305"/>
      <c r="N1793" s="279"/>
      <c r="O1793" s="279">
        <v>384.39289000000002</v>
      </c>
      <c r="P1793" s="279"/>
    </row>
    <row r="1794" spans="1:16" ht="15" hidden="1" customHeight="1" outlineLevel="1" x14ac:dyDescent="0.25">
      <c r="A1794" s="483">
        <v>17</v>
      </c>
      <c r="B1794" s="638"/>
      <c r="C1794" s="685"/>
      <c r="D1794" s="680"/>
      <c r="E1794" s="333">
        <v>25</v>
      </c>
      <c r="F1794" s="537" t="s">
        <v>1043</v>
      </c>
      <c r="G1794" s="468" t="s">
        <v>194</v>
      </c>
      <c r="H1794" s="305"/>
      <c r="I1794" s="305"/>
      <c r="J1794" s="305"/>
      <c r="K1794" s="574"/>
      <c r="L1794" s="305">
        <v>1</v>
      </c>
      <c r="M1794" s="305"/>
      <c r="N1794" s="279"/>
      <c r="O1794" s="279">
        <v>400.36095</v>
      </c>
      <c r="P1794" s="279"/>
    </row>
    <row r="1795" spans="1:16" ht="15" hidden="1" customHeight="1" outlineLevel="1" x14ac:dyDescent="0.25">
      <c r="A1795" s="483">
        <v>18</v>
      </c>
      <c r="B1795" s="638"/>
      <c r="C1795" s="685"/>
      <c r="D1795" s="680"/>
      <c r="E1795" s="333">
        <v>25</v>
      </c>
      <c r="F1795" s="537" t="s">
        <v>1043</v>
      </c>
      <c r="G1795" s="468" t="s">
        <v>195</v>
      </c>
      <c r="H1795" s="305"/>
      <c r="I1795" s="305"/>
      <c r="J1795" s="305"/>
      <c r="K1795" s="574"/>
      <c r="L1795" s="305">
        <v>1</v>
      </c>
      <c r="M1795" s="305"/>
      <c r="N1795" s="279"/>
      <c r="O1795" s="279">
        <v>386.17804999999998</v>
      </c>
      <c r="P1795" s="279"/>
    </row>
    <row r="1796" spans="1:16" ht="15" hidden="1" customHeight="1" outlineLevel="1" x14ac:dyDescent="0.25">
      <c r="A1796" s="483">
        <v>19</v>
      </c>
      <c r="B1796" s="638"/>
      <c r="C1796" s="685"/>
      <c r="D1796" s="680"/>
      <c r="E1796" s="333">
        <v>25</v>
      </c>
      <c r="F1796" s="537" t="s">
        <v>1043</v>
      </c>
      <c r="G1796" s="468" t="s">
        <v>198</v>
      </c>
      <c r="H1796" s="305"/>
      <c r="I1796" s="305"/>
      <c r="J1796" s="305"/>
      <c r="K1796" s="574"/>
      <c r="L1796" s="305">
        <v>5</v>
      </c>
      <c r="M1796" s="305"/>
      <c r="N1796" s="279"/>
      <c r="O1796" s="279">
        <v>363.26276000000001</v>
      </c>
      <c r="P1796" s="279"/>
    </row>
    <row r="1797" spans="1:16" ht="15" hidden="1" customHeight="1" outlineLevel="1" x14ac:dyDescent="0.25">
      <c r="A1797" s="483">
        <v>20</v>
      </c>
      <c r="B1797" s="638"/>
      <c r="C1797" s="685"/>
      <c r="D1797" s="680"/>
      <c r="E1797" s="333">
        <v>25</v>
      </c>
      <c r="F1797" s="537" t="s">
        <v>1043</v>
      </c>
      <c r="G1797" s="468" t="s">
        <v>199</v>
      </c>
      <c r="H1797" s="305"/>
      <c r="I1797" s="305"/>
      <c r="J1797" s="305"/>
      <c r="K1797" s="574"/>
      <c r="L1797" s="305">
        <v>15</v>
      </c>
      <c r="M1797" s="305"/>
      <c r="N1797" s="279"/>
      <c r="O1797" s="279">
        <v>412.89348999999999</v>
      </c>
      <c r="P1797" s="279"/>
    </row>
    <row r="1798" spans="1:16" ht="15" hidden="1" customHeight="1" outlineLevel="1" x14ac:dyDescent="0.25">
      <c r="A1798" s="483">
        <v>21</v>
      </c>
      <c r="B1798" s="638"/>
      <c r="C1798" s="685"/>
      <c r="D1798" s="680"/>
      <c r="E1798" s="333">
        <v>25</v>
      </c>
      <c r="F1798" s="537" t="s">
        <v>1043</v>
      </c>
      <c r="G1798" s="468" t="s">
        <v>661</v>
      </c>
      <c r="H1798" s="305"/>
      <c r="I1798" s="305"/>
      <c r="J1798" s="305"/>
      <c r="K1798" s="574"/>
      <c r="L1798" s="305">
        <v>1</v>
      </c>
      <c r="M1798" s="305"/>
      <c r="N1798" s="279"/>
      <c r="O1798" s="279">
        <v>340.46269999999998</v>
      </c>
      <c r="P1798" s="279"/>
    </row>
    <row r="1799" spans="1:16" ht="15" hidden="1" customHeight="1" outlineLevel="1" x14ac:dyDescent="0.25">
      <c r="A1799" s="483">
        <v>22</v>
      </c>
      <c r="B1799" s="638"/>
      <c r="C1799" s="685"/>
      <c r="D1799" s="680"/>
      <c r="E1799" s="333">
        <v>25</v>
      </c>
      <c r="F1799" s="537" t="s">
        <v>1043</v>
      </c>
      <c r="G1799" s="468" t="s">
        <v>859</v>
      </c>
      <c r="H1799" s="305"/>
      <c r="I1799" s="305"/>
      <c r="J1799" s="305"/>
      <c r="K1799" s="574"/>
      <c r="L1799" s="305">
        <v>1</v>
      </c>
      <c r="M1799" s="305"/>
      <c r="N1799" s="279"/>
      <c r="O1799" s="279">
        <v>1803.0415399999999</v>
      </c>
      <c r="P1799" s="279"/>
    </row>
    <row r="1800" spans="1:16" ht="15" hidden="1" customHeight="1" outlineLevel="1" x14ac:dyDescent="0.25">
      <c r="A1800" s="483">
        <v>23</v>
      </c>
      <c r="B1800" s="638"/>
      <c r="C1800" s="685"/>
      <c r="D1800" s="680"/>
      <c r="E1800" s="333">
        <v>25</v>
      </c>
      <c r="F1800" s="537" t="s">
        <v>1043</v>
      </c>
      <c r="G1800" s="468" t="s">
        <v>1048</v>
      </c>
      <c r="H1800" s="305"/>
      <c r="I1800" s="305"/>
      <c r="J1800" s="305"/>
      <c r="K1800" s="574"/>
      <c r="L1800" s="305">
        <v>37</v>
      </c>
      <c r="M1800" s="305"/>
      <c r="N1800" s="279"/>
      <c r="O1800" s="279">
        <v>405.23241999999999</v>
      </c>
      <c r="P1800" s="279"/>
    </row>
    <row r="1801" spans="1:16" ht="15" hidden="1" customHeight="1" outlineLevel="1" x14ac:dyDescent="0.25">
      <c r="A1801" s="483">
        <v>24</v>
      </c>
      <c r="B1801" s="638"/>
      <c r="C1801" s="685"/>
      <c r="D1801" s="680"/>
      <c r="E1801" s="333">
        <v>25</v>
      </c>
      <c r="F1801" s="537" t="s">
        <v>1043</v>
      </c>
      <c r="G1801" s="468" t="s">
        <v>254</v>
      </c>
      <c r="H1801" s="305"/>
      <c r="I1801" s="305"/>
      <c r="J1801" s="305"/>
      <c r="K1801" s="574"/>
      <c r="L1801" s="305">
        <v>15</v>
      </c>
      <c r="M1801" s="305"/>
      <c r="N1801" s="279"/>
      <c r="O1801" s="279">
        <v>342.14447999999999</v>
      </c>
      <c r="P1801" s="279"/>
    </row>
    <row r="1802" spans="1:16" ht="15" hidden="1" customHeight="1" outlineLevel="1" x14ac:dyDescent="0.25">
      <c r="A1802" s="483">
        <v>25</v>
      </c>
      <c r="B1802" s="638"/>
      <c r="C1802" s="685"/>
      <c r="D1802" s="680"/>
      <c r="E1802" s="333">
        <v>25</v>
      </c>
      <c r="F1802" s="537" t="s">
        <v>1043</v>
      </c>
      <c r="G1802" s="468" t="s">
        <v>864</v>
      </c>
      <c r="H1802" s="305"/>
      <c r="I1802" s="305"/>
      <c r="J1802" s="305"/>
      <c r="K1802" s="574"/>
      <c r="L1802" s="305">
        <v>15</v>
      </c>
      <c r="M1802" s="305"/>
      <c r="N1802" s="279"/>
      <c r="O1802" s="279">
        <v>452.86894999999998</v>
      </c>
      <c r="P1802" s="279"/>
    </row>
    <row r="1803" spans="1:16" ht="15" hidden="1" customHeight="1" outlineLevel="1" x14ac:dyDescent="0.25">
      <c r="A1803" s="483">
        <v>26</v>
      </c>
      <c r="B1803" s="638"/>
      <c r="C1803" s="685"/>
      <c r="D1803" s="680"/>
      <c r="E1803" s="333">
        <v>25</v>
      </c>
      <c r="F1803" s="537" t="s">
        <v>1043</v>
      </c>
      <c r="G1803" s="468" t="s">
        <v>1049</v>
      </c>
      <c r="H1803" s="305"/>
      <c r="I1803" s="305"/>
      <c r="J1803" s="305"/>
      <c r="K1803" s="574"/>
      <c r="L1803" s="305">
        <v>15</v>
      </c>
      <c r="M1803" s="305"/>
      <c r="N1803" s="279"/>
      <c r="O1803" s="279">
        <v>522.25642000000005</v>
      </c>
      <c r="P1803" s="279"/>
    </row>
    <row r="1804" spans="1:16" ht="15" hidden="1" customHeight="1" outlineLevel="1" x14ac:dyDescent="0.25">
      <c r="A1804" s="483">
        <v>27</v>
      </c>
      <c r="B1804" s="638"/>
      <c r="C1804" s="685"/>
      <c r="D1804" s="680"/>
      <c r="E1804" s="333">
        <v>25</v>
      </c>
      <c r="F1804" s="537" t="s">
        <v>1043</v>
      </c>
      <c r="G1804" s="468" t="s">
        <v>729</v>
      </c>
      <c r="H1804" s="305"/>
      <c r="I1804" s="305"/>
      <c r="J1804" s="305"/>
      <c r="K1804" s="574"/>
      <c r="L1804" s="305">
        <v>15</v>
      </c>
      <c r="M1804" s="305"/>
      <c r="N1804" s="279"/>
      <c r="O1804" s="279">
        <v>209.05761000000001</v>
      </c>
      <c r="P1804" s="279"/>
    </row>
    <row r="1805" spans="1:16" ht="15" hidden="1" customHeight="1" outlineLevel="1" x14ac:dyDescent="0.25">
      <c r="A1805" s="483">
        <v>28</v>
      </c>
      <c r="B1805" s="638"/>
      <c r="C1805" s="685"/>
      <c r="D1805" s="680"/>
      <c r="E1805" s="333">
        <v>25</v>
      </c>
      <c r="F1805" s="537" t="s">
        <v>1043</v>
      </c>
      <c r="G1805" s="468" t="s">
        <v>948</v>
      </c>
      <c r="H1805" s="305"/>
      <c r="I1805" s="305"/>
      <c r="J1805" s="305"/>
      <c r="K1805" s="574"/>
      <c r="L1805" s="305">
        <v>15</v>
      </c>
      <c r="M1805" s="305"/>
      <c r="N1805" s="279"/>
      <c r="O1805" s="279">
        <v>227.06569999999999</v>
      </c>
      <c r="P1805" s="279"/>
    </row>
    <row r="1806" spans="1:16" ht="15" hidden="1" customHeight="1" outlineLevel="1" x14ac:dyDescent="0.25">
      <c r="A1806" s="483">
        <v>29</v>
      </c>
      <c r="B1806" s="638"/>
      <c r="C1806" s="685"/>
      <c r="D1806" s="680"/>
      <c r="E1806" s="333">
        <v>25</v>
      </c>
      <c r="F1806" s="537" t="s">
        <v>1043</v>
      </c>
      <c r="G1806" s="468" t="s">
        <v>263</v>
      </c>
      <c r="H1806" s="305"/>
      <c r="I1806" s="305"/>
      <c r="J1806" s="305"/>
      <c r="K1806" s="574"/>
      <c r="L1806" s="305">
        <v>15</v>
      </c>
      <c r="M1806" s="305"/>
      <c r="N1806" s="279"/>
      <c r="O1806" s="279">
        <v>234.72296</v>
      </c>
      <c r="P1806" s="279"/>
    </row>
    <row r="1807" spans="1:16" ht="15" hidden="1" customHeight="1" outlineLevel="1" x14ac:dyDescent="0.25">
      <c r="A1807" s="483">
        <v>30</v>
      </c>
      <c r="B1807" s="638"/>
      <c r="C1807" s="685"/>
      <c r="D1807" s="680"/>
      <c r="E1807" s="333">
        <v>25</v>
      </c>
      <c r="F1807" s="537" t="s">
        <v>1043</v>
      </c>
      <c r="G1807" s="468" t="s">
        <v>264</v>
      </c>
      <c r="H1807" s="305"/>
      <c r="I1807" s="305"/>
      <c r="J1807" s="305"/>
      <c r="K1807" s="574"/>
      <c r="L1807" s="305">
        <v>16</v>
      </c>
      <c r="M1807" s="305"/>
      <c r="N1807" s="279"/>
      <c r="O1807" s="279">
        <v>260.13821000000002</v>
      </c>
      <c r="P1807" s="279"/>
    </row>
    <row r="1808" spans="1:16" ht="15" hidden="1" customHeight="1" outlineLevel="1" x14ac:dyDescent="0.25">
      <c r="A1808" s="483">
        <v>31</v>
      </c>
      <c r="B1808" s="638"/>
      <c r="C1808" s="685"/>
      <c r="D1808" s="680"/>
      <c r="E1808" s="333">
        <v>25</v>
      </c>
      <c r="F1808" s="537" t="s">
        <v>1043</v>
      </c>
      <c r="G1808" s="468" t="s">
        <v>265</v>
      </c>
      <c r="H1808" s="305"/>
      <c r="I1808" s="305"/>
      <c r="J1808" s="305"/>
      <c r="K1808" s="574"/>
      <c r="L1808" s="305">
        <v>16</v>
      </c>
      <c r="M1808" s="305"/>
      <c r="N1808" s="279"/>
      <c r="O1808" s="279">
        <v>336.10451</v>
      </c>
      <c r="P1808" s="279"/>
    </row>
    <row r="1809" spans="1:16" ht="15" hidden="1" customHeight="1" outlineLevel="1" x14ac:dyDescent="0.25">
      <c r="A1809" s="483">
        <v>32</v>
      </c>
      <c r="B1809" s="638"/>
      <c r="C1809" s="685"/>
      <c r="D1809" s="680"/>
      <c r="E1809" s="333">
        <v>25</v>
      </c>
      <c r="F1809" s="537" t="s">
        <v>1043</v>
      </c>
      <c r="G1809" s="468" t="s">
        <v>784</v>
      </c>
      <c r="H1809" s="305"/>
      <c r="I1809" s="305"/>
      <c r="J1809" s="305"/>
      <c r="K1809" s="574"/>
      <c r="L1809" s="305">
        <v>1</v>
      </c>
      <c r="M1809" s="305"/>
      <c r="N1809" s="279"/>
      <c r="O1809" s="279">
        <v>299.25747000000001</v>
      </c>
      <c r="P1809" s="279"/>
    </row>
    <row r="1810" spans="1:16" ht="15" hidden="1" customHeight="1" outlineLevel="1" x14ac:dyDescent="0.25">
      <c r="A1810" s="483">
        <v>33</v>
      </c>
      <c r="B1810" s="638"/>
      <c r="C1810" s="685"/>
      <c r="D1810" s="680"/>
      <c r="E1810" s="333">
        <v>25</v>
      </c>
      <c r="F1810" s="537" t="s">
        <v>1043</v>
      </c>
      <c r="G1810" s="468" t="s">
        <v>949</v>
      </c>
      <c r="H1810" s="305"/>
      <c r="I1810" s="305"/>
      <c r="J1810" s="305"/>
      <c r="K1810" s="574"/>
      <c r="L1810" s="305">
        <v>14</v>
      </c>
      <c r="M1810" s="305"/>
      <c r="N1810" s="279"/>
      <c r="O1810" s="279">
        <v>272.68254000000002</v>
      </c>
      <c r="P1810" s="279"/>
    </row>
    <row r="1811" spans="1:16" ht="15" hidden="1" customHeight="1" outlineLevel="1" x14ac:dyDescent="0.25">
      <c r="A1811" s="483">
        <v>34</v>
      </c>
      <c r="B1811" s="638"/>
      <c r="C1811" s="685"/>
      <c r="D1811" s="680"/>
      <c r="E1811" s="333">
        <v>25</v>
      </c>
      <c r="F1811" s="537" t="s">
        <v>1043</v>
      </c>
      <c r="G1811" s="468" t="s">
        <v>734</v>
      </c>
      <c r="H1811" s="305"/>
      <c r="I1811" s="305"/>
      <c r="J1811" s="305"/>
      <c r="K1811" s="574"/>
      <c r="L1811" s="305">
        <v>45</v>
      </c>
      <c r="M1811" s="305"/>
      <c r="N1811" s="279"/>
      <c r="O1811" s="279">
        <v>400.22174999999999</v>
      </c>
      <c r="P1811" s="279"/>
    </row>
    <row r="1812" spans="1:16" ht="15" hidden="1" customHeight="1" outlineLevel="1" x14ac:dyDescent="0.25">
      <c r="A1812" s="483">
        <v>35</v>
      </c>
      <c r="B1812" s="638"/>
      <c r="C1812" s="685"/>
      <c r="D1812" s="680"/>
      <c r="E1812" s="333">
        <v>25</v>
      </c>
      <c r="F1812" s="537" t="s">
        <v>1043</v>
      </c>
      <c r="G1812" s="468" t="s">
        <v>951</v>
      </c>
      <c r="H1812" s="305"/>
      <c r="I1812" s="305"/>
      <c r="J1812" s="305"/>
      <c r="K1812" s="574"/>
      <c r="L1812" s="305">
        <v>6</v>
      </c>
      <c r="M1812" s="305"/>
      <c r="N1812" s="279"/>
      <c r="O1812" s="279">
        <v>251.01410000000001</v>
      </c>
      <c r="P1812" s="279"/>
    </row>
    <row r="1813" spans="1:16" ht="15" hidden="1" customHeight="1" outlineLevel="1" x14ac:dyDescent="0.25">
      <c r="A1813" s="483">
        <v>36</v>
      </c>
      <c r="B1813" s="638"/>
      <c r="C1813" s="685"/>
      <c r="D1813" s="680"/>
      <c r="E1813" s="333">
        <v>25</v>
      </c>
      <c r="F1813" s="537" t="s">
        <v>1043</v>
      </c>
      <c r="G1813" s="468" t="s">
        <v>953</v>
      </c>
      <c r="H1813" s="305"/>
      <c r="I1813" s="305"/>
      <c r="J1813" s="305"/>
      <c r="K1813" s="574"/>
      <c r="L1813" s="305">
        <v>1</v>
      </c>
      <c r="M1813" s="305"/>
      <c r="N1813" s="279"/>
      <c r="O1813" s="279">
        <v>338.20877999999999</v>
      </c>
      <c r="P1813" s="279"/>
    </row>
    <row r="1814" spans="1:16" ht="15" hidden="1" customHeight="1" outlineLevel="1" x14ac:dyDescent="0.25">
      <c r="A1814" s="483">
        <v>37</v>
      </c>
      <c r="B1814" s="638"/>
      <c r="C1814" s="685"/>
      <c r="D1814" s="680"/>
      <c r="E1814" s="333">
        <v>25</v>
      </c>
      <c r="F1814" s="537" t="s">
        <v>1043</v>
      </c>
      <c r="G1814" s="468" t="s">
        <v>954</v>
      </c>
      <c r="H1814" s="305"/>
      <c r="I1814" s="305"/>
      <c r="J1814" s="305"/>
      <c r="K1814" s="574"/>
      <c r="L1814" s="305">
        <v>1</v>
      </c>
      <c r="M1814" s="305"/>
      <c r="N1814" s="279"/>
      <c r="O1814" s="279">
        <v>273.43763999999999</v>
      </c>
      <c r="P1814" s="279"/>
    </row>
    <row r="1815" spans="1:16" ht="15" hidden="1" customHeight="1" outlineLevel="1" x14ac:dyDescent="0.25">
      <c r="A1815" s="483">
        <v>38</v>
      </c>
      <c r="B1815" s="638"/>
      <c r="C1815" s="685"/>
      <c r="D1815" s="680"/>
      <c r="E1815" s="333">
        <v>25</v>
      </c>
      <c r="F1815" s="537" t="s">
        <v>1043</v>
      </c>
      <c r="G1815" s="468" t="s">
        <v>210</v>
      </c>
      <c r="H1815" s="305"/>
      <c r="I1815" s="305"/>
      <c r="J1815" s="305"/>
      <c r="K1815" s="574"/>
      <c r="L1815" s="305">
        <v>1</v>
      </c>
      <c r="M1815" s="305"/>
      <c r="N1815" s="279"/>
      <c r="O1815" s="279">
        <v>415.51904000000002</v>
      </c>
      <c r="P1815" s="279"/>
    </row>
    <row r="1816" spans="1:16" ht="15" hidden="1" customHeight="1" outlineLevel="1" x14ac:dyDescent="0.25">
      <c r="A1816" s="483">
        <v>39</v>
      </c>
      <c r="B1816" s="638"/>
      <c r="C1816" s="685"/>
      <c r="D1816" s="680"/>
      <c r="E1816" s="333">
        <v>25</v>
      </c>
      <c r="F1816" s="537" t="s">
        <v>1043</v>
      </c>
      <c r="G1816" s="468" t="s">
        <v>957</v>
      </c>
      <c r="H1816" s="305"/>
      <c r="I1816" s="305"/>
      <c r="J1816" s="305"/>
      <c r="K1816" s="574"/>
      <c r="L1816" s="305">
        <v>1</v>
      </c>
      <c r="M1816" s="305"/>
      <c r="N1816" s="279"/>
      <c r="O1816" s="279">
        <v>312.65019999999998</v>
      </c>
      <c r="P1816" s="279"/>
    </row>
    <row r="1817" spans="1:16" ht="15" hidden="1" customHeight="1" outlineLevel="1" x14ac:dyDescent="0.25">
      <c r="A1817" s="483">
        <v>40</v>
      </c>
      <c r="B1817" s="638"/>
      <c r="C1817" s="685"/>
      <c r="D1817" s="680"/>
      <c r="E1817" s="333">
        <v>25</v>
      </c>
      <c r="F1817" s="537" t="s">
        <v>1043</v>
      </c>
      <c r="G1817" s="468" t="s">
        <v>784</v>
      </c>
      <c r="H1817" s="305"/>
      <c r="I1817" s="305"/>
      <c r="J1817" s="305"/>
      <c r="K1817" s="574"/>
      <c r="L1817" s="305">
        <v>1</v>
      </c>
      <c r="M1817" s="305"/>
      <c r="N1817" s="279"/>
      <c r="O1817" s="279">
        <v>299.25747000000001</v>
      </c>
      <c r="P1817" s="279"/>
    </row>
    <row r="1818" spans="1:16" ht="15" hidden="1" customHeight="1" outlineLevel="1" x14ac:dyDescent="0.25">
      <c r="A1818" s="483">
        <v>41</v>
      </c>
      <c r="B1818" s="638"/>
      <c r="C1818" s="685"/>
      <c r="D1818" s="680"/>
      <c r="E1818" s="333">
        <v>25</v>
      </c>
      <c r="F1818" s="537" t="s">
        <v>1043</v>
      </c>
      <c r="G1818" s="468" t="s">
        <v>789</v>
      </c>
      <c r="H1818" s="305"/>
      <c r="I1818" s="305"/>
      <c r="J1818" s="305"/>
      <c r="K1818" s="574"/>
      <c r="L1818" s="305">
        <v>15</v>
      </c>
      <c r="M1818" s="305"/>
      <c r="N1818" s="279"/>
      <c r="O1818" s="279">
        <v>257.87605000000002</v>
      </c>
      <c r="P1818" s="279"/>
    </row>
    <row r="1819" spans="1:16" ht="15" hidden="1" customHeight="1" outlineLevel="1" x14ac:dyDescent="0.25">
      <c r="A1819" s="483">
        <v>42</v>
      </c>
      <c r="B1819" s="638"/>
      <c r="C1819" s="685"/>
      <c r="D1819" s="680"/>
      <c r="E1819" s="333">
        <v>25</v>
      </c>
      <c r="F1819" s="537" t="s">
        <v>1043</v>
      </c>
      <c r="G1819" s="468" t="s">
        <v>875</v>
      </c>
      <c r="H1819" s="305"/>
      <c r="I1819" s="305"/>
      <c r="J1819" s="305"/>
      <c r="K1819" s="574"/>
      <c r="L1819" s="305">
        <v>15</v>
      </c>
      <c r="M1819" s="305"/>
      <c r="N1819" s="279"/>
      <c r="O1819" s="279">
        <v>218.10117</v>
      </c>
      <c r="P1819" s="279"/>
    </row>
    <row r="1820" spans="1:16" ht="15" hidden="1" customHeight="1" outlineLevel="1" x14ac:dyDescent="0.25">
      <c r="A1820" s="483">
        <v>43</v>
      </c>
      <c r="B1820" s="638"/>
      <c r="C1820" s="685"/>
      <c r="D1820" s="680"/>
      <c r="E1820" s="333">
        <v>25</v>
      </c>
      <c r="F1820" s="537" t="s">
        <v>1043</v>
      </c>
      <c r="G1820" s="468" t="s">
        <v>822</v>
      </c>
      <c r="H1820" s="305"/>
      <c r="I1820" s="305"/>
      <c r="J1820" s="305"/>
      <c r="K1820" s="574"/>
      <c r="L1820" s="305">
        <v>15</v>
      </c>
      <c r="M1820" s="305"/>
      <c r="N1820" s="279"/>
      <c r="O1820" s="279">
        <v>333.58744999999999</v>
      </c>
      <c r="P1820" s="279"/>
    </row>
    <row r="1821" spans="1:16" ht="15" hidden="1" customHeight="1" outlineLevel="1" x14ac:dyDescent="0.25">
      <c r="A1821" s="483">
        <v>44</v>
      </c>
      <c r="B1821" s="638"/>
      <c r="C1821" s="685"/>
      <c r="D1821" s="680"/>
      <c r="E1821" s="333">
        <v>25</v>
      </c>
      <c r="F1821" s="537" t="s">
        <v>1043</v>
      </c>
      <c r="G1821" s="468" t="s">
        <v>944</v>
      </c>
      <c r="H1821" s="305"/>
      <c r="I1821" s="305"/>
      <c r="J1821" s="305"/>
      <c r="K1821" s="574"/>
      <c r="L1821" s="305">
        <v>15</v>
      </c>
      <c r="M1821" s="305"/>
      <c r="N1821" s="279"/>
      <c r="O1821" s="279">
        <v>395.14281999999997</v>
      </c>
      <c r="P1821" s="279"/>
    </row>
    <row r="1822" spans="1:16" ht="15" hidden="1" customHeight="1" outlineLevel="1" x14ac:dyDescent="0.25">
      <c r="A1822" s="483">
        <v>45</v>
      </c>
      <c r="B1822" s="638"/>
      <c r="C1822" s="685"/>
      <c r="D1822" s="680"/>
      <c r="E1822" s="333">
        <v>25</v>
      </c>
      <c r="F1822" s="537" t="s">
        <v>1043</v>
      </c>
      <c r="G1822" s="468" t="s">
        <v>837</v>
      </c>
      <c r="H1822" s="305"/>
      <c r="I1822" s="305"/>
      <c r="J1822" s="305"/>
      <c r="K1822" s="574"/>
      <c r="L1822" s="305">
        <v>15</v>
      </c>
      <c r="M1822" s="305"/>
      <c r="N1822" s="279"/>
      <c r="O1822" s="279">
        <v>266.32592</v>
      </c>
      <c r="P1822" s="279"/>
    </row>
    <row r="1823" spans="1:16" ht="15" hidden="1" customHeight="1" outlineLevel="1" x14ac:dyDescent="0.25">
      <c r="A1823" s="483">
        <v>46</v>
      </c>
      <c r="B1823" s="638"/>
      <c r="C1823" s="685"/>
      <c r="D1823" s="680"/>
      <c r="E1823" s="333">
        <v>25</v>
      </c>
      <c r="F1823" s="537" t="s">
        <v>1043</v>
      </c>
      <c r="G1823" s="468" t="s">
        <v>880</v>
      </c>
      <c r="H1823" s="305"/>
      <c r="I1823" s="305"/>
      <c r="J1823" s="305"/>
      <c r="K1823" s="574"/>
      <c r="L1823" s="305">
        <v>17</v>
      </c>
      <c r="M1823" s="305"/>
      <c r="N1823" s="279"/>
      <c r="O1823" s="279">
        <v>368.75238000000002</v>
      </c>
      <c r="P1823" s="279"/>
    </row>
    <row r="1824" spans="1:16" ht="15" hidden="1" customHeight="1" outlineLevel="1" x14ac:dyDescent="0.25">
      <c r="A1824" s="483">
        <v>47</v>
      </c>
      <c r="B1824" s="638"/>
      <c r="C1824" s="685"/>
      <c r="D1824" s="680"/>
      <c r="E1824" s="333">
        <v>25</v>
      </c>
      <c r="F1824" s="537" t="s">
        <v>1043</v>
      </c>
      <c r="G1824" s="468" t="s">
        <v>357</v>
      </c>
      <c r="H1824" s="305"/>
      <c r="I1824" s="305"/>
      <c r="J1824" s="305"/>
      <c r="K1824" s="574"/>
      <c r="L1824" s="305">
        <v>1</v>
      </c>
      <c r="M1824" s="305"/>
      <c r="N1824" s="279"/>
      <c r="O1824" s="279">
        <v>138.64099999999999</v>
      </c>
      <c r="P1824" s="279"/>
    </row>
    <row r="1825" spans="1:16" ht="15" hidden="1" customHeight="1" outlineLevel="1" x14ac:dyDescent="0.25">
      <c r="A1825" s="483">
        <v>49</v>
      </c>
      <c r="B1825" s="638"/>
      <c r="C1825" s="685"/>
      <c r="D1825" s="680"/>
      <c r="E1825" s="271">
        <v>25</v>
      </c>
      <c r="F1825" s="537" t="s">
        <v>1043</v>
      </c>
      <c r="G1825" s="468" t="s">
        <v>2342</v>
      </c>
      <c r="H1825" s="304"/>
      <c r="I1825" s="304"/>
      <c r="J1825" s="304"/>
      <c r="K1825" s="573"/>
      <c r="L1825" s="304"/>
      <c r="M1825" s="304">
        <v>15</v>
      </c>
      <c r="N1825" s="279"/>
      <c r="O1825" s="279"/>
      <c r="P1825" s="279">
        <v>256.93029000000001</v>
      </c>
    </row>
    <row r="1826" spans="1:16" ht="15" hidden="1" customHeight="1" outlineLevel="1" x14ac:dyDescent="0.25">
      <c r="A1826" s="483">
        <v>50</v>
      </c>
      <c r="B1826" s="638"/>
      <c r="C1826" s="685"/>
      <c r="D1826" s="680"/>
      <c r="E1826" s="271">
        <v>25</v>
      </c>
      <c r="F1826" s="537" t="s">
        <v>1043</v>
      </c>
      <c r="G1826" s="468" t="s">
        <v>2354</v>
      </c>
      <c r="H1826" s="304"/>
      <c r="I1826" s="304"/>
      <c r="J1826" s="304"/>
      <c r="K1826" s="573"/>
      <c r="L1826" s="304"/>
      <c r="M1826" s="304">
        <v>15</v>
      </c>
      <c r="N1826" s="279"/>
      <c r="O1826" s="279"/>
      <c r="P1826" s="279">
        <v>257.10385999999994</v>
      </c>
    </row>
    <row r="1827" spans="1:16" ht="15" hidden="1" customHeight="1" outlineLevel="1" x14ac:dyDescent="0.25">
      <c r="A1827" s="483">
        <v>51</v>
      </c>
      <c r="B1827" s="638"/>
      <c r="C1827" s="685"/>
      <c r="D1827" s="680"/>
      <c r="E1827" s="271">
        <v>25</v>
      </c>
      <c r="F1827" s="537" t="s">
        <v>1043</v>
      </c>
      <c r="G1827" s="468" t="s">
        <v>2337</v>
      </c>
      <c r="H1827" s="304"/>
      <c r="I1827" s="304"/>
      <c r="J1827" s="304"/>
      <c r="K1827" s="573"/>
      <c r="L1827" s="304"/>
      <c r="M1827" s="304">
        <v>15</v>
      </c>
      <c r="N1827" s="279"/>
      <c r="O1827" s="279"/>
      <c r="P1827" s="279">
        <v>325.24993000000006</v>
      </c>
    </row>
    <row r="1828" spans="1:16" ht="15" hidden="1" customHeight="1" outlineLevel="1" x14ac:dyDescent="0.25">
      <c r="A1828" s="483">
        <v>52</v>
      </c>
      <c r="B1828" s="638"/>
      <c r="C1828" s="685"/>
      <c r="D1828" s="680"/>
      <c r="E1828" s="271">
        <v>25</v>
      </c>
      <c r="F1828" s="537" t="s">
        <v>1043</v>
      </c>
      <c r="G1828" s="468" t="s">
        <v>2052</v>
      </c>
      <c r="H1828" s="304"/>
      <c r="I1828" s="304"/>
      <c r="J1828" s="304"/>
      <c r="K1828" s="573"/>
      <c r="L1828" s="304"/>
      <c r="M1828" s="304">
        <v>20</v>
      </c>
      <c r="N1828" s="279"/>
      <c r="O1828" s="279"/>
      <c r="P1828" s="279">
        <v>301.28095999999999</v>
      </c>
    </row>
    <row r="1829" spans="1:16" ht="15" hidden="1" customHeight="1" outlineLevel="1" x14ac:dyDescent="0.25">
      <c r="A1829" s="483">
        <v>53</v>
      </c>
      <c r="B1829" s="638"/>
      <c r="C1829" s="685"/>
      <c r="D1829" s="680"/>
      <c r="E1829" s="271">
        <v>25</v>
      </c>
      <c r="F1829" s="537" t="s">
        <v>1043</v>
      </c>
      <c r="G1829" s="468" t="s">
        <v>2053</v>
      </c>
      <c r="H1829" s="304"/>
      <c r="I1829" s="304"/>
      <c r="J1829" s="304"/>
      <c r="K1829" s="573"/>
      <c r="L1829" s="304"/>
      <c r="M1829" s="304">
        <v>15</v>
      </c>
      <c r="N1829" s="279"/>
      <c r="O1829" s="279"/>
      <c r="P1829" s="279">
        <v>267.63597000000004</v>
      </c>
    </row>
    <row r="1830" spans="1:16" ht="15" hidden="1" customHeight="1" outlineLevel="1" x14ac:dyDescent="0.25">
      <c r="A1830" s="483">
        <v>54</v>
      </c>
      <c r="B1830" s="638"/>
      <c r="C1830" s="685"/>
      <c r="D1830" s="680"/>
      <c r="E1830" s="271">
        <v>25</v>
      </c>
      <c r="F1830" s="537" t="s">
        <v>1043</v>
      </c>
      <c r="G1830" s="468" t="s">
        <v>2057</v>
      </c>
      <c r="H1830" s="304"/>
      <c r="I1830" s="304"/>
      <c r="J1830" s="304"/>
      <c r="K1830" s="573"/>
      <c r="L1830" s="304"/>
      <c r="M1830" s="304">
        <v>15</v>
      </c>
      <c r="N1830" s="279"/>
      <c r="O1830" s="279"/>
      <c r="P1830" s="279">
        <v>484.06734</v>
      </c>
    </row>
    <row r="1831" spans="1:16" ht="15" hidden="1" customHeight="1" outlineLevel="1" x14ac:dyDescent="0.25">
      <c r="A1831" s="483">
        <v>55</v>
      </c>
      <c r="B1831" s="638"/>
      <c r="C1831" s="685"/>
      <c r="D1831" s="680"/>
      <c r="E1831" s="271">
        <v>25</v>
      </c>
      <c r="F1831" s="537" t="s">
        <v>1043</v>
      </c>
      <c r="G1831" s="468" t="s">
        <v>2085</v>
      </c>
      <c r="H1831" s="304"/>
      <c r="I1831" s="304"/>
      <c r="J1831" s="304"/>
      <c r="K1831" s="573"/>
      <c r="L1831" s="304"/>
      <c r="M1831" s="304">
        <v>15</v>
      </c>
      <c r="N1831" s="279"/>
      <c r="O1831" s="279"/>
      <c r="P1831" s="279">
        <v>259.01979999999992</v>
      </c>
    </row>
    <row r="1832" spans="1:16" ht="15" hidden="1" customHeight="1" outlineLevel="1" x14ac:dyDescent="0.25">
      <c r="A1832" s="483">
        <v>56</v>
      </c>
      <c r="B1832" s="638"/>
      <c r="C1832" s="685"/>
      <c r="D1832" s="680"/>
      <c r="E1832" s="271">
        <v>25</v>
      </c>
      <c r="F1832" s="537" t="s">
        <v>1043</v>
      </c>
      <c r="G1832" s="468" t="s">
        <v>2088</v>
      </c>
      <c r="H1832" s="304"/>
      <c r="I1832" s="304"/>
      <c r="J1832" s="304"/>
      <c r="K1832" s="573"/>
      <c r="L1832" s="304"/>
      <c r="M1832" s="304">
        <v>4</v>
      </c>
      <c r="N1832" s="279"/>
      <c r="O1832" s="279"/>
      <c r="P1832" s="279">
        <v>140.77098000000001</v>
      </c>
    </row>
    <row r="1833" spans="1:16" ht="15" hidden="1" customHeight="1" outlineLevel="1" x14ac:dyDescent="0.25">
      <c r="A1833" s="483">
        <v>57</v>
      </c>
      <c r="B1833" s="638"/>
      <c r="C1833" s="685"/>
      <c r="D1833" s="680"/>
      <c r="E1833" s="271">
        <v>25</v>
      </c>
      <c r="F1833" s="537" t="s">
        <v>1043</v>
      </c>
      <c r="G1833" s="468" t="s">
        <v>2104</v>
      </c>
      <c r="H1833" s="304"/>
      <c r="I1833" s="304"/>
      <c r="J1833" s="304"/>
      <c r="K1833" s="573"/>
      <c r="L1833" s="304"/>
      <c r="M1833" s="304">
        <v>15</v>
      </c>
      <c r="N1833" s="279"/>
      <c r="O1833" s="279"/>
      <c r="P1833" s="279">
        <v>340.1410199999998</v>
      </c>
    </row>
    <row r="1834" spans="1:16" ht="15" hidden="1" customHeight="1" outlineLevel="1" x14ac:dyDescent="0.25">
      <c r="A1834" s="483">
        <v>58</v>
      </c>
      <c r="B1834" s="638"/>
      <c r="C1834" s="685"/>
      <c r="D1834" s="680"/>
      <c r="E1834" s="271">
        <v>25</v>
      </c>
      <c r="F1834" s="537" t="s">
        <v>1043</v>
      </c>
      <c r="G1834" s="468" t="s">
        <v>2148</v>
      </c>
      <c r="H1834" s="304"/>
      <c r="I1834" s="304"/>
      <c r="J1834" s="304"/>
      <c r="K1834" s="573"/>
      <c r="L1834" s="304"/>
      <c r="M1834" s="304">
        <v>15</v>
      </c>
      <c r="N1834" s="279"/>
      <c r="O1834" s="279"/>
      <c r="P1834" s="279">
        <v>246.64707000000004</v>
      </c>
    </row>
    <row r="1835" spans="1:16" ht="15" hidden="1" customHeight="1" outlineLevel="1" x14ac:dyDescent="0.25">
      <c r="A1835" s="483">
        <v>59</v>
      </c>
      <c r="B1835" s="638"/>
      <c r="C1835" s="685"/>
      <c r="D1835" s="680"/>
      <c r="E1835" s="271">
        <v>25</v>
      </c>
      <c r="F1835" s="537" t="s">
        <v>1043</v>
      </c>
      <c r="G1835" s="468" t="s">
        <v>2162</v>
      </c>
      <c r="H1835" s="304"/>
      <c r="I1835" s="304"/>
      <c r="J1835" s="304"/>
      <c r="K1835" s="573"/>
      <c r="L1835" s="304"/>
      <c r="M1835" s="304">
        <v>15</v>
      </c>
      <c r="N1835" s="279"/>
      <c r="O1835" s="279"/>
      <c r="P1835" s="279">
        <v>498.34759999999994</v>
      </c>
    </row>
    <row r="1836" spans="1:16" ht="15" hidden="1" customHeight="1" outlineLevel="1" x14ac:dyDescent="0.25">
      <c r="A1836" s="483">
        <v>60</v>
      </c>
      <c r="B1836" s="638"/>
      <c r="C1836" s="685"/>
      <c r="D1836" s="680"/>
      <c r="E1836" s="271">
        <v>25</v>
      </c>
      <c r="F1836" s="537" t="s">
        <v>1043</v>
      </c>
      <c r="G1836" s="468" t="s">
        <v>2174</v>
      </c>
      <c r="H1836" s="304"/>
      <c r="I1836" s="304"/>
      <c r="J1836" s="304"/>
      <c r="K1836" s="573"/>
      <c r="L1836" s="304"/>
      <c r="M1836" s="304">
        <v>15</v>
      </c>
      <c r="N1836" s="279"/>
      <c r="O1836" s="279"/>
      <c r="P1836" s="279">
        <v>317.30767000000003</v>
      </c>
    </row>
    <row r="1837" spans="1:16" ht="15" hidden="1" customHeight="1" outlineLevel="1" x14ac:dyDescent="0.25">
      <c r="A1837" s="483">
        <v>61</v>
      </c>
      <c r="B1837" s="638"/>
      <c r="C1837" s="685"/>
      <c r="D1837" s="680"/>
      <c r="E1837" s="271">
        <v>25</v>
      </c>
      <c r="F1837" s="537" t="s">
        <v>1043</v>
      </c>
      <c r="G1837" s="468" t="s">
        <v>2179</v>
      </c>
      <c r="H1837" s="304"/>
      <c r="I1837" s="304"/>
      <c r="J1837" s="304"/>
      <c r="K1837" s="573"/>
      <c r="L1837" s="304"/>
      <c r="M1837" s="304">
        <v>6</v>
      </c>
      <c r="N1837" s="279"/>
      <c r="O1837" s="279"/>
      <c r="P1837" s="279">
        <v>307.45419000000004</v>
      </c>
    </row>
    <row r="1838" spans="1:16" ht="15" hidden="1" customHeight="1" outlineLevel="1" x14ac:dyDescent="0.25">
      <c r="A1838" s="483">
        <v>62</v>
      </c>
      <c r="B1838" s="638"/>
      <c r="C1838" s="685"/>
      <c r="D1838" s="680"/>
      <c r="E1838" s="271">
        <v>25</v>
      </c>
      <c r="F1838" s="537" t="s">
        <v>1043</v>
      </c>
      <c r="G1838" s="468" t="s">
        <v>1559</v>
      </c>
      <c r="H1838" s="304"/>
      <c r="I1838" s="304"/>
      <c r="J1838" s="304"/>
      <c r="K1838" s="573"/>
      <c r="L1838" s="304"/>
      <c r="M1838" s="304">
        <v>15</v>
      </c>
      <c r="N1838" s="279"/>
      <c r="O1838" s="279"/>
      <c r="P1838" s="279">
        <v>269.83999999999997</v>
      </c>
    </row>
    <row r="1839" spans="1:16" ht="15" hidden="1" customHeight="1" outlineLevel="1" x14ac:dyDescent="0.25">
      <c r="A1839" s="483">
        <v>63</v>
      </c>
      <c r="B1839" s="638"/>
      <c r="C1839" s="685"/>
      <c r="D1839" s="680"/>
      <c r="E1839" s="271">
        <v>25</v>
      </c>
      <c r="F1839" s="537" t="s">
        <v>1043</v>
      </c>
      <c r="G1839" s="468" t="s">
        <v>2260</v>
      </c>
      <c r="H1839" s="304"/>
      <c r="I1839" s="304"/>
      <c r="J1839" s="304"/>
      <c r="K1839" s="573"/>
      <c r="L1839" s="304"/>
      <c r="M1839" s="304">
        <v>15</v>
      </c>
      <c r="N1839" s="279"/>
      <c r="O1839" s="279"/>
      <c r="P1839" s="279">
        <v>625.21779000000015</v>
      </c>
    </row>
    <row r="1840" spans="1:16" ht="15" hidden="1" customHeight="1" outlineLevel="1" x14ac:dyDescent="0.25">
      <c r="A1840" s="483">
        <v>64</v>
      </c>
      <c r="B1840" s="638"/>
      <c r="C1840" s="685"/>
      <c r="D1840" s="680"/>
      <c r="E1840" s="271">
        <v>25</v>
      </c>
      <c r="F1840" s="537" t="s">
        <v>1043</v>
      </c>
      <c r="G1840" s="468" t="s">
        <v>2307</v>
      </c>
      <c r="H1840" s="304"/>
      <c r="I1840" s="304"/>
      <c r="J1840" s="304"/>
      <c r="K1840" s="573"/>
      <c r="L1840" s="304"/>
      <c r="M1840" s="304">
        <v>16</v>
      </c>
      <c r="N1840" s="279"/>
      <c r="O1840" s="279"/>
      <c r="P1840" s="279">
        <v>294.41239000000002</v>
      </c>
    </row>
    <row r="1841" spans="1:16" ht="15" hidden="1" customHeight="1" outlineLevel="1" thickBot="1" x14ac:dyDescent="0.3">
      <c r="A1841" s="483">
        <v>65</v>
      </c>
      <c r="B1841" s="638"/>
      <c r="C1841" s="685"/>
      <c r="D1841" s="680"/>
      <c r="E1841" s="271">
        <v>25</v>
      </c>
      <c r="F1841" s="537" t="s">
        <v>1043</v>
      </c>
      <c r="G1841" s="468" t="s">
        <v>2324</v>
      </c>
      <c r="H1841" s="304"/>
      <c r="I1841" s="304"/>
      <c r="J1841" s="304"/>
      <c r="K1841" s="573"/>
      <c r="L1841" s="304"/>
      <c r="M1841" s="304">
        <v>15</v>
      </c>
      <c r="N1841" s="279"/>
      <c r="O1841" s="279"/>
      <c r="P1841" s="279">
        <v>327.47663</v>
      </c>
    </row>
    <row r="1842" spans="1:16" ht="15" customHeight="1" collapsed="1" thickBot="1" x14ac:dyDescent="0.3">
      <c r="A1842" s="361" t="s">
        <v>1052</v>
      </c>
      <c r="B1842" s="638"/>
      <c r="C1842" s="685"/>
      <c r="D1842" s="680"/>
      <c r="E1842" s="364" t="s">
        <v>78</v>
      </c>
      <c r="F1842" s="404" t="s">
        <v>1043</v>
      </c>
      <c r="G1842" s="386" t="s">
        <v>16</v>
      </c>
      <c r="H1842" s="415">
        <v>0</v>
      </c>
      <c r="I1842" s="415">
        <v>0</v>
      </c>
      <c r="J1842" s="415">
        <v>0</v>
      </c>
      <c r="K1842" s="584">
        <v>255</v>
      </c>
      <c r="L1842" s="415">
        <v>257.5</v>
      </c>
      <c r="M1842" s="415">
        <v>114.8</v>
      </c>
      <c r="N1842" s="389">
        <v>3667.8057100000005</v>
      </c>
      <c r="O1842" s="389">
        <v>3673.4742699999997</v>
      </c>
      <c r="P1842" s="389">
        <v>1445.8742900000002</v>
      </c>
    </row>
    <row r="1843" spans="1:16" ht="15" hidden="1" customHeight="1" outlineLevel="1" x14ac:dyDescent="0.3">
      <c r="A1843" s="484">
        <v>1</v>
      </c>
      <c r="B1843" s="638"/>
      <c r="C1843" s="685"/>
      <c r="D1843" s="680"/>
      <c r="E1843" s="439">
        <v>63</v>
      </c>
      <c r="F1843" s="470" t="s">
        <v>1043</v>
      </c>
      <c r="G1843" s="470" t="s">
        <v>889</v>
      </c>
      <c r="H1843" s="317"/>
      <c r="I1843" s="317"/>
      <c r="J1843" s="317"/>
      <c r="K1843" s="580">
        <v>15</v>
      </c>
      <c r="L1843" s="317"/>
      <c r="M1843" s="317"/>
      <c r="N1843" s="281">
        <v>740.20353999999998</v>
      </c>
      <c r="O1843" s="281"/>
      <c r="P1843" s="281"/>
    </row>
    <row r="1844" spans="1:16" ht="15" hidden="1" customHeight="1" outlineLevel="1" x14ac:dyDescent="0.3">
      <c r="A1844" s="483">
        <v>2</v>
      </c>
      <c r="B1844" s="638"/>
      <c r="C1844" s="685"/>
      <c r="D1844" s="680"/>
      <c r="E1844" s="333">
        <v>63</v>
      </c>
      <c r="F1844" s="537" t="s">
        <v>1043</v>
      </c>
      <c r="G1844" s="468" t="s">
        <v>975</v>
      </c>
      <c r="H1844" s="305"/>
      <c r="I1844" s="305"/>
      <c r="J1844" s="305"/>
      <c r="K1844" s="574">
        <v>30</v>
      </c>
      <c r="L1844" s="305"/>
      <c r="M1844" s="305"/>
      <c r="N1844" s="279">
        <v>366.66514999999998</v>
      </c>
      <c r="O1844" s="279"/>
      <c r="P1844" s="279"/>
    </row>
    <row r="1845" spans="1:16" ht="15" hidden="1" customHeight="1" outlineLevel="1" x14ac:dyDescent="0.3">
      <c r="A1845" s="483">
        <v>3</v>
      </c>
      <c r="B1845" s="638"/>
      <c r="C1845" s="685"/>
      <c r="D1845" s="680"/>
      <c r="E1845" s="333">
        <v>40</v>
      </c>
      <c r="F1845" s="537" t="s">
        <v>1043</v>
      </c>
      <c r="G1845" s="468" t="s">
        <v>903</v>
      </c>
      <c r="H1845" s="305"/>
      <c r="I1845" s="305"/>
      <c r="J1845" s="305"/>
      <c r="K1845" s="574">
        <v>15</v>
      </c>
      <c r="L1845" s="305"/>
      <c r="M1845" s="305"/>
      <c r="N1845" s="279">
        <v>302.79795999999999</v>
      </c>
      <c r="O1845" s="279"/>
      <c r="P1845" s="279"/>
    </row>
    <row r="1846" spans="1:16" ht="15" hidden="1" customHeight="1" outlineLevel="1" x14ac:dyDescent="0.3">
      <c r="A1846" s="483">
        <v>4</v>
      </c>
      <c r="B1846" s="638"/>
      <c r="C1846" s="685"/>
      <c r="D1846" s="680"/>
      <c r="E1846" s="333">
        <v>40</v>
      </c>
      <c r="F1846" s="537" t="s">
        <v>1043</v>
      </c>
      <c r="G1846" s="468" t="s">
        <v>978</v>
      </c>
      <c r="H1846" s="305"/>
      <c r="I1846" s="305"/>
      <c r="J1846" s="305"/>
      <c r="K1846" s="574">
        <v>25</v>
      </c>
      <c r="L1846" s="305"/>
      <c r="M1846" s="305"/>
      <c r="N1846" s="279">
        <v>371.92871000000002</v>
      </c>
      <c r="O1846" s="279"/>
      <c r="P1846" s="279"/>
    </row>
    <row r="1847" spans="1:16" ht="15" hidden="1" customHeight="1" outlineLevel="1" x14ac:dyDescent="0.3">
      <c r="A1847" s="483">
        <v>5</v>
      </c>
      <c r="B1847" s="638"/>
      <c r="C1847" s="685"/>
      <c r="D1847" s="680"/>
      <c r="E1847" s="333">
        <v>40</v>
      </c>
      <c r="F1847" s="537" t="s">
        <v>1043</v>
      </c>
      <c r="G1847" s="468" t="s">
        <v>981</v>
      </c>
      <c r="H1847" s="305"/>
      <c r="I1847" s="305"/>
      <c r="J1847" s="305"/>
      <c r="K1847" s="574">
        <v>30</v>
      </c>
      <c r="L1847" s="305"/>
      <c r="M1847" s="305"/>
      <c r="N1847" s="279">
        <v>357.37489999999997</v>
      </c>
      <c r="O1847" s="279"/>
      <c r="P1847" s="279"/>
    </row>
    <row r="1848" spans="1:16" ht="15" hidden="1" customHeight="1" outlineLevel="1" x14ac:dyDescent="0.3">
      <c r="A1848" s="483">
        <v>6</v>
      </c>
      <c r="B1848" s="638"/>
      <c r="C1848" s="685"/>
      <c r="D1848" s="680"/>
      <c r="E1848" s="333">
        <v>63</v>
      </c>
      <c r="F1848" s="537" t="s">
        <v>1043</v>
      </c>
      <c r="G1848" s="468" t="s">
        <v>630</v>
      </c>
      <c r="H1848" s="305"/>
      <c r="I1848" s="305"/>
      <c r="J1848" s="305"/>
      <c r="K1848" s="574">
        <v>50</v>
      </c>
      <c r="L1848" s="305"/>
      <c r="M1848" s="305"/>
      <c r="N1848" s="279">
        <v>375.21921000000003</v>
      </c>
      <c r="O1848" s="279"/>
      <c r="P1848" s="279"/>
    </row>
    <row r="1849" spans="1:16" ht="15" hidden="1" customHeight="1" outlineLevel="1" x14ac:dyDescent="0.3">
      <c r="A1849" s="483">
        <v>7</v>
      </c>
      <c r="B1849" s="638"/>
      <c r="C1849" s="685"/>
      <c r="D1849" s="680"/>
      <c r="E1849" s="333">
        <v>63</v>
      </c>
      <c r="F1849" s="537" t="s">
        <v>1043</v>
      </c>
      <c r="G1849" s="468" t="s">
        <v>632</v>
      </c>
      <c r="H1849" s="305"/>
      <c r="I1849" s="305"/>
      <c r="J1849" s="305"/>
      <c r="K1849" s="574">
        <v>30</v>
      </c>
      <c r="L1849" s="305"/>
      <c r="M1849" s="305"/>
      <c r="N1849" s="279">
        <v>437.23759000000001</v>
      </c>
      <c r="O1849" s="279"/>
      <c r="P1849" s="279"/>
    </row>
    <row r="1850" spans="1:16" ht="15" hidden="1" customHeight="1" outlineLevel="1" x14ac:dyDescent="0.3">
      <c r="A1850" s="483">
        <v>8</v>
      </c>
      <c r="B1850" s="638"/>
      <c r="C1850" s="685"/>
      <c r="D1850" s="680"/>
      <c r="E1850" s="333">
        <v>63</v>
      </c>
      <c r="F1850" s="537" t="s">
        <v>1043</v>
      </c>
      <c r="G1850" s="537" t="s">
        <v>983</v>
      </c>
      <c r="H1850" s="305"/>
      <c r="I1850" s="305"/>
      <c r="J1850" s="305"/>
      <c r="K1850" s="574">
        <v>40</v>
      </c>
      <c r="L1850" s="305"/>
      <c r="M1850" s="305"/>
      <c r="N1850" s="279">
        <v>372.51170000000002</v>
      </c>
      <c r="O1850" s="279"/>
      <c r="P1850" s="279"/>
    </row>
    <row r="1851" spans="1:16" ht="15" hidden="1" customHeight="1" outlineLevel="1" x14ac:dyDescent="0.3">
      <c r="A1851" s="483">
        <v>9</v>
      </c>
      <c r="B1851" s="638"/>
      <c r="C1851" s="685"/>
      <c r="D1851" s="680"/>
      <c r="E1851" s="333">
        <v>40</v>
      </c>
      <c r="F1851" s="537" t="s">
        <v>1043</v>
      </c>
      <c r="G1851" s="537" t="s">
        <v>985</v>
      </c>
      <c r="H1851" s="305"/>
      <c r="I1851" s="305"/>
      <c r="J1851" s="305"/>
      <c r="K1851" s="574">
        <v>20</v>
      </c>
      <c r="L1851" s="305"/>
      <c r="M1851" s="305"/>
      <c r="N1851" s="279">
        <v>343.86695000000003</v>
      </c>
      <c r="O1851" s="279"/>
      <c r="P1851" s="279"/>
    </row>
    <row r="1852" spans="1:16" ht="15" hidden="1" customHeight="1" outlineLevel="1" x14ac:dyDescent="0.3">
      <c r="A1852" s="483">
        <v>10</v>
      </c>
      <c r="B1852" s="638"/>
      <c r="C1852" s="685"/>
      <c r="D1852" s="680"/>
      <c r="E1852" s="333">
        <v>40</v>
      </c>
      <c r="F1852" s="537" t="s">
        <v>1043</v>
      </c>
      <c r="G1852" s="537" t="s">
        <v>217</v>
      </c>
      <c r="H1852" s="305"/>
      <c r="I1852" s="305"/>
      <c r="J1852" s="305"/>
      <c r="K1852" s="574"/>
      <c r="L1852" s="305">
        <v>25</v>
      </c>
      <c r="M1852" s="305"/>
      <c r="N1852" s="279"/>
      <c r="O1852" s="279">
        <v>333.51906000000002</v>
      </c>
      <c r="P1852" s="279"/>
    </row>
    <row r="1853" spans="1:16" ht="15" hidden="1" customHeight="1" outlineLevel="1" x14ac:dyDescent="0.3">
      <c r="A1853" s="483">
        <v>11</v>
      </c>
      <c r="B1853" s="638"/>
      <c r="C1853" s="685"/>
      <c r="D1853" s="680"/>
      <c r="E1853" s="333">
        <v>63</v>
      </c>
      <c r="F1853" s="537" t="s">
        <v>1043</v>
      </c>
      <c r="G1853" s="537" t="s">
        <v>229</v>
      </c>
      <c r="H1853" s="305"/>
      <c r="I1853" s="305"/>
      <c r="J1853" s="305"/>
      <c r="K1853" s="574"/>
      <c r="L1853" s="305">
        <v>30</v>
      </c>
      <c r="M1853" s="305"/>
      <c r="N1853" s="279"/>
      <c r="O1853" s="279">
        <v>396.17590000000001</v>
      </c>
      <c r="P1853" s="279"/>
    </row>
    <row r="1854" spans="1:16" ht="15" hidden="1" customHeight="1" outlineLevel="1" x14ac:dyDescent="0.3">
      <c r="A1854" s="483">
        <v>12</v>
      </c>
      <c r="B1854" s="638"/>
      <c r="C1854" s="685"/>
      <c r="D1854" s="680"/>
      <c r="E1854" s="333">
        <v>63</v>
      </c>
      <c r="F1854" s="537" t="s">
        <v>1043</v>
      </c>
      <c r="G1854" s="537" t="s">
        <v>924</v>
      </c>
      <c r="H1854" s="305"/>
      <c r="I1854" s="305"/>
      <c r="J1854" s="305"/>
      <c r="K1854" s="574"/>
      <c r="L1854" s="305">
        <v>50</v>
      </c>
      <c r="M1854" s="305"/>
      <c r="N1854" s="279"/>
      <c r="O1854" s="279">
        <v>327.12065999999999</v>
      </c>
      <c r="P1854" s="279"/>
    </row>
    <row r="1855" spans="1:16" ht="15" hidden="1" customHeight="1" outlineLevel="1" x14ac:dyDescent="0.3">
      <c r="A1855" s="483">
        <v>13</v>
      </c>
      <c r="B1855" s="638"/>
      <c r="C1855" s="685"/>
      <c r="D1855" s="680"/>
      <c r="E1855" s="333">
        <v>40</v>
      </c>
      <c r="F1855" s="537" t="s">
        <v>1043</v>
      </c>
      <c r="G1855" s="537" t="s">
        <v>935</v>
      </c>
      <c r="H1855" s="305"/>
      <c r="I1855" s="305"/>
      <c r="J1855" s="305"/>
      <c r="K1855" s="574"/>
      <c r="L1855" s="305">
        <v>2.5</v>
      </c>
      <c r="M1855" s="305"/>
      <c r="N1855" s="279"/>
      <c r="O1855" s="279">
        <v>274.31477000000001</v>
      </c>
      <c r="P1855" s="279"/>
    </row>
    <row r="1856" spans="1:16" ht="15" hidden="1" customHeight="1" outlineLevel="1" x14ac:dyDescent="0.3">
      <c r="A1856" s="483">
        <v>14</v>
      </c>
      <c r="B1856" s="638"/>
      <c r="C1856" s="685"/>
      <c r="D1856" s="680"/>
      <c r="E1856" s="333">
        <v>63</v>
      </c>
      <c r="F1856" s="537" t="s">
        <v>1043</v>
      </c>
      <c r="G1856" s="537" t="s">
        <v>956</v>
      </c>
      <c r="H1856" s="305"/>
      <c r="I1856" s="305"/>
      <c r="J1856" s="305"/>
      <c r="K1856" s="574"/>
      <c r="L1856" s="305">
        <v>40</v>
      </c>
      <c r="M1856" s="305"/>
      <c r="N1856" s="279"/>
      <c r="O1856" s="279">
        <v>373.80426999999997</v>
      </c>
      <c r="P1856" s="279"/>
    </row>
    <row r="1857" spans="1:16" ht="15" hidden="1" customHeight="1" outlineLevel="1" x14ac:dyDescent="0.3">
      <c r="A1857" s="483">
        <v>15</v>
      </c>
      <c r="B1857" s="638"/>
      <c r="C1857" s="685"/>
      <c r="D1857" s="680"/>
      <c r="E1857" s="333">
        <v>40</v>
      </c>
      <c r="F1857" s="537" t="s">
        <v>1043</v>
      </c>
      <c r="G1857" s="537" t="s">
        <v>869</v>
      </c>
      <c r="H1857" s="305"/>
      <c r="I1857" s="305"/>
      <c r="J1857" s="305"/>
      <c r="K1857" s="574"/>
      <c r="L1857" s="305">
        <v>25</v>
      </c>
      <c r="M1857" s="305"/>
      <c r="N1857" s="279"/>
      <c r="O1857" s="279">
        <v>594.03733</v>
      </c>
      <c r="P1857" s="279"/>
    </row>
    <row r="1858" spans="1:16" ht="15" hidden="1" customHeight="1" outlineLevel="1" x14ac:dyDescent="0.3">
      <c r="A1858" s="483">
        <v>16</v>
      </c>
      <c r="B1858" s="638"/>
      <c r="C1858" s="685"/>
      <c r="D1858" s="680"/>
      <c r="E1858" s="333">
        <v>40</v>
      </c>
      <c r="F1858" s="537" t="s">
        <v>1043</v>
      </c>
      <c r="G1858" s="537" t="s">
        <v>1053</v>
      </c>
      <c r="H1858" s="305"/>
      <c r="I1858" s="305"/>
      <c r="J1858" s="305"/>
      <c r="K1858" s="574"/>
      <c r="L1858" s="305">
        <v>20</v>
      </c>
      <c r="M1858" s="305"/>
      <c r="N1858" s="279"/>
      <c r="O1858" s="279">
        <v>409.39204999999998</v>
      </c>
      <c r="P1858" s="279"/>
    </row>
    <row r="1859" spans="1:16" ht="15" hidden="1" customHeight="1" outlineLevel="1" x14ac:dyDescent="0.3">
      <c r="A1859" s="483">
        <v>17</v>
      </c>
      <c r="B1859" s="638"/>
      <c r="C1859" s="685"/>
      <c r="D1859" s="680"/>
      <c r="E1859" s="333">
        <v>40</v>
      </c>
      <c r="F1859" s="537" t="s">
        <v>1043</v>
      </c>
      <c r="G1859" s="537" t="s">
        <v>879</v>
      </c>
      <c r="H1859" s="305"/>
      <c r="I1859" s="305"/>
      <c r="J1859" s="305"/>
      <c r="K1859" s="574"/>
      <c r="L1859" s="305">
        <v>25</v>
      </c>
      <c r="M1859" s="305"/>
      <c r="N1859" s="279"/>
      <c r="O1859" s="279">
        <v>334.45080000000002</v>
      </c>
      <c r="P1859" s="279"/>
    </row>
    <row r="1860" spans="1:16" ht="15" hidden="1" customHeight="1" outlineLevel="1" x14ac:dyDescent="0.3">
      <c r="A1860" s="483">
        <v>18</v>
      </c>
      <c r="B1860" s="638"/>
      <c r="C1860" s="685"/>
      <c r="D1860" s="680"/>
      <c r="E1860" s="333">
        <v>40</v>
      </c>
      <c r="F1860" s="537" t="s">
        <v>1043</v>
      </c>
      <c r="G1860" s="537" t="s">
        <v>1054</v>
      </c>
      <c r="H1860" s="305"/>
      <c r="I1860" s="305"/>
      <c r="J1860" s="305"/>
      <c r="K1860" s="574"/>
      <c r="L1860" s="305">
        <v>25</v>
      </c>
      <c r="M1860" s="305"/>
      <c r="N1860" s="279"/>
      <c r="O1860" s="279">
        <v>308.69681000000003</v>
      </c>
      <c r="P1860" s="279"/>
    </row>
    <row r="1861" spans="1:16" ht="15" hidden="1" customHeight="1" outlineLevel="1" x14ac:dyDescent="0.3">
      <c r="A1861" s="483">
        <v>19</v>
      </c>
      <c r="B1861" s="638"/>
      <c r="C1861" s="685"/>
      <c r="D1861" s="680"/>
      <c r="E1861" s="333">
        <v>40</v>
      </c>
      <c r="F1861" s="537" t="s">
        <v>1043</v>
      </c>
      <c r="G1861" s="537" t="s">
        <v>737</v>
      </c>
      <c r="H1861" s="305"/>
      <c r="I1861" s="305"/>
      <c r="J1861" s="305"/>
      <c r="K1861" s="574"/>
      <c r="L1861" s="305">
        <v>15</v>
      </c>
      <c r="M1861" s="305"/>
      <c r="N1861" s="279"/>
      <c r="O1861" s="279">
        <v>321.96262000000002</v>
      </c>
      <c r="P1861" s="279"/>
    </row>
    <row r="1862" spans="1:16" ht="15" hidden="1" customHeight="1" outlineLevel="1" x14ac:dyDescent="0.25">
      <c r="A1862" s="483">
        <v>20</v>
      </c>
      <c r="B1862" s="638"/>
      <c r="C1862" s="685"/>
      <c r="D1862" s="680"/>
      <c r="E1862" s="271">
        <v>40</v>
      </c>
      <c r="F1862" s="537" t="s">
        <v>1043</v>
      </c>
      <c r="G1862" s="200" t="s">
        <v>2127</v>
      </c>
      <c r="H1862" s="304"/>
      <c r="I1862" s="304"/>
      <c r="J1862" s="304"/>
      <c r="K1862" s="573"/>
      <c r="L1862" s="304"/>
      <c r="M1862" s="304">
        <v>29.8</v>
      </c>
      <c r="N1862" s="279"/>
      <c r="O1862" s="279"/>
      <c r="P1862" s="279">
        <v>314.18105999999989</v>
      </c>
    </row>
    <row r="1863" spans="1:16" ht="15" hidden="1" customHeight="1" outlineLevel="1" x14ac:dyDescent="0.25">
      <c r="A1863" s="483">
        <v>21</v>
      </c>
      <c r="B1863" s="638"/>
      <c r="C1863" s="685"/>
      <c r="D1863" s="680"/>
      <c r="E1863" s="271">
        <v>40</v>
      </c>
      <c r="F1863" s="537" t="s">
        <v>1043</v>
      </c>
      <c r="G1863" s="200" t="s">
        <v>2271</v>
      </c>
      <c r="H1863" s="304"/>
      <c r="I1863" s="304"/>
      <c r="J1863" s="304"/>
      <c r="K1863" s="573"/>
      <c r="L1863" s="304"/>
      <c r="M1863" s="304">
        <v>25</v>
      </c>
      <c r="N1863" s="279"/>
      <c r="O1863" s="279"/>
      <c r="P1863" s="279">
        <v>334.77359000000001</v>
      </c>
    </row>
    <row r="1864" spans="1:16" ht="15" hidden="1" customHeight="1" outlineLevel="1" thickBot="1" x14ac:dyDescent="0.3">
      <c r="A1864" s="485">
        <v>22</v>
      </c>
      <c r="B1864" s="638"/>
      <c r="C1864" s="685"/>
      <c r="D1864" s="680"/>
      <c r="E1864" s="333">
        <v>100</v>
      </c>
      <c r="F1864" s="537" t="s">
        <v>1043</v>
      </c>
      <c r="G1864" s="253" t="s">
        <v>2192</v>
      </c>
      <c r="H1864" s="576"/>
      <c r="I1864" s="576"/>
      <c r="J1864" s="576"/>
      <c r="K1864" s="575"/>
      <c r="L1864" s="576"/>
      <c r="M1864" s="576">
        <v>60</v>
      </c>
      <c r="N1864" s="282"/>
      <c r="O1864" s="282"/>
      <c r="P1864" s="282">
        <v>796.91964000000019</v>
      </c>
    </row>
    <row r="1865" spans="1:16" ht="15" customHeight="1" collapsed="1" thickBot="1" x14ac:dyDescent="0.3">
      <c r="A1865" s="391" t="s">
        <v>1055</v>
      </c>
      <c r="B1865" s="638"/>
      <c r="C1865" s="685"/>
      <c r="D1865" s="680"/>
      <c r="E1865" s="408" t="s">
        <v>78</v>
      </c>
      <c r="F1865" s="361" t="s">
        <v>1056</v>
      </c>
      <c r="G1865" s="386" t="s">
        <v>16</v>
      </c>
      <c r="H1865" s="415">
        <v>0</v>
      </c>
      <c r="I1865" s="415">
        <v>0</v>
      </c>
      <c r="J1865" s="415">
        <v>0</v>
      </c>
      <c r="K1865" s="584">
        <v>478</v>
      </c>
      <c r="L1865" s="415">
        <v>322</v>
      </c>
      <c r="M1865" s="415">
        <v>294.39999999999998</v>
      </c>
      <c r="N1865" s="389">
        <v>4609.7109399999999</v>
      </c>
      <c r="O1865" s="389">
        <v>3248.0158500000002</v>
      </c>
      <c r="P1865" s="389">
        <v>4103.7145200000004</v>
      </c>
    </row>
    <row r="1866" spans="1:16" ht="15" hidden="1" customHeight="1" outlineLevel="1" x14ac:dyDescent="0.3">
      <c r="A1866" s="484">
        <v>1</v>
      </c>
      <c r="B1866" s="638"/>
      <c r="C1866" s="685"/>
      <c r="D1866" s="680"/>
      <c r="E1866" s="337">
        <v>40</v>
      </c>
      <c r="F1866" s="275" t="s">
        <v>1056</v>
      </c>
      <c r="G1866" s="465" t="s">
        <v>1016</v>
      </c>
      <c r="H1866" s="317"/>
      <c r="I1866" s="317"/>
      <c r="J1866" s="317"/>
      <c r="K1866" s="580">
        <v>40</v>
      </c>
      <c r="L1866" s="317"/>
      <c r="M1866" s="317"/>
      <c r="N1866" s="281">
        <v>365.39010999999999</v>
      </c>
      <c r="O1866" s="281"/>
      <c r="P1866" s="281"/>
    </row>
    <row r="1867" spans="1:16" ht="15" hidden="1" customHeight="1" outlineLevel="1" x14ac:dyDescent="0.3">
      <c r="A1867" s="483">
        <v>2</v>
      </c>
      <c r="B1867" s="638"/>
      <c r="C1867" s="685"/>
      <c r="D1867" s="680"/>
      <c r="E1867" s="316">
        <v>100</v>
      </c>
      <c r="F1867" s="276" t="s">
        <v>1056</v>
      </c>
      <c r="G1867" s="537" t="s">
        <v>409</v>
      </c>
      <c r="H1867" s="305"/>
      <c r="I1867" s="305"/>
      <c r="J1867" s="305"/>
      <c r="K1867" s="574">
        <v>15</v>
      </c>
      <c r="L1867" s="305"/>
      <c r="M1867" s="305"/>
      <c r="N1867" s="279">
        <v>757.65161000000001</v>
      </c>
      <c r="O1867" s="279"/>
      <c r="P1867" s="279"/>
    </row>
    <row r="1868" spans="1:16" ht="15" hidden="1" customHeight="1" outlineLevel="1" x14ac:dyDescent="0.3">
      <c r="A1868" s="483">
        <v>3</v>
      </c>
      <c r="B1868" s="638"/>
      <c r="C1868" s="685"/>
      <c r="D1868" s="680"/>
      <c r="E1868" s="316">
        <v>100</v>
      </c>
      <c r="F1868" s="276" t="s">
        <v>1056</v>
      </c>
      <c r="G1868" s="537" t="s">
        <v>886</v>
      </c>
      <c r="H1868" s="305"/>
      <c r="I1868" s="305"/>
      <c r="J1868" s="305"/>
      <c r="K1868" s="574">
        <v>45</v>
      </c>
      <c r="L1868" s="305"/>
      <c r="M1868" s="305"/>
      <c r="N1868" s="279">
        <v>781.96319999999992</v>
      </c>
      <c r="O1868" s="279"/>
      <c r="P1868" s="279"/>
    </row>
    <row r="1869" spans="1:16" ht="15" hidden="1" customHeight="1" outlineLevel="1" x14ac:dyDescent="0.3">
      <c r="A1869" s="483">
        <v>4</v>
      </c>
      <c r="B1869" s="638"/>
      <c r="C1869" s="685"/>
      <c r="D1869" s="680"/>
      <c r="E1869" s="316">
        <v>63</v>
      </c>
      <c r="F1869" s="276" t="s">
        <v>1056</v>
      </c>
      <c r="G1869" s="537" t="s">
        <v>967</v>
      </c>
      <c r="H1869" s="305"/>
      <c r="I1869" s="305"/>
      <c r="J1869" s="305"/>
      <c r="K1869" s="574">
        <v>80</v>
      </c>
      <c r="L1869" s="305"/>
      <c r="M1869" s="305"/>
      <c r="N1869" s="279">
        <v>473.87876</v>
      </c>
      <c r="O1869" s="279"/>
      <c r="P1869" s="279"/>
    </row>
    <row r="1870" spans="1:16" ht="15" hidden="1" customHeight="1" outlineLevel="1" x14ac:dyDescent="0.3">
      <c r="A1870" s="483">
        <v>5</v>
      </c>
      <c r="B1870" s="638"/>
      <c r="C1870" s="685"/>
      <c r="D1870" s="680"/>
      <c r="E1870" s="316">
        <v>100</v>
      </c>
      <c r="F1870" s="276" t="s">
        <v>1056</v>
      </c>
      <c r="G1870" s="537" t="s">
        <v>590</v>
      </c>
      <c r="H1870" s="305"/>
      <c r="I1870" s="305"/>
      <c r="J1870" s="305"/>
      <c r="K1870" s="574">
        <v>15</v>
      </c>
      <c r="L1870" s="305"/>
      <c r="M1870" s="305"/>
      <c r="N1870" s="279">
        <v>425.76236999999998</v>
      </c>
      <c r="O1870" s="279"/>
      <c r="P1870" s="279"/>
    </row>
    <row r="1871" spans="1:16" ht="15" hidden="1" customHeight="1" outlineLevel="1" x14ac:dyDescent="0.3">
      <c r="A1871" s="483">
        <v>6</v>
      </c>
      <c r="B1871" s="638"/>
      <c r="C1871" s="685"/>
      <c r="D1871" s="680"/>
      <c r="E1871" s="316">
        <v>100</v>
      </c>
      <c r="F1871" s="276" t="s">
        <v>1056</v>
      </c>
      <c r="G1871" s="537" t="s">
        <v>899</v>
      </c>
      <c r="H1871" s="305"/>
      <c r="I1871" s="305"/>
      <c r="J1871" s="305"/>
      <c r="K1871" s="574">
        <v>55</v>
      </c>
      <c r="L1871" s="305"/>
      <c r="M1871" s="305"/>
      <c r="N1871" s="279">
        <v>475.04955999999999</v>
      </c>
      <c r="O1871" s="279"/>
      <c r="P1871" s="279"/>
    </row>
    <row r="1872" spans="1:16" ht="15" hidden="1" customHeight="1" outlineLevel="1" x14ac:dyDescent="0.3">
      <c r="A1872" s="483">
        <v>7</v>
      </c>
      <c r="B1872" s="638"/>
      <c r="C1872" s="685"/>
      <c r="D1872" s="680"/>
      <c r="E1872" s="316">
        <v>100</v>
      </c>
      <c r="F1872" s="276" t="s">
        <v>1056</v>
      </c>
      <c r="G1872" s="537" t="s">
        <v>900</v>
      </c>
      <c r="H1872" s="305"/>
      <c r="I1872" s="305"/>
      <c r="J1872" s="305"/>
      <c r="K1872" s="574">
        <v>80</v>
      </c>
      <c r="L1872" s="305"/>
      <c r="M1872" s="305"/>
      <c r="N1872" s="279">
        <v>533.29163000000005</v>
      </c>
      <c r="O1872" s="279"/>
      <c r="P1872" s="279"/>
    </row>
    <row r="1873" spans="1:16" ht="15" hidden="1" customHeight="1" outlineLevel="1" x14ac:dyDescent="0.3">
      <c r="A1873" s="483">
        <v>8</v>
      </c>
      <c r="B1873" s="638"/>
      <c r="C1873" s="685"/>
      <c r="D1873" s="680"/>
      <c r="E1873" s="316">
        <v>100</v>
      </c>
      <c r="F1873" s="276" t="s">
        <v>1056</v>
      </c>
      <c r="G1873" s="537" t="s">
        <v>635</v>
      </c>
      <c r="H1873" s="305"/>
      <c r="I1873" s="305"/>
      <c r="J1873" s="305"/>
      <c r="K1873" s="574">
        <v>108</v>
      </c>
      <c r="L1873" s="305"/>
      <c r="M1873" s="305"/>
      <c r="N1873" s="279">
        <v>483.22534000000002</v>
      </c>
      <c r="O1873" s="279"/>
      <c r="P1873" s="279"/>
    </row>
    <row r="1874" spans="1:16" ht="15" hidden="1" customHeight="1" outlineLevel="1" x14ac:dyDescent="0.3">
      <c r="A1874" s="483">
        <v>9</v>
      </c>
      <c r="B1874" s="638"/>
      <c r="C1874" s="685"/>
      <c r="D1874" s="680"/>
      <c r="E1874" s="316">
        <v>63</v>
      </c>
      <c r="F1874" s="276" t="s">
        <v>1056</v>
      </c>
      <c r="G1874" s="537" t="s">
        <v>619</v>
      </c>
      <c r="H1874" s="305"/>
      <c r="I1874" s="305"/>
      <c r="J1874" s="305"/>
      <c r="K1874" s="574">
        <v>40</v>
      </c>
      <c r="L1874" s="305"/>
      <c r="M1874" s="305"/>
      <c r="N1874" s="279">
        <v>313.49835999999999</v>
      </c>
      <c r="O1874" s="279"/>
      <c r="P1874" s="279"/>
    </row>
    <row r="1875" spans="1:16" ht="15" hidden="1" customHeight="1" outlineLevel="1" x14ac:dyDescent="0.3">
      <c r="A1875" s="483">
        <v>10</v>
      </c>
      <c r="B1875" s="638"/>
      <c r="C1875" s="685"/>
      <c r="D1875" s="680"/>
      <c r="E1875" s="316">
        <v>63</v>
      </c>
      <c r="F1875" s="276" t="s">
        <v>1056</v>
      </c>
      <c r="G1875" s="537" t="s">
        <v>923</v>
      </c>
      <c r="H1875" s="305"/>
      <c r="I1875" s="305"/>
      <c r="J1875" s="305"/>
      <c r="K1875" s="574"/>
      <c r="L1875" s="305">
        <v>50</v>
      </c>
      <c r="M1875" s="305"/>
      <c r="N1875" s="279"/>
      <c r="O1875" s="279">
        <v>251.01410000000001</v>
      </c>
      <c r="P1875" s="279"/>
    </row>
    <row r="1876" spans="1:16" ht="15" hidden="1" customHeight="1" outlineLevel="1" x14ac:dyDescent="0.3">
      <c r="A1876" s="483">
        <v>11</v>
      </c>
      <c r="B1876" s="638"/>
      <c r="C1876" s="685"/>
      <c r="D1876" s="680"/>
      <c r="E1876" s="316">
        <v>100</v>
      </c>
      <c r="F1876" s="276" t="s">
        <v>1056</v>
      </c>
      <c r="G1876" s="537" t="s">
        <v>291</v>
      </c>
      <c r="H1876" s="305"/>
      <c r="I1876" s="305"/>
      <c r="J1876" s="305"/>
      <c r="K1876" s="574"/>
      <c r="L1876" s="305">
        <v>50</v>
      </c>
      <c r="M1876" s="305"/>
      <c r="N1876" s="279"/>
      <c r="O1876" s="279">
        <v>469.37083999999999</v>
      </c>
      <c r="P1876" s="279"/>
    </row>
    <row r="1877" spans="1:16" ht="15" hidden="1" customHeight="1" outlineLevel="1" x14ac:dyDescent="0.3">
      <c r="A1877" s="483">
        <v>12</v>
      </c>
      <c r="B1877" s="638"/>
      <c r="C1877" s="685"/>
      <c r="D1877" s="680"/>
      <c r="E1877" s="316">
        <v>100</v>
      </c>
      <c r="F1877" s="276" t="s">
        <v>1056</v>
      </c>
      <c r="G1877" s="537" t="s">
        <v>936</v>
      </c>
      <c r="H1877" s="305"/>
      <c r="I1877" s="305"/>
      <c r="J1877" s="305"/>
      <c r="K1877" s="574"/>
      <c r="L1877" s="305">
        <v>50</v>
      </c>
      <c r="M1877" s="305"/>
      <c r="N1877" s="279"/>
      <c r="O1877" s="279">
        <v>536.55669</v>
      </c>
      <c r="P1877" s="279"/>
    </row>
    <row r="1878" spans="1:16" ht="15" hidden="1" customHeight="1" outlineLevel="1" x14ac:dyDescent="0.3">
      <c r="A1878" s="483">
        <v>13</v>
      </c>
      <c r="B1878" s="638"/>
      <c r="C1878" s="685"/>
      <c r="D1878" s="680"/>
      <c r="E1878" s="316">
        <v>100</v>
      </c>
      <c r="F1878" s="276" t="s">
        <v>1056</v>
      </c>
      <c r="G1878" s="537" t="s">
        <v>294</v>
      </c>
      <c r="H1878" s="305"/>
      <c r="I1878" s="305"/>
      <c r="J1878" s="305"/>
      <c r="K1878" s="574"/>
      <c r="L1878" s="305">
        <v>12</v>
      </c>
      <c r="M1878" s="305"/>
      <c r="N1878" s="279"/>
      <c r="O1878" s="279">
        <v>232.65612999999999</v>
      </c>
      <c r="P1878" s="279"/>
    </row>
    <row r="1879" spans="1:16" ht="15" hidden="1" customHeight="1" outlineLevel="1" x14ac:dyDescent="0.3">
      <c r="A1879" s="483">
        <v>14</v>
      </c>
      <c r="B1879" s="638"/>
      <c r="C1879" s="685"/>
      <c r="D1879" s="680"/>
      <c r="E1879" s="316">
        <v>100</v>
      </c>
      <c r="F1879" s="276" t="s">
        <v>1056</v>
      </c>
      <c r="G1879" s="537" t="s">
        <v>322</v>
      </c>
      <c r="H1879" s="305"/>
      <c r="I1879" s="305"/>
      <c r="J1879" s="305"/>
      <c r="K1879" s="574"/>
      <c r="L1879" s="305">
        <v>60</v>
      </c>
      <c r="M1879" s="305"/>
      <c r="N1879" s="279"/>
      <c r="O1879" s="279">
        <v>365.64668</v>
      </c>
      <c r="P1879" s="279"/>
    </row>
    <row r="1880" spans="1:16" ht="15" hidden="1" customHeight="1" outlineLevel="1" x14ac:dyDescent="0.3">
      <c r="A1880" s="483">
        <v>15</v>
      </c>
      <c r="B1880" s="638"/>
      <c r="C1880" s="685"/>
      <c r="D1880" s="680"/>
      <c r="E1880" s="316">
        <v>100</v>
      </c>
      <c r="F1880" s="276" t="s">
        <v>1056</v>
      </c>
      <c r="G1880" s="537" t="s">
        <v>851</v>
      </c>
      <c r="H1880" s="305"/>
      <c r="I1880" s="305"/>
      <c r="J1880" s="305"/>
      <c r="K1880" s="574"/>
      <c r="L1880" s="305">
        <v>50</v>
      </c>
      <c r="M1880" s="305"/>
      <c r="N1880" s="279"/>
      <c r="O1880" s="279">
        <v>586.68735000000004</v>
      </c>
      <c r="P1880" s="279"/>
    </row>
    <row r="1881" spans="1:16" ht="15" hidden="1" customHeight="1" outlineLevel="1" x14ac:dyDescent="0.3">
      <c r="A1881" s="483">
        <v>16</v>
      </c>
      <c r="B1881" s="638"/>
      <c r="C1881" s="685"/>
      <c r="D1881" s="680"/>
      <c r="E1881" s="316">
        <v>100</v>
      </c>
      <c r="F1881" s="276" t="s">
        <v>1056</v>
      </c>
      <c r="G1881" s="537" t="s">
        <v>881</v>
      </c>
      <c r="H1881" s="305"/>
      <c r="I1881" s="305"/>
      <c r="J1881" s="305"/>
      <c r="K1881" s="574"/>
      <c r="L1881" s="305">
        <v>50</v>
      </c>
      <c r="M1881" s="305"/>
      <c r="N1881" s="279"/>
      <c r="O1881" s="279">
        <v>806.08406000000002</v>
      </c>
      <c r="P1881" s="279"/>
    </row>
    <row r="1882" spans="1:16" ht="15" hidden="1" customHeight="1" outlineLevel="1" x14ac:dyDescent="0.25">
      <c r="A1882" s="483">
        <v>17</v>
      </c>
      <c r="B1882" s="638"/>
      <c r="C1882" s="685"/>
      <c r="D1882" s="680"/>
      <c r="E1882" s="271">
        <v>100</v>
      </c>
      <c r="F1882" s="276" t="s">
        <v>1056</v>
      </c>
      <c r="G1882" s="200" t="s">
        <v>2147</v>
      </c>
      <c r="H1882" s="304"/>
      <c r="I1882" s="304"/>
      <c r="J1882" s="304"/>
      <c r="K1882" s="573"/>
      <c r="L1882" s="304"/>
      <c r="M1882" s="304">
        <v>60</v>
      </c>
      <c r="N1882" s="279"/>
      <c r="O1882" s="279"/>
      <c r="P1882" s="279">
        <v>596.98630999999989</v>
      </c>
    </row>
    <row r="1883" spans="1:16" ht="15" hidden="1" customHeight="1" outlineLevel="1" x14ac:dyDescent="0.25">
      <c r="A1883" s="483">
        <v>18</v>
      </c>
      <c r="B1883" s="638"/>
      <c r="C1883" s="685"/>
      <c r="D1883" s="680"/>
      <c r="E1883" s="271">
        <v>100</v>
      </c>
      <c r="F1883" s="276" t="s">
        <v>1056</v>
      </c>
      <c r="G1883" s="200" t="s">
        <v>2339</v>
      </c>
      <c r="H1883" s="304"/>
      <c r="I1883" s="304"/>
      <c r="J1883" s="304"/>
      <c r="K1883" s="573"/>
      <c r="L1883" s="304"/>
      <c r="M1883" s="304">
        <v>80</v>
      </c>
      <c r="N1883" s="279"/>
      <c r="O1883" s="279"/>
      <c r="P1883" s="279">
        <v>1069.0860100000002</v>
      </c>
    </row>
    <row r="1884" spans="1:16" ht="15" hidden="1" customHeight="1" outlineLevel="1" x14ac:dyDescent="0.25">
      <c r="A1884" s="483">
        <v>19</v>
      </c>
      <c r="B1884" s="638"/>
      <c r="C1884" s="685"/>
      <c r="D1884" s="680"/>
      <c r="E1884" s="271">
        <v>100</v>
      </c>
      <c r="F1884" s="276" t="s">
        <v>1056</v>
      </c>
      <c r="G1884" s="200" t="s">
        <v>2234</v>
      </c>
      <c r="H1884" s="304"/>
      <c r="I1884" s="304"/>
      <c r="J1884" s="304"/>
      <c r="K1884" s="573"/>
      <c r="L1884" s="304"/>
      <c r="M1884" s="304">
        <v>7</v>
      </c>
      <c r="N1884" s="279"/>
      <c r="O1884" s="279"/>
      <c r="P1884" s="279">
        <v>119.00956000000019</v>
      </c>
    </row>
    <row r="1885" spans="1:16" ht="15" hidden="1" customHeight="1" outlineLevel="1" x14ac:dyDescent="0.25">
      <c r="A1885" s="483">
        <v>20</v>
      </c>
      <c r="B1885" s="638"/>
      <c r="C1885" s="685"/>
      <c r="D1885" s="680"/>
      <c r="E1885" s="271">
        <v>100</v>
      </c>
      <c r="F1885" s="276" t="s">
        <v>1056</v>
      </c>
      <c r="G1885" s="200" t="s">
        <v>2043</v>
      </c>
      <c r="H1885" s="304"/>
      <c r="I1885" s="304"/>
      <c r="J1885" s="304"/>
      <c r="K1885" s="573"/>
      <c r="L1885" s="304"/>
      <c r="M1885" s="304">
        <v>60.4</v>
      </c>
      <c r="N1885" s="279"/>
      <c r="O1885" s="279"/>
      <c r="P1885" s="279">
        <v>1043.3548500000002</v>
      </c>
    </row>
    <row r="1886" spans="1:16" ht="15" hidden="1" customHeight="1" outlineLevel="1" x14ac:dyDescent="0.25">
      <c r="A1886" s="483">
        <v>21</v>
      </c>
      <c r="B1886" s="638"/>
      <c r="C1886" s="685"/>
      <c r="D1886" s="680"/>
      <c r="E1886" s="271">
        <v>63</v>
      </c>
      <c r="F1886" s="276" t="s">
        <v>1056</v>
      </c>
      <c r="G1886" s="200" t="s">
        <v>2286</v>
      </c>
      <c r="H1886" s="304"/>
      <c r="I1886" s="304"/>
      <c r="J1886" s="304"/>
      <c r="K1886" s="573"/>
      <c r="L1886" s="304"/>
      <c r="M1886" s="304">
        <v>60</v>
      </c>
      <c r="N1886" s="279"/>
      <c r="O1886" s="279"/>
      <c r="P1886" s="279">
        <v>782.46220000000017</v>
      </c>
    </row>
    <row r="1887" spans="1:16" ht="15" hidden="1" customHeight="1" outlineLevel="1" thickBot="1" x14ac:dyDescent="0.3">
      <c r="A1887" s="483">
        <v>22</v>
      </c>
      <c r="B1887" s="638"/>
      <c r="C1887" s="685"/>
      <c r="D1887" s="680"/>
      <c r="E1887" s="333">
        <v>25</v>
      </c>
      <c r="F1887" s="537" t="s">
        <v>1056</v>
      </c>
      <c r="G1887" s="200" t="s">
        <v>2125</v>
      </c>
      <c r="H1887" s="304"/>
      <c r="I1887" s="304"/>
      <c r="J1887" s="304"/>
      <c r="K1887" s="573"/>
      <c r="L1887" s="304"/>
      <c r="M1887" s="304">
        <v>27</v>
      </c>
      <c r="N1887" s="279"/>
      <c r="O1887" s="279"/>
      <c r="P1887" s="279">
        <v>492.81559000000004</v>
      </c>
    </row>
    <row r="1888" spans="1:16" ht="15" customHeight="1" collapsed="1" thickBot="1" x14ac:dyDescent="0.3">
      <c r="A1888" s="387" t="s">
        <v>1058</v>
      </c>
      <c r="B1888" s="638"/>
      <c r="C1888" s="685"/>
      <c r="D1888" s="680"/>
      <c r="E1888" s="364" t="s">
        <v>79</v>
      </c>
      <c r="F1888" s="404" t="s">
        <v>1056</v>
      </c>
      <c r="G1888" s="386" t="s">
        <v>16</v>
      </c>
      <c r="H1888" s="415">
        <v>0</v>
      </c>
      <c r="I1888" s="415">
        <v>0</v>
      </c>
      <c r="J1888" s="415">
        <v>0</v>
      </c>
      <c r="K1888" s="584">
        <v>2859</v>
      </c>
      <c r="L1888" s="415">
        <v>4164</v>
      </c>
      <c r="M1888" s="415">
        <v>2755.8</v>
      </c>
      <c r="N1888" s="389">
        <v>15147.43929</v>
      </c>
      <c r="O1888" s="389">
        <v>20346.681829999998</v>
      </c>
      <c r="P1888" s="389">
        <v>16409.22452</v>
      </c>
    </row>
    <row r="1889" spans="1:16" ht="15" hidden="1" customHeight="1" outlineLevel="1" x14ac:dyDescent="0.3">
      <c r="A1889" s="484">
        <v>1</v>
      </c>
      <c r="B1889" s="638"/>
      <c r="C1889" s="685"/>
      <c r="D1889" s="680"/>
      <c r="E1889" s="439">
        <v>250</v>
      </c>
      <c r="F1889" s="470" t="s">
        <v>1056</v>
      </c>
      <c r="G1889" s="470" t="s">
        <v>445</v>
      </c>
      <c r="H1889" s="317"/>
      <c r="I1889" s="317"/>
      <c r="J1889" s="317"/>
      <c r="K1889" s="580">
        <v>150</v>
      </c>
      <c r="L1889" s="317"/>
      <c r="M1889" s="317"/>
      <c r="N1889" s="281">
        <v>1002.33664</v>
      </c>
      <c r="O1889" s="281"/>
      <c r="P1889" s="281"/>
    </row>
    <row r="1890" spans="1:16" ht="15" hidden="1" customHeight="1" outlineLevel="1" x14ac:dyDescent="0.3">
      <c r="A1890" s="483">
        <v>2</v>
      </c>
      <c r="B1890" s="638"/>
      <c r="C1890" s="685"/>
      <c r="D1890" s="680"/>
      <c r="E1890" s="333">
        <v>250</v>
      </c>
      <c r="F1890" s="537" t="s">
        <v>1056</v>
      </c>
      <c r="G1890" s="537" t="s">
        <v>887</v>
      </c>
      <c r="H1890" s="305"/>
      <c r="I1890" s="305"/>
      <c r="J1890" s="305"/>
      <c r="K1890" s="574">
        <v>139</v>
      </c>
      <c r="L1890" s="305"/>
      <c r="M1890" s="305"/>
      <c r="N1890" s="279">
        <v>755.40228000000002</v>
      </c>
      <c r="O1890" s="279"/>
      <c r="P1890" s="279"/>
    </row>
    <row r="1891" spans="1:16" ht="15" hidden="1" customHeight="1" outlineLevel="1" x14ac:dyDescent="0.3">
      <c r="A1891" s="483">
        <v>3</v>
      </c>
      <c r="B1891" s="638"/>
      <c r="C1891" s="685"/>
      <c r="D1891" s="680"/>
      <c r="E1891" s="333">
        <v>160</v>
      </c>
      <c r="F1891" s="537" t="s">
        <v>1056</v>
      </c>
      <c r="G1891" s="537" t="s">
        <v>587</v>
      </c>
      <c r="H1891" s="305"/>
      <c r="I1891" s="305"/>
      <c r="J1891" s="305"/>
      <c r="K1891" s="574">
        <v>10</v>
      </c>
      <c r="L1891" s="305"/>
      <c r="M1891" s="305"/>
      <c r="N1891" s="279">
        <v>731.56196</v>
      </c>
      <c r="O1891" s="279"/>
      <c r="P1891" s="279"/>
    </row>
    <row r="1892" spans="1:16" ht="15" hidden="1" customHeight="1" outlineLevel="1" x14ac:dyDescent="0.3">
      <c r="A1892" s="483">
        <v>4</v>
      </c>
      <c r="B1892" s="638"/>
      <c r="C1892" s="685"/>
      <c r="D1892" s="680"/>
      <c r="E1892" s="333">
        <v>160</v>
      </c>
      <c r="F1892" s="537" t="s">
        <v>1056</v>
      </c>
      <c r="G1892" s="537" t="s">
        <v>898</v>
      </c>
      <c r="H1892" s="305"/>
      <c r="I1892" s="305"/>
      <c r="J1892" s="305"/>
      <c r="K1892" s="574">
        <v>112</v>
      </c>
      <c r="L1892" s="305"/>
      <c r="M1892" s="305"/>
      <c r="N1892" s="279">
        <v>699.26356999999996</v>
      </c>
      <c r="O1892" s="279"/>
      <c r="P1892" s="279"/>
    </row>
    <row r="1893" spans="1:16" ht="15" hidden="1" customHeight="1" outlineLevel="1" x14ac:dyDescent="0.3">
      <c r="A1893" s="483">
        <v>5</v>
      </c>
      <c r="B1893" s="638"/>
      <c r="C1893" s="685"/>
      <c r="D1893" s="680"/>
      <c r="E1893" s="333">
        <v>160</v>
      </c>
      <c r="F1893" s="537" t="s">
        <v>1056</v>
      </c>
      <c r="G1893" s="537" t="s">
        <v>901</v>
      </c>
      <c r="H1893" s="305"/>
      <c r="I1893" s="305"/>
      <c r="J1893" s="305"/>
      <c r="K1893" s="574">
        <v>100</v>
      </c>
      <c r="L1893" s="305"/>
      <c r="M1893" s="305"/>
      <c r="N1893" s="279">
        <v>708.82968999999991</v>
      </c>
      <c r="O1893" s="279"/>
      <c r="P1893" s="279"/>
    </row>
    <row r="1894" spans="1:16" ht="15" hidden="1" customHeight="1" outlineLevel="1" x14ac:dyDescent="0.3">
      <c r="A1894" s="483">
        <v>6</v>
      </c>
      <c r="B1894" s="638"/>
      <c r="C1894" s="685"/>
      <c r="D1894" s="680"/>
      <c r="E1894" s="333">
        <v>160</v>
      </c>
      <c r="F1894" s="537" t="s">
        <v>1056</v>
      </c>
      <c r="G1894" s="537" t="s">
        <v>902</v>
      </c>
      <c r="H1894" s="305"/>
      <c r="I1894" s="305"/>
      <c r="J1894" s="305"/>
      <c r="K1894" s="574">
        <v>110</v>
      </c>
      <c r="L1894" s="305"/>
      <c r="M1894" s="305"/>
      <c r="N1894" s="279">
        <v>290.42326000000003</v>
      </c>
      <c r="O1894" s="279"/>
      <c r="P1894" s="279"/>
    </row>
    <row r="1895" spans="1:16" ht="15" hidden="1" customHeight="1" outlineLevel="1" x14ac:dyDescent="0.3">
      <c r="A1895" s="483">
        <v>7</v>
      </c>
      <c r="B1895" s="638"/>
      <c r="C1895" s="685"/>
      <c r="D1895" s="680"/>
      <c r="E1895" s="333">
        <v>160</v>
      </c>
      <c r="F1895" s="537" t="s">
        <v>1056</v>
      </c>
      <c r="G1895" s="537" t="s">
        <v>904</v>
      </c>
      <c r="H1895" s="305"/>
      <c r="I1895" s="305"/>
      <c r="J1895" s="305"/>
      <c r="K1895" s="574">
        <v>125</v>
      </c>
      <c r="L1895" s="305"/>
      <c r="M1895" s="305"/>
      <c r="N1895" s="279">
        <v>175.18425000000002</v>
      </c>
      <c r="O1895" s="279"/>
      <c r="P1895" s="279"/>
    </row>
    <row r="1896" spans="1:16" ht="15" hidden="1" customHeight="1" outlineLevel="1" x14ac:dyDescent="0.3">
      <c r="A1896" s="483">
        <v>8</v>
      </c>
      <c r="B1896" s="638"/>
      <c r="C1896" s="685"/>
      <c r="D1896" s="680"/>
      <c r="E1896" s="333">
        <v>160</v>
      </c>
      <c r="F1896" s="537" t="s">
        <v>1056</v>
      </c>
      <c r="G1896" s="537" t="s">
        <v>907</v>
      </c>
      <c r="H1896" s="305"/>
      <c r="I1896" s="305"/>
      <c r="J1896" s="305"/>
      <c r="K1896" s="574">
        <v>78</v>
      </c>
      <c r="L1896" s="305"/>
      <c r="M1896" s="305"/>
      <c r="N1896" s="279">
        <v>956.14213000000007</v>
      </c>
      <c r="O1896" s="279"/>
      <c r="P1896" s="279"/>
    </row>
    <row r="1897" spans="1:16" ht="15" hidden="1" customHeight="1" outlineLevel="1" x14ac:dyDescent="0.3">
      <c r="A1897" s="483">
        <v>9</v>
      </c>
      <c r="B1897" s="638"/>
      <c r="C1897" s="685"/>
      <c r="D1897" s="680"/>
      <c r="E1897" s="333">
        <v>160</v>
      </c>
      <c r="F1897" s="537" t="s">
        <v>1056</v>
      </c>
      <c r="G1897" s="537" t="s">
        <v>908</v>
      </c>
      <c r="H1897" s="305"/>
      <c r="I1897" s="305"/>
      <c r="J1897" s="305"/>
      <c r="K1897" s="574">
        <v>100</v>
      </c>
      <c r="L1897" s="305"/>
      <c r="M1897" s="305"/>
      <c r="N1897" s="279">
        <v>509.79867999999993</v>
      </c>
      <c r="O1897" s="279"/>
      <c r="P1897" s="279"/>
    </row>
    <row r="1898" spans="1:16" ht="15" hidden="1" customHeight="1" outlineLevel="1" x14ac:dyDescent="0.3">
      <c r="A1898" s="483">
        <v>10</v>
      </c>
      <c r="B1898" s="638"/>
      <c r="C1898" s="685"/>
      <c r="D1898" s="680"/>
      <c r="E1898" s="333">
        <v>160</v>
      </c>
      <c r="F1898" s="537" t="s">
        <v>1056</v>
      </c>
      <c r="G1898" s="537" t="s">
        <v>909</v>
      </c>
      <c r="H1898" s="305"/>
      <c r="I1898" s="305"/>
      <c r="J1898" s="305"/>
      <c r="K1898" s="574">
        <v>100</v>
      </c>
      <c r="L1898" s="305"/>
      <c r="M1898" s="305"/>
      <c r="N1898" s="279">
        <v>523.81362999999999</v>
      </c>
      <c r="O1898" s="279"/>
      <c r="P1898" s="279"/>
    </row>
    <row r="1899" spans="1:16" ht="15" hidden="1" customHeight="1" outlineLevel="1" x14ac:dyDescent="0.3">
      <c r="A1899" s="483">
        <v>11</v>
      </c>
      <c r="B1899" s="638"/>
      <c r="C1899" s="685"/>
      <c r="D1899" s="680"/>
      <c r="E1899" s="333">
        <v>160</v>
      </c>
      <c r="F1899" s="537" t="s">
        <v>1056</v>
      </c>
      <c r="G1899" s="537" t="s">
        <v>623</v>
      </c>
      <c r="H1899" s="305"/>
      <c r="I1899" s="305"/>
      <c r="J1899" s="305"/>
      <c r="K1899" s="574">
        <v>120</v>
      </c>
      <c r="L1899" s="305"/>
      <c r="M1899" s="305"/>
      <c r="N1899" s="279">
        <v>522.59267</v>
      </c>
      <c r="O1899" s="279"/>
      <c r="P1899" s="279"/>
    </row>
    <row r="1900" spans="1:16" ht="15" hidden="1" customHeight="1" outlineLevel="1" x14ac:dyDescent="0.3">
      <c r="A1900" s="483">
        <v>12</v>
      </c>
      <c r="B1900" s="638"/>
      <c r="C1900" s="685"/>
      <c r="D1900" s="680"/>
      <c r="E1900" s="333">
        <v>160</v>
      </c>
      <c r="F1900" s="537" t="s">
        <v>1056</v>
      </c>
      <c r="G1900" s="537" t="s">
        <v>625</v>
      </c>
      <c r="H1900" s="305"/>
      <c r="I1900" s="305"/>
      <c r="J1900" s="305"/>
      <c r="K1900" s="574">
        <v>120</v>
      </c>
      <c r="L1900" s="305"/>
      <c r="M1900" s="305"/>
      <c r="N1900" s="279">
        <v>495.25896</v>
      </c>
      <c r="O1900" s="279"/>
      <c r="P1900" s="279"/>
    </row>
    <row r="1901" spans="1:16" ht="15" hidden="1" customHeight="1" outlineLevel="1" x14ac:dyDescent="0.3">
      <c r="A1901" s="483">
        <v>13</v>
      </c>
      <c r="B1901" s="638"/>
      <c r="C1901" s="685"/>
      <c r="D1901" s="680"/>
      <c r="E1901" s="333">
        <v>160</v>
      </c>
      <c r="F1901" s="537" t="s">
        <v>1056</v>
      </c>
      <c r="G1901" s="537" t="s">
        <v>626</v>
      </c>
      <c r="H1901" s="305"/>
      <c r="I1901" s="305"/>
      <c r="J1901" s="305"/>
      <c r="K1901" s="574">
        <v>80</v>
      </c>
      <c r="L1901" s="305"/>
      <c r="M1901" s="305"/>
      <c r="N1901" s="279">
        <v>508.83893</v>
      </c>
      <c r="O1901" s="279"/>
      <c r="P1901" s="279"/>
    </row>
    <row r="1902" spans="1:16" ht="15" hidden="1" customHeight="1" outlineLevel="1" x14ac:dyDescent="0.3">
      <c r="A1902" s="483">
        <v>14</v>
      </c>
      <c r="B1902" s="638"/>
      <c r="C1902" s="685"/>
      <c r="D1902" s="680"/>
      <c r="E1902" s="333">
        <v>160</v>
      </c>
      <c r="F1902" s="537" t="s">
        <v>1056</v>
      </c>
      <c r="G1902" s="537" t="s">
        <v>982</v>
      </c>
      <c r="H1902" s="305"/>
      <c r="I1902" s="305"/>
      <c r="J1902" s="305"/>
      <c r="K1902" s="574">
        <v>140</v>
      </c>
      <c r="L1902" s="305"/>
      <c r="M1902" s="305"/>
      <c r="N1902" s="279">
        <v>687.60311999999999</v>
      </c>
      <c r="O1902" s="279"/>
      <c r="P1902" s="279"/>
    </row>
    <row r="1903" spans="1:16" ht="15" hidden="1" customHeight="1" outlineLevel="1" x14ac:dyDescent="0.3">
      <c r="A1903" s="483">
        <v>15</v>
      </c>
      <c r="B1903" s="638"/>
      <c r="C1903" s="685"/>
      <c r="D1903" s="680"/>
      <c r="E1903" s="333">
        <v>160</v>
      </c>
      <c r="F1903" s="537" t="s">
        <v>1056</v>
      </c>
      <c r="G1903" s="537" t="s">
        <v>634</v>
      </c>
      <c r="H1903" s="305"/>
      <c r="I1903" s="305"/>
      <c r="J1903" s="305"/>
      <c r="K1903" s="574">
        <v>80</v>
      </c>
      <c r="L1903" s="305"/>
      <c r="M1903" s="305"/>
      <c r="N1903" s="279">
        <v>562.61405000000002</v>
      </c>
      <c r="O1903" s="279"/>
      <c r="P1903" s="279"/>
    </row>
    <row r="1904" spans="1:16" ht="15" hidden="1" customHeight="1" outlineLevel="1" x14ac:dyDescent="0.3">
      <c r="A1904" s="483">
        <v>16</v>
      </c>
      <c r="B1904" s="638"/>
      <c r="C1904" s="685"/>
      <c r="D1904" s="680"/>
      <c r="E1904" s="333">
        <v>160</v>
      </c>
      <c r="F1904" s="537" t="s">
        <v>1056</v>
      </c>
      <c r="G1904" s="537" t="s">
        <v>984</v>
      </c>
      <c r="H1904" s="305"/>
      <c r="I1904" s="305"/>
      <c r="J1904" s="305"/>
      <c r="K1904" s="574">
        <v>100</v>
      </c>
      <c r="L1904" s="305"/>
      <c r="M1904" s="305"/>
      <c r="N1904" s="279">
        <v>704.75986</v>
      </c>
      <c r="O1904" s="279"/>
      <c r="P1904" s="279"/>
    </row>
    <row r="1905" spans="1:16" ht="15" hidden="1" customHeight="1" outlineLevel="1" x14ac:dyDescent="0.3">
      <c r="A1905" s="483">
        <v>17</v>
      </c>
      <c r="B1905" s="638"/>
      <c r="C1905" s="685"/>
      <c r="D1905" s="680"/>
      <c r="E1905" s="333">
        <v>250</v>
      </c>
      <c r="F1905" s="537" t="s">
        <v>1056</v>
      </c>
      <c r="G1905" s="537" t="s">
        <v>970</v>
      </c>
      <c r="H1905" s="305"/>
      <c r="I1905" s="305"/>
      <c r="J1905" s="305"/>
      <c r="K1905" s="574">
        <v>150</v>
      </c>
      <c r="L1905" s="305"/>
      <c r="M1905" s="305"/>
      <c r="N1905" s="279">
        <v>767.91444999999999</v>
      </c>
      <c r="O1905" s="279"/>
      <c r="P1905" s="279"/>
    </row>
    <row r="1906" spans="1:16" ht="15" hidden="1" customHeight="1" outlineLevel="1" x14ac:dyDescent="0.3">
      <c r="A1906" s="483">
        <v>18</v>
      </c>
      <c r="B1906" s="638"/>
      <c r="C1906" s="685"/>
      <c r="D1906" s="680"/>
      <c r="E1906" s="333">
        <v>250</v>
      </c>
      <c r="F1906" s="537" t="s">
        <v>1056</v>
      </c>
      <c r="G1906" s="537" t="s">
        <v>977</v>
      </c>
      <c r="H1906" s="305"/>
      <c r="I1906" s="305"/>
      <c r="J1906" s="305"/>
      <c r="K1906" s="574">
        <v>145</v>
      </c>
      <c r="L1906" s="305"/>
      <c r="M1906" s="305"/>
      <c r="N1906" s="279">
        <v>647.62220000000002</v>
      </c>
      <c r="O1906" s="279"/>
      <c r="P1906" s="279"/>
    </row>
    <row r="1907" spans="1:16" ht="15" hidden="1" customHeight="1" outlineLevel="1" x14ac:dyDescent="0.3">
      <c r="A1907" s="483">
        <v>19</v>
      </c>
      <c r="B1907" s="638"/>
      <c r="C1907" s="685"/>
      <c r="D1907" s="680"/>
      <c r="E1907" s="333">
        <v>250</v>
      </c>
      <c r="F1907" s="537" t="s">
        <v>1056</v>
      </c>
      <c r="G1907" s="537" t="s">
        <v>980</v>
      </c>
      <c r="H1907" s="305"/>
      <c r="I1907" s="305"/>
      <c r="J1907" s="305"/>
      <c r="K1907" s="574">
        <v>150</v>
      </c>
      <c r="L1907" s="305"/>
      <c r="M1907" s="305"/>
      <c r="N1907" s="279">
        <v>845.60888</v>
      </c>
      <c r="O1907" s="279"/>
      <c r="P1907" s="279"/>
    </row>
    <row r="1908" spans="1:16" ht="15" hidden="1" customHeight="1" outlineLevel="1" x14ac:dyDescent="0.3">
      <c r="A1908" s="483">
        <v>20</v>
      </c>
      <c r="B1908" s="638"/>
      <c r="C1908" s="685"/>
      <c r="D1908" s="680"/>
      <c r="E1908" s="333">
        <v>250</v>
      </c>
      <c r="F1908" s="537" t="s">
        <v>1056</v>
      </c>
      <c r="G1908" s="537" t="s">
        <v>620</v>
      </c>
      <c r="H1908" s="305"/>
      <c r="I1908" s="305"/>
      <c r="J1908" s="305"/>
      <c r="K1908" s="574">
        <v>150</v>
      </c>
      <c r="L1908" s="305"/>
      <c r="M1908" s="305"/>
      <c r="N1908" s="279">
        <v>600.49793</v>
      </c>
      <c r="O1908" s="279"/>
      <c r="P1908" s="279"/>
    </row>
    <row r="1909" spans="1:16" ht="15" hidden="1" customHeight="1" outlineLevel="1" x14ac:dyDescent="0.3">
      <c r="A1909" s="483">
        <v>21</v>
      </c>
      <c r="B1909" s="638"/>
      <c r="C1909" s="685"/>
      <c r="D1909" s="680"/>
      <c r="E1909" s="333">
        <v>250</v>
      </c>
      <c r="F1909" s="537" t="s">
        <v>1056</v>
      </c>
      <c r="G1909" s="537" t="s">
        <v>622</v>
      </c>
      <c r="H1909" s="305"/>
      <c r="I1909" s="305"/>
      <c r="J1909" s="305"/>
      <c r="K1909" s="574">
        <v>150</v>
      </c>
      <c r="L1909" s="305"/>
      <c r="M1909" s="305"/>
      <c r="N1909" s="279">
        <v>608.09272999999996</v>
      </c>
      <c r="O1909" s="279"/>
      <c r="P1909" s="279"/>
    </row>
    <row r="1910" spans="1:16" ht="15" hidden="1" customHeight="1" outlineLevel="1" x14ac:dyDescent="0.3">
      <c r="A1910" s="483">
        <v>22</v>
      </c>
      <c r="B1910" s="638"/>
      <c r="C1910" s="685"/>
      <c r="D1910" s="680"/>
      <c r="E1910" s="333">
        <v>250</v>
      </c>
      <c r="F1910" s="537" t="s">
        <v>1056</v>
      </c>
      <c r="G1910" s="537" t="s">
        <v>624</v>
      </c>
      <c r="H1910" s="305"/>
      <c r="I1910" s="305"/>
      <c r="J1910" s="305"/>
      <c r="K1910" s="574">
        <v>150</v>
      </c>
      <c r="L1910" s="305"/>
      <c r="M1910" s="305"/>
      <c r="N1910" s="279">
        <v>599.94628</v>
      </c>
      <c r="O1910" s="279"/>
      <c r="P1910" s="279"/>
    </row>
    <row r="1911" spans="1:16" ht="15" hidden="1" customHeight="1" outlineLevel="1" x14ac:dyDescent="0.3">
      <c r="A1911" s="483">
        <v>23</v>
      </c>
      <c r="B1911" s="638"/>
      <c r="C1911" s="685"/>
      <c r="D1911" s="680"/>
      <c r="E1911" s="333">
        <v>250</v>
      </c>
      <c r="F1911" s="537" t="s">
        <v>1056</v>
      </c>
      <c r="G1911" s="537" t="s">
        <v>631</v>
      </c>
      <c r="H1911" s="305"/>
      <c r="I1911" s="305"/>
      <c r="J1911" s="305"/>
      <c r="K1911" s="574">
        <v>150</v>
      </c>
      <c r="L1911" s="305"/>
      <c r="M1911" s="305"/>
      <c r="N1911" s="279">
        <v>579.05810999999994</v>
      </c>
      <c r="O1911" s="279"/>
      <c r="P1911" s="279"/>
    </row>
    <row r="1912" spans="1:16" ht="15" hidden="1" customHeight="1" outlineLevel="1" x14ac:dyDescent="0.3">
      <c r="A1912" s="483">
        <v>24</v>
      </c>
      <c r="B1912" s="638"/>
      <c r="C1912" s="685"/>
      <c r="D1912" s="680"/>
      <c r="E1912" s="333">
        <v>250</v>
      </c>
      <c r="F1912" s="537" t="s">
        <v>1056</v>
      </c>
      <c r="G1912" s="537" t="s">
        <v>913</v>
      </c>
      <c r="H1912" s="305"/>
      <c r="I1912" s="305"/>
      <c r="J1912" s="305"/>
      <c r="K1912" s="574">
        <v>150</v>
      </c>
      <c r="L1912" s="305"/>
      <c r="M1912" s="305"/>
      <c r="N1912" s="279">
        <v>664.27503000000002</v>
      </c>
      <c r="O1912" s="279"/>
      <c r="P1912" s="279"/>
    </row>
    <row r="1913" spans="1:16" ht="15" hidden="1" customHeight="1" outlineLevel="1" x14ac:dyDescent="0.3">
      <c r="A1913" s="483">
        <v>25</v>
      </c>
      <c r="B1913" s="638"/>
      <c r="C1913" s="685"/>
      <c r="D1913" s="680"/>
      <c r="E1913" s="333">
        <v>250</v>
      </c>
      <c r="F1913" s="537" t="s">
        <v>1056</v>
      </c>
      <c r="G1913" s="537" t="s">
        <v>855</v>
      </c>
      <c r="H1913" s="305"/>
      <c r="I1913" s="305"/>
      <c r="J1913" s="305"/>
      <c r="K1913" s="574"/>
      <c r="L1913" s="305">
        <v>150</v>
      </c>
      <c r="M1913" s="305"/>
      <c r="N1913" s="279"/>
      <c r="O1913" s="279">
        <v>1243.5473400000001</v>
      </c>
      <c r="P1913" s="279"/>
    </row>
    <row r="1914" spans="1:16" ht="15" hidden="1" customHeight="1" outlineLevel="1" x14ac:dyDescent="0.3">
      <c r="A1914" s="483">
        <v>26</v>
      </c>
      <c r="B1914" s="638"/>
      <c r="C1914" s="685"/>
      <c r="D1914" s="680"/>
      <c r="E1914" s="333">
        <v>160</v>
      </c>
      <c r="F1914" s="537" t="s">
        <v>1056</v>
      </c>
      <c r="G1914" s="537" t="s">
        <v>665</v>
      </c>
      <c r="H1914" s="305"/>
      <c r="I1914" s="305"/>
      <c r="J1914" s="305"/>
      <c r="K1914" s="574"/>
      <c r="L1914" s="305">
        <v>30</v>
      </c>
      <c r="M1914" s="305"/>
      <c r="N1914" s="279"/>
      <c r="O1914" s="279">
        <v>748.83095000000003</v>
      </c>
      <c r="P1914" s="279"/>
    </row>
    <row r="1915" spans="1:16" ht="15" hidden="1" customHeight="1" outlineLevel="1" x14ac:dyDescent="0.3">
      <c r="A1915" s="483">
        <v>27</v>
      </c>
      <c r="B1915" s="638"/>
      <c r="C1915" s="685"/>
      <c r="D1915" s="680"/>
      <c r="E1915" s="333">
        <v>250</v>
      </c>
      <c r="F1915" s="537" t="s">
        <v>1056</v>
      </c>
      <c r="G1915" s="537" t="s">
        <v>671</v>
      </c>
      <c r="H1915" s="305"/>
      <c r="I1915" s="305"/>
      <c r="J1915" s="305"/>
      <c r="K1915" s="574"/>
      <c r="L1915" s="305">
        <v>149</v>
      </c>
      <c r="M1915" s="305"/>
      <c r="N1915" s="279"/>
      <c r="O1915" s="279">
        <v>588.83807999999999</v>
      </c>
      <c r="P1915" s="279"/>
    </row>
    <row r="1916" spans="1:16" ht="15" hidden="1" customHeight="1" outlineLevel="1" x14ac:dyDescent="0.3">
      <c r="A1916" s="483">
        <v>28</v>
      </c>
      <c r="B1916" s="638"/>
      <c r="C1916" s="685"/>
      <c r="D1916" s="680"/>
      <c r="E1916" s="333">
        <v>250</v>
      </c>
      <c r="F1916" s="537" t="s">
        <v>1056</v>
      </c>
      <c r="G1916" s="537" t="s">
        <v>1062</v>
      </c>
      <c r="H1916" s="305"/>
      <c r="I1916" s="305"/>
      <c r="J1916" s="305"/>
      <c r="K1916" s="574"/>
      <c r="L1916" s="305">
        <v>150</v>
      </c>
      <c r="M1916" s="305"/>
      <c r="N1916" s="279"/>
      <c r="O1916" s="279">
        <v>653.82938000000001</v>
      </c>
      <c r="P1916" s="279"/>
    </row>
    <row r="1917" spans="1:16" ht="15" hidden="1" customHeight="1" outlineLevel="1" x14ac:dyDescent="0.3">
      <c r="A1917" s="483">
        <v>29</v>
      </c>
      <c r="B1917" s="638"/>
      <c r="C1917" s="685"/>
      <c r="D1917" s="680"/>
      <c r="E1917" s="333">
        <v>100</v>
      </c>
      <c r="F1917" s="537" t="s">
        <v>1056</v>
      </c>
      <c r="G1917" s="537" t="s">
        <v>689</v>
      </c>
      <c r="H1917" s="305"/>
      <c r="I1917" s="305"/>
      <c r="J1917" s="305"/>
      <c r="K1917" s="574"/>
      <c r="L1917" s="305">
        <v>30</v>
      </c>
      <c r="M1917" s="305"/>
      <c r="N1917" s="279"/>
      <c r="O1917" s="279">
        <v>698.05847000000006</v>
      </c>
      <c r="P1917" s="279"/>
    </row>
    <row r="1918" spans="1:16" ht="15" hidden="1" customHeight="1" outlineLevel="1" x14ac:dyDescent="0.3">
      <c r="A1918" s="483">
        <v>30</v>
      </c>
      <c r="B1918" s="638"/>
      <c r="C1918" s="685"/>
      <c r="D1918" s="680"/>
      <c r="E1918" s="333">
        <v>250</v>
      </c>
      <c r="F1918" s="537" t="s">
        <v>1056</v>
      </c>
      <c r="G1918" s="537" t="s">
        <v>690</v>
      </c>
      <c r="H1918" s="305"/>
      <c r="I1918" s="305"/>
      <c r="J1918" s="305"/>
      <c r="K1918" s="574"/>
      <c r="L1918" s="305">
        <v>240</v>
      </c>
      <c r="M1918" s="305"/>
      <c r="N1918" s="279"/>
      <c r="O1918" s="279">
        <v>1072.9083700000001</v>
      </c>
      <c r="P1918" s="279"/>
    </row>
    <row r="1919" spans="1:16" ht="15" hidden="1" customHeight="1" outlineLevel="1" x14ac:dyDescent="0.3">
      <c r="A1919" s="483">
        <v>31</v>
      </c>
      <c r="B1919" s="638"/>
      <c r="C1919" s="685"/>
      <c r="D1919" s="680"/>
      <c r="E1919" s="333">
        <v>160</v>
      </c>
      <c r="F1919" s="537" t="s">
        <v>1056</v>
      </c>
      <c r="G1919" s="537" t="s">
        <v>188</v>
      </c>
      <c r="H1919" s="305"/>
      <c r="I1919" s="305"/>
      <c r="J1919" s="305"/>
      <c r="K1919" s="574"/>
      <c r="L1919" s="305">
        <v>120</v>
      </c>
      <c r="M1919" s="305"/>
      <c r="N1919" s="279"/>
      <c r="O1919" s="279">
        <v>666.95807000000002</v>
      </c>
      <c r="P1919" s="279"/>
    </row>
    <row r="1920" spans="1:16" ht="15" hidden="1" customHeight="1" outlineLevel="1" x14ac:dyDescent="0.3">
      <c r="A1920" s="483">
        <v>32</v>
      </c>
      <c r="B1920" s="638"/>
      <c r="C1920" s="685"/>
      <c r="D1920" s="680"/>
      <c r="E1920" s="333">
        <v>160</v>
      </c>
      <c r="F1920" s="537" t="s">
        <v>1056</v>
      </c>
      <c r="G1920" s="537" t="s">
        <v>189</v>
      </c>
      <c r="H1920" s="305"/>
      <c r="I1920" s="305"/>
      <c r="J1920" s="305"/>
      <c r="K1920" s="574"/>
      <c r="L1920" s="305">
        <v>25</v>
      </c>
      <c r="M1920" s="305"/>
      <c r="N1920" s="279"/>
      <c r="O1920" s="279">
        <v>683.05847000000006</v>
      </c>
      <c r="P1920" s="279"/>
    </row>
    <row r="1921" spans="1:16" ht="15" hidden="1" customHeight="1" outlineLevel="1" x14ac:dyDescent="0.3">
      <c r="A1921" s="483">
        <v>33</v>
      </c>
      <c r="B1921" s="638"/>
      <c r="C1921" s="685"/>
      <c r="D1921" s="680"/>
      <c r="E1921" s="333">
        <v>160</v>
      </c>
      <c r="F1921" s="537" t="s">
        <v>1056</v>
      </c>
      <c r="G1921" s="537" t="s">
        <v>1011</v>
      </c>
      <c r="H1921" s="305"/>
      <c r="I1921" s="305"/>
      <c r="J1921" s="305"/>
      <c r="K1921" s="574"/>
      <c r="L1921" s="305">
        <v>149</v>
      </c>
      <c r="M1921" s="305"/>
      <c r="N1921" s="279"/>
      <c r="O1921" s="279">
        <v>415.91415000000001</v>
      </c>
      <c r="P1921" s="279"/>
    </row>
    <row r="1922" spans="1:16" ht="15" hidden="1" customHeight="1" outlineLevel="1" x14ac:dyDescent="0.3">
      <c r="A1922" s="483">
        <v>34</v>
      </c>
      <c r="B1922" s="638"/>
      <c r="C1922" s="685"/>
      <c r="D1922" s="680"/>
      <c r="E1922" s="333">
        <v>250</v>
      </c>
      <c r="F1922" s="537" t="s">
        <v>1056</v>
      </c>
      <c r="G1922" s="537" t="s">
        <v>862</v>
      </c>
      <c r="H1922" s="305"/>
      <c r="I1922" s="305"/>
      <c r="J1922" s="305"/>
      <c r="K1922" s="574"/>
      <c r="L1922" s="305">
        <v>150</v>
      </c>
      <c r="M1922" s="305"/>
      <c r="N1922" s="279"/>
      <c r="O1922" s="279">
        <v>762.00162999999998</v>
      </c>
      <c r="P1922" s="279"/>
    </row>
    <row r="1923" spans="1:16" ht="15" hidden="1" customHeight="1" outlineLevel="1" x14ac:dyDescent="0.3">
      <c r="A1923" s="483">
        <v>35</v>
      </c>
      <c r="B1923" s="638"/>
      <c r="C1923" s="685"/>
      <c r="D1923" s="680"/>
      <c r="E1923" s="333">
        <v>160</v>
      </c>
      <c r="F1923" s="537" t="s">
        <v>1056</v>
      </c>
      <c r="G1923" s="537" t="s">
        <v>918</v>
      </c>
      <c r="H1923" s="305"/>
      <c r="I1923" s="305"/>
      <c r="J1923" s="305"/>
      <c r="K1923" s="574"/>
      <c r="L1923" s="305">
        <v>100</v>
      </c>
      <c r="M1923" s="305"/>
      <c r="N1923" s="279"/>
      <c r="O1923" s="279">
        <v>521.95146999999997</v>
      </c>
      <c r="P1923" s="279"/>
    </row>
    <row r="1924" spans="1:16" ht="15" hidden="1" customHeight="1" outlineLevel="1" x14ac:dyDescent="0.3">
      <c r="A1924" s="483">
        <v>36</v>
      </c>
      <c r="B1924" s="638"/>
      <c r="C1924" s="685"/>
      <c r="D1924" s="680"/>
      <c r="E1924" s="333">
        <v>250</v>
      </c>
      <c r="F1924" s="537" t="s">
        <v>1056</v>
      </c>
      <c r="G1924" s="537" t="s">
        <v>710</v>
      </c>
      <c r="H1924" s="305"/>
      <c r="I1924" s="305"/>
      <c r="J1924" s="305"/>
      <c r="K1924" s="574"/>
      <c r="L1924" s="305">
        <v>30</v>
      </c>
      <c r="M1924" s="305"/>
      <c r="N1924" s="279"/>
      <c r="O1924" s="279">
        <v>1019.20733</v>
      </c>
      <c r="P1924" s="279"/>
    </row>
    <row r="1925" spans="1:16" ht="15" hidden="1" customHeight="1" outlineLevel="1" x14ac:dyDescent="0.3">
      <c r="A1925" s="483">
        <v>37</v>
      </c>
      <c r="B1925" s="638"/>
      <c r="C1925" s="685"/>
      <c r="D1925" s="680"/>
      <c r="E1925" s="333">
        <v>250</v>
      </c>
      <c r="F1925" s="537" t="s">
        <v>1056</v>
      </c>
      <c r="G1925" s="537" t="s">
        <v>730</v>
      </c>
      <c r="H1925" s="305"/>
      <c r="I1925" s="305"/>
      <c r="J1925" s="305"/>
      <c r="K1925" s="574"/>
      <c r="L1925" s="305">
        <v>150</v>
      </c>
      <c r="M1925" s="305"/>
      <c r="N1925" s="279"/>
      <c r="O1925" s="279">
        <v>630.44897000000003</v>
      </c>
      <c r="P1925" s="279"/>
    </row>
    <row r="1926" spans="1:16" ht="15" hidden="1" customHeight="1" outlineLevel="1" x14ac:dyDescent="0.3">
      <c r="A1926" s="483">
        <v>38</v>
      </c>
      <c r="B1926" s="638"/>
      <c r="C1926" s="685"/>
      <c r="D1926" s="680"/>
      <c r="E1926" s="333">
        <v>250</v>
      </c>
      <c r="F1926" s="537" t="s">
        <v>1056</v>
      </c>
      <c r="G1926" s="537" t="s">
        <v>731</v>
      </c>
      <c r="H1926" s="305"/>
      <c r="I1926" s="305"/>
      <c r="J1926" s="305"/>
      <c r="K1926" s="574"/>
      <c r="L1926" s="305">
        <v>100</v>
      </c>
      <c r="M1926" s="305"/>
      <c r="N1926" s="279"/>
      <c r="O1926" s="279">
        <v>398.80128000000002</v>
      </c>
      <c r="P1926" s="279"/>
    </row>
    <row r="1927" spans="1:16" ht="15" hidden="1" customHeight="1" outlineLevel="1" x14ac:dyDescent="0.3">
      <c r="A1927" s="483">
        <v>39</v>
      </c>
      <c r="B1927" s="638"/>
      <c r="C1927" s="685"/>
      <c r="D1927" s="680"/>
      <c r="E1927" s="333">
        <v>160</v>
      </c>
      <c r="F1927" s="537" t="s">
        <v>1056</v>
      </c>
      <c r="G1927" s="537" t="s">
        <v>732</v>
      </c>
      <c r="H1927" s="305"/>
      <c r="I1927" s="305"/>
      <c r="J1927" s="305"/>
      <c r="K1927" s="574"/>
      <c r="L1927" s="305">
        <v>100</v>
      </c>
      <c r="M1927" s="305"/>
      <c r="N1927" s="279"/>
      <c r="O1927" s="279">
        <v>527.81573000000003</v>
      </c>
      <c r="P1927" s="279"/>
    </row>
    <row r="1928" spans="1:16" ht="15" hidden="1" customHeight="1" outlineLevel="1" x14ac:dyDescent="0.3">
      <c r="A1928" s="483">
        <v>40</v>
      </c>
      <c r="B1928" s="638"/>
      <c r="C1928" s="685"/>
      <c r="D1928" s="680"/>
      <c r="E1928" s="333">
        <v>250</v>
      </c>
      <c r="F1928" s="537" t="s">
        <v>1056</v>
      </c>
      <c r="G1928" s="537" t="s">
        <v>1019</v>
      </c>
      <c r="H1928" s="305"/>
      <c r="I1928" s="305"/>
      <c r="J1928" s="305"/>
      <c r="K1928" s="574"/>
      <c r="L1928" s="305">
        <v>150</v>
      </c>
      <c r="M1928" s="305"/>
      <c r="N1928" s="279"/>
      <c r="O1928" s="279">
        <v>787.19084999999995</v>
      </c>
      <c r="P1928" s="279"/>
    </row>
    <row r="1929" spans="1:16" ht="15" hidden="1" customHeight="1" outlineLevel="1" x14ac:dyDescent="0.3">
      <c r="A1929" s="483">
        <v>41</v>
      </c>
      <c r="B1929" s="638"/>
      <c r="C1929" s="685"/>
      <c r="D1929" s="680"/>
      <c r="E1929" s="333">
        <v>160</v>
      </c>
      <c r="F1929" s="537" t="s">
        <v>1056</v>
      </c>
      <c r="G1929" s="537" t="s">
        <v>987</v>
      </c>
      <c r="H1929" s="305"/>
      <c r="I1929" s="305"/>
      <c r="J1929" s="305"/>
      <c r="K1929" s="574"/>
      <c r="L1929" s="305">
        <v>100</v>
      </c>
      <c r="M1929" s="305"/>
      <c r="N1929" s="279"/>
      <c r="O1929" s="279">
        <v>389.82060999999999</v>
      </c>
      <c r="P1929" s="279"/>
    </row>
    <row r="1930" spans="1:16" ht="15" hidden="1" customHeight="1" outlineLevel="1" x14ac:dyDescent="0.3">
      <c r="A1930" s="483">
        <v>42</v>
      </c>
      <c r="B1930" s="638"/>
      <c r="C1930" s="685"/>
      <c r="D1930" s="680"/>
      <c r="E1930" s="333">
        <v>160</v>
      </c>
      <c r="F1930" s="537" t="s">
        <v>1056</v>
      </c>
      <c r="G1930" s="537" t="s">
        <v>741</v>
      </c>
      <c r="H1930" s="305"/>
      <c r="I1930" s="305"/>
      <c r="J1930" s="305"/>
      <c r="K1930" s="574"/>
      <c r="L1930" s="305">
        <v>100</v>
      </c>
      <c r="M1930" s="305"/>
      <c r="N1930" s="279"/>
      <c r="O1930" s="279">
        <v>814.19878000000006</v>
      </c>
      <c r="P1930" s="279"/>
    </row>
    <row r="1931" spans="1:16" ht="15" hidden="1" customHeight="1" outlineLevel="1" x14ac:dyDescent="0.3">
      <c r="A1931" s="483">
        <v>43</v>
      </c>
      <c r="B1931" s="638"/>
      <c r="C1931" s="685"/>
      <c r="D1931" s="680"/>
      <c r="E1931" s="333">
        <v>250</v>
      </c>
      <c r="F1931" s="537" t="s">
        <v>1056</v>
      </c>
      <c r="G1931" s="537" t="s">
        <v>295</v>
      </c>
      <c r="H1931" s="305"/>
      <c r="I1931" s="305"/>
      <c r="J1931" s="305"/>
      <c r="K1931" s="574"/>
      <c r="L1931" s="305">
        <v>149</v>
      </c>
      <c r="M1931" s="305"/>
      <c r="N1931" s="279"/>
      <c r="O1931" s="279">
        <v>633.19592</v>
      </c>
      <c r="P1931" s="279"/>
    </row>
    <row r="1932" spans="1:16" ht="15" hidden="1" customHeight="1" outlineLevel="1" x14ac:dyDescent="0.3">
      <c r="A1932" s="483">
        <v>44</v>
      </c>
      <c r="B1932" s="638"/>
      <c r="C1932" s="685"/>
      <c r="D1932" s="680"/>
      <c r="E1932" s="333">
        <v>160</v>
      </c>
      <c r="F1932" s="537" t="s">
        <v>1056</v>
      </c>
      <c r="G1932" s="537" t="s">
        <v>874</v>
      </c>
      <c r="H1932" s="305"/>
      <c r="I1932" s="305"/>
      <c r="J1932" s="305"/>
      <c r="K1932" s="574"/>
      <c r="L1932" s="305">
        <v>90</v>
      </c>
      <c r="M1932" s="305"/>
      <c r="N1932" s="279"/>
      <c r="O1932" s="279">
        <v>429.29737</v>
      </c>
      <c r="P1932" s="279"/>
    </row>
    <row r="1933" spans="1:16" ht="15" hidden="1" customHeight="1" outlineLevel="1" x14ac:dyDescent="0.3">
      <c r="A1933" s="483">
        <v>45</v>
      </c>
      <c r="B1933" s="638"/>
      <c r="C1933" s="685"/>
      <c r="D1933" s="680"/>
      <c r="E1933" s="333">
        <v>160</v>
      </c>
      <c r="F1933" s="537" t="s">
        <v>1056</v>
      </c>
      <c r="G1933" s="537" t="s">
        <v>787</v>
      </c>
      <c r="H1933" s="305"/>
      <c r="I1933" s="305"/>
      <c r="J1933" s="305"/>
      <c r="K1933" s="574"/>
      <c r="L1933" s="305">
        <v>100</v>
      </c>
      <c r="M1933" s="305"/>
      <c r="N1933" s="279"/>
      <c r="O1933" s="279">
        <v>562.20749999999998</v>
      </c>
      <c r="P1933" s="279"/>
    </row>
    <row r="1934" spans="1:16" ht="15" hidden="1" customHeight="1" outlineLevel="1" x14ac:dyDescent="0.3">
      <c r="A1934" s="483">
        <v>46</v>
      </c>
      <c r="B1934" s="638"/>
      <c r="C1934" s="685"/>
      <c r="D1934" s="680"/>
      <c r="E1934" s="333">
        <v>250</v>
      </c>
      <c r="F1934" s="537" t="s">
        <v>1056</v>
      </c>
      <c r="G1934" s="537" t="s">
        <v>941</v>
      </c>
      <c r="H1934" s="305"/>
      <c r="I1934" s="305"/>
      <c r="J1934" s="305"/>
      <c r="K1934" s="574"/>
      <c r="L1934" s="305">
        <v>150</v>
      </c>
      <c r="M1934" s="305"/>
      <c r="N1934" s="279"/>
      <c r="O1934" s="279">
        <v>884.92650000000003</v>
      </c>
      <c r="P1934" s="279"/>
    </row>
    <row r="1935" spans="1:16" ht="15" hidden="1" customHeight="1" outlineLevel="1" x14ac:dyDescent="0.3">
      <c r="A1935" s="483">
        <v>47</v>
      </c>
      <c r="B1935" s="638"/>
      <c r="C1935" s="685"/>
      <c r="D1935" s="680"/>
      <c r="E1935" s="333">
        <v>160</v>
      </c>
      <c r="F1935" s="537" t="s">
        <v>1056</v>
      </c>
      <c r="G1935" s="537" t="s">
        <v>877</v>
      </c>
      <c r="H1935" s="305"/>
      <c r="I1935" s="305"/>
      <c r="J1935" s="305"/>
      <c r="K1935" s="574"/>
      <c r="L1935" s="305">
        <v>570</v>
      </c>
      <c r="M1935" s="305"/>
      <c r="N1935" s="279"/>
      <c r="O1935" s="279">
        <v>398.88108</v>
      </c>
      <c r="P1935" s="279"/>
    </row>
    <row r="1936" spans="1:16" ht="15" hidden="1" customHeight="1" outlineLevel="1" x14ac:dyDescent="0.3">
      <c r="A1936" s="483">
        <v>48</v>
      </c>
      <c r="B1936" s="638"/>
      <c r="C1936" s="685"/>
      <c r="D1936" s="680"/>
      <c r="E1936" s="333">
        <v>250</v>
      </c>
      <c r="F1936" s="537" t="s">
        <v>1056</v>
      </c>
      <c r="G1936" s="537" t="s">
        <v>824</v>
      </c>
      <c r="H1936" s="305"/>
      <c r="I1936" s="305"/>
      <c r="J1936" s="305"/>
      <c r="K1936" s="574"/>
      <c r="L1936" s="305">
        <v>150</v>
      </c>
      <c r="M1936" s="305"/>
      <c r="N1936" s="279"/>
      <c r="O1936" s="279">
        <v>713.51489000000004</v>
      </c>
      <c r="P1936" s="279"/>
    </row>
    <row r="1937" spans="1:16" ht="15" hidden="1" customHeight="1" outlineLevel="1" x14ac:dyDescent="0.3">
      <c r="A1937" s="483">
        <v>49</v>
      </c>
      <c r="B1937" s="638"/>
      <c r="C1937" s="685"/>
      <c r="D1937" s="680"/>
      <c r="E1937" s="333">
        <v>160</v>
      </c>
      <c r="F1937" s="537" t="s">
        <v>1056</v>
      </c>
      <c r="G1937" s="537" t="s">
        <v>835</v>
      </c>
      <c r="H1937" s="305"/>
      <c r="I1937" s="305"/>
      <c r="J1937" s="305"/>
      <c r="K1937" s="574"/>
      <c r="L1937" s="305">
        <v>120</v>
      </c>
      <c r="M1937" s="305"/>
      <c r="N1937" s="279"/>
      <c r="O1937" s="279">
        <v>431.80520000000001</v>
      </c>
      <c r="P1937" s="279"/>
    </row>
    <row r="1938" spans="1:16" ht="15" hidden="1" customHeight="1" outlineLevel="1" x14ac:dyDescent="0.3">
      <c r="A1938" s="483">
        <v>50</v>
      </c>
      <c r="B1938" s="638"/>
      <c r="C1938" s="685"/>
      <c r="D1938" s="680"/>
      <c r="E1938" s="333">
        <v>250</v>
      </c>
      <c r="F1938" s="537" t="s">
        <v>1056</v>
      </c>
      <c r="G1938" s="537" t="s">
        <v>840</v>
      </c>
      <c r="H1938" s="305"/>
      <c r="I1938" s="305"/>
      <c r="J1938" s="305"/>
      <c r="K1938" s="574"/>
      <c r="L1938" s="305">
        <v>6</v>
      </c>
      <c r="M1938" s="305"/>
      <c r="N1938" s="279"/>
      <c r="O1938" s="279">
        <v>629.03241000000003</v>
      </c>
      <c r="P1938" s="279"/>
    </row>
    <row r="1939" spans="1:16" ht="15" hidden="1" customHeight="1" outlineLevel="1" x14ac:dyDescent="0.3">
      <c r="A1939" s="483">
        <v>51</v>
      </c>
      <c r="B1939" s="638"/>
      <c r="C1939" s="685"/>
      <c r="D1939" s="680"/>
      <c r="E1939" s="333">
        <v>250</v>
      </c>
      <c r="F1939" s="537" t="s">
        <v>1056</v>
      </c>
      <c r="G1939" s="537" t="s">
        <v>843</v>
      </c>
      <c r="H1939" s="305"/>
      <c r="I1939" s="305"/>
      <c r="J1939" s="305"/>
      <c r="K1939" s="574"/>
      <c r="L1939" s="305">
        <v>36</v>
      </c>
      <c r="M1939" s="305"/>
      <c r="N1939" s="279"/>
      <c r="O1939" s="279">
        <v>767.34882000000005</v>
      </c>
      <c r="P1939" s="279"/>
    </row>
    <row r="1940" spans="1:16" ht="15" hidden="1" customHeight="1" outlineLevel="1" x14ac:dyDescent="0.3">
      <c r="A1940" s="483">
        <v>52</v>
      </c>
      <c r="B1940" s="638"/>
      <c r="C1940" s="685"/>
      <c r="D1940" s="680"/>
      <c r="E1940" s="333">
        <v>160</v>
      </c>
      <c r="F1940" s="537" t="s">
        <v>1056</v>
      </c>
      <c r="G1940" s="537" t="s">
        <v>852</v>
      </c>
      <c r="H1940" s="305"/>
      <c r="I1940" s="305"/>
      <c r="J1940" s="305"/>
      <c r="K1940" s="574"/>
      <c r="L1940" s="305">
        <v>50</v>
      </c>
      <c r="M1940" s="305"/>
      <c r="N1940" s="279"/>
      <c r="O1940" s="279">
        <v>728.02056000000005</v>
      </c>
      <c r="P1940" s="279"/>
    </row>
    <row r="1941" spans="1:16" ht="15" hidden="1" customHeight="1" outlineLevel="1" x14ac:dyDescent="0.3">
      <c r="A1941" s="483">
        <v>53</v>
      </c>
      <c r="B1941" s="638"/>
      <c r="C1941" s="685"/>
      <c r="D1941" s="680"/>
      <c r="E1941" s="333">
        <v>250</v>
      </c>
      <c r="F1941" s="537" t="s">
        <v>1056</v>
      </c>
      <c r="G1941" s="537" t="s">
        <v>946</v>
      </c>
      <c r="H1941" s="305"/>
      <c r="I1941" s="305"/>
      <c r="J1941" s="305"/>
      <c r="K1941" s="574"/>
      <c r="L1941" s="305">
        <v>150</v>
      </c>
      <c r="M1941" s="305"/>
      <c r="N1941" s="279"/>
      <c r="O1941" s="279">
        <v>751.13959999999997</v>
      </c>
      <c r="P1941" s="279"/>
    </row>
    <row r="1942" spans="1:16" ht="15" hidden="1" customHeight="1" outlineLevel="1" x14ac:dyDescent="0.3">
      <c r="A1942" s="483">
        <v>54</v>
      </c>
      <c r="B1942" s="638"/>
      <c r="C1942" s="685"/>
      <c r="D1942" s="680"/>
      <c r="E1942" s="333">
        <v>160</v>
      </c>
      <c r="F1942" s="537" t="s">
        <v>1056</v>
      </c>
      <c r="G1942" s="537" t="s">
        <v>853</v>
      </c>
      <c r="H1942" s="305"/>
      <c r="I1942" s="305"/>
      <c r="J1942" s="305"/>
      <c r="K1942" s="574"/>
      <c r="L1942" s="305">
        <v>570</v>
      </c>
      <c r="M1942" s="305"/>
      <c r="N1942" s="279"/>
      <c r="O1942" s="279">
        <v>793.93205</v>
      </c>
      <c r="P1942" s="279"/>
    </row>
    <row r="1943" spans="1:16" ht="15" hidden="1" customHeight="1" outlineLevel="1" x14ac:dyDescent="0.25">
      <c r="A1943" s="483">
        <v>55</v>
      </c>
      <c r="B1943" s="638"/>
      <c r="C1943" s="685"/>
      <c r="D1943" s="680"/>
      <c r="E1943" s="271">
        <v>250</v>
      </c>
      <c r="F1943" s="537" t="s">
        <v>1056</v>
      </c>
      <c r="G1943" s="200" t="s">
        <v>2100</v>
      </c>
      <c r="H1943" s="304"/>
      <c r="I1943" s="304"/>
      <c r="J1943" s="304"/>
      <c r="K1943" s="573"/>
      <c r="L1943" s="304"/>
      <c r="M1943" s="304">
        <v>15</v>
      </c>
      <c r="N1943" s="279"/>
      <c r="O1943" s="279"/>
      <c r="P1943" s="279">
        <v>515.70825000000025</v>
      </c>
    </row>
    <row r="1944" spans="1:16" ht="15" hidden="1" customHeight="1" outlineLevel="1" x14ac:dyDescent="0.25">
      <c r="A1944" s="483">
        <v>56</v>
      </c>
      <c r="B1944" s="638"/>
      <c r="C1944" s="685"/>
      <c r="D1944" s="680"/>
      <c r="E1944" s="271">
        <v>250</v>
      </c>
      <c r="F1944" s="537" t="s">
        <v>1056</v>
      </c>
      <c r="G1944" s="200" t="s">
        <v>2110</v>
      </c>
      <c r="H1944" s="304"/>
      <c r="I1944" s="304"/>
      <c r="J1944" s="304"/>
      <c r="K1944" s="573"/>
      <c r="L1944" s="304"/>
      <c r="M1944" s="304">
        <v>135</v>
      </c>
      <c r="N1944" s="279"/>
      <c r="O1944" s="279"/>
      <c r="P1944" s="279">
        <v>744.41383000000008</v>
      </c>
    </row>
    <row r="1945" spans="1:16" ht="15" hidden="1" customHeight="1" outlineLevel="1" x14ac:dyDescent="0.25">
      <c r="A1945" s="483">
        <v>57</v>
      </c>
      <c r="B1945" s="638"/>
      <c r="C1945" s="685"/>
      <c r="D1945" s="680"/>
      <c r="E1945" s="271">
        <v>250</v>
      </c>
      <c r="F1945" s="537" t="s">
        <v>1056</v>
      </c>
      <c r="G1945" s="200" t="s">
        <v>2136</v>
      </c>
      <c r="H1945" s="304"/>
      <c r="I1945" s="304"/>
      <c r="J1945" s="304"/>
      <c r="K1945" s="573"/>
      <c r="L1945" s="304"/>
      <c r="M1945" s="304">
        <v>105</v>
      </c>
      <c r="N1945" s="279"/>
      <c r="O1945" s="279"/>
      <c r="P1945" s="279">
        <v>773.59149999999988</v>
      </c>
    </row>
    <row r="1946" spans="1:16" ht="15" hidden="1" customHeight="1" outlineLevel="1" x14ac:dyDescent="0.25">
      <c r="A1946" s="483">
        <v>58</v>
      </c>
      <c r="B1946" s="638"/>
      <c r="C1946" s="685"/>
      <c r="D1946" s="680"/>
      <c r="E1946" s="271">
        <v>250</v>
      </c>
      <c r="F1946" s="537" t="s">
        <v>1056</v>
      </c>
      <c r="G1946" s="200" t="s">
        <v>2159</v>
      </c>
      <c r="H1946" s="304"/>
      <c r="I1946" s="304"/>
      <c r="J1946" s="304"/>
      <c r="K1946" s="573"/>
      <c r="L1946" s="304"/>
      <c r="M1946" s="304">
        <v>150</v>
      </c>
      <c r="N1946" s="279"/>
      <c r="O1946" s="279"/>
      <c r="P1946" s="279">
        <v>680.4996799999999</v>
      </c>
    </row>
    <row r="1947" spans="1:16" ht="15" hidden="1" customHeight="1" outlineLevel="1" x14ac:dyDescent="0.25">
      <c r="A1947" s="483">
        <v>59</v>
      </c>
      <c r="B1947" s="638"/>
      <c r="C1947" s="685"/>
      <c r="D1947" s="680"/>
      <c r="E1947" s="271">
        <v>160</v>
      </c>
      <c r="F1947" s="537" t="s">
        <v>1056</v>
      </c>
      <c r="G1947" s="200" t="s">
        <v>2161</v>
      </c>
      <c r="H1947" s="304"/>
      <c r="I1947" s="304"/>
      <c r="J1947" s="304"/>
      <c r="K1947" s="573"/>
      <c r="L1947" s="304"/>
      <c r="M1947" s="304">
        <v>100</v>
      </c>
      <c r="N1947" s="279"/>
      <c r="O1947" s="279"/>
      <c r="P1947" s="279">
        <v>1037.0682699999995</v>
      </c>
    </row>
    <row r="1948" spans="1:16" ht="15" hidden="1" customHeight="1" outlineLevel="1" x14ac:dyDescent="0.25">
      <c r="A1948" s="483">
        <v>60</v>
      </c>
      <c r="B1948" s="638"/>
      <c r="C1948" s="685"/>
      <c r="D1948" s="680"/>
      <c r="E1948" s="271">
        <v>160</v>
      </c>
      <c r="F1948" s="537" t="s">
        <v>1056</v>
      </c>
      <c r="G1948" s="200" t="s">
        <v>2182</v>
      </c>
      <c r="H1948" s="304"/>
      <c r="I1948" s="304"/>
      <c r="J1948" s="304"/>
      <c r="K1948" s="573"/>
      <c r="L1948" s="304"/>
      <c r="M1948" s="304">
        <v>150</v>
      </c>
      <c r="N1948" s="279"/>
      <c r="O1948" s="279"/>
      <c r="P1948" s="279">
        <v>785.12991000000011</v>
      </c>
    </row>
    <row r="1949" spans="1:16" ht="15" hidden="1" customHeight="1" outlineLevel="1" x14ac:dyDescent="0.25">
      <c r="A1949" s="483">
        <v>61</v>
      </c>
      <c r="B1949" s="638"/>
      <c r="C1949" s="685"/>
      <c r="D1949" s="680"/>
      <c r="E1949" s="271">
        <v>250</v>
      </c>
      <c r="F1949" s="537" t="s">
        <v>1056</v>
      </c>
      <c r="G1949" s="200" t="s">
        <v>2285</v>
      </c>
      <c r="H1949" s="304"/>
      <c r="I1949" s="304"/>
      <c r="J1949" s="304"/>
      <c r="K1949" s="573"/>
      <c r="L1949" s="304"/>
      <c r="M1949" s="304">
        <v>150</v>
      </c>
      <c r="N1949" s="279"/>
      <c r="O1949" s="279"/>
      <c r="P1949" s="279">
        <v>671.88850000000002</v>
      </c>
    </row>
    <row r="1950" spans="1:16" ht="15" hidden="1" customHeight="1" outlineLevel="1" x14ac:dyDescent="0.25">
      <c r="A1950" s="483">
        <v>62</v>
      </c>
      <c r="B1950" s="638"/>
      <c r="C1950" s="685"/>
      <c r="D1950" s="680"/>
      <c r="E1950" s="271">
        <v>250</v>
      </c>
      <c r="F1950" s="537" t="s">
        <v>1056</v>
      </c>
      <c r="G1950" s="200" t="s">
        <v>2295</v>
      </c>
      <c r="H1950" s="304"/>
      <c r="I1950" s="304"/>
      <c r="J1950" s="304"/>
      <c r="K1950" s="573"/>
      <c r="L1950" s="304"/>
      <c r="M1950" s="304">
        <v>150</v>
      </c>
      <c r="N1950" s="279"/>
      <c r="O1950" s="279"/>
      <c r="P1950" s="279">
        <v>1045.3472900000002</v>
      </c>
    </row>
    <row r="1951" spans="1:16" ht="15" hidden="1" customHeight="1" outlineLevel="1" x14ac:dyDescent="0.25">
      <c r="A1951" s="483">
        <v>63</v>
      </c>
      <c r="B1951" s="638"/>
      <c r="C1951" s="685"/>
      <c r="D1951" s="680"/>
      <c r="E1951" s="271">
        <v>250</v>
      </c>
      <c r="F1951" s="537" t="s">
        <v>1056</v>
      </c>
      <c r="G1951" s="200" t="s">
        <v>2296</v>
      </c>
      <c r="H1951" s="304"/>
      <c r="I1951" s="304"/>
      <c r="J1951" s="304"/>
      <c r="K1951" s="573"/>
      <c r="L1951" s="304"/>
      <c r="M1951" s="304">
        <v>150</v>
      </c>
      <c r="N1951" s="279"/>
      <c r="O1951" s="279"/>
      <c r="P1951" s="279">
        <v>1153.84797</v>
      </c>
    </row>
    <row r="1952" spans="1:16" ht="15" hidden="1" customHeight="1" outlineLevel="1" x14ac:dyDescent="0.25">
      <c r="A1952" s="483">
        <v>64</v>
      </c>
      <c r="B1952" s="638"/>
      <c r="C1952" s="685"/>
      <c r="D1952" s="680"/>
      <c r="E1952" s="271">
        <v>160</v>
      </c>
      <c r="F1952" s="537" t="s">
        <v>1056</v>
      </c>
      <c r="G1952" s="200" t="s">
        <v>1341</v>
      </c>
      <c r="H1952" s="304"/>
      <c r="I1952" s="304"/>
      <c r="J1952" s="304"/>
      <c r="K1952" s="573"/>
      <c r="L1952" s="304"/>
      <c r="M1952" s="304">
        <v>115</v>
      </c>
      <c r="N1952" s="279"/>
      <c r="O1952" s="279"/>
      <c r="P1952" s="279">
        <v>546.93498999999997</v>
      </c>
    </row>
    <row r="1953" spans="1:16" ht="15" hidden="1" customHeight="1" outlineLevel="1" x14ac:dyDescent="0.25">
      <c r="A1953" s="483">
        <v>65</v>
      </c>
      <c r="B1953" s="638"/>
      <c r="C1953" s="685"/>
      <c r="D1953" s="680"/>
      <c r="E1953" s="271">
        <v>250</v>
      </c>
      <c r="F1953" s="537" t="s">
        <v>1056</v>
      </c>
      <c r="G1953" s="200" t="s">
        <v>2309</v>
      </c>
      <c r="H1953" s="304"/>
      <c r="I1953" s="304"/>
      <c r="J1953" s="304"/>
      <c r="K1953" s="573"/>
      <c r="L1953" s="304"/>
      <c r="M1953" s="304">
        <v>150</v>
      </c>
      <c r="N1953" s="279"/>
      <c r="O1953" s="279"/>
      <c r="P1953" s="279">
        <v>633.4810500000001</v>
      </c>
    </row>
    <row r="1954" spans="1:16" ht="15" hidden="1" customHeight="1" outlineLevel="1" x14ac:dyDescent="0.25">
      <c r="A1954" s="483">
        <v>66</v>
      </c>
      <c r="B1954" s="638"/>
      <c r="C1954" s="685"/>
      <c r="D1954" s="680"/>
      <c r="E1954" s="271">
        <v>250</v>
      </c>
      <c r="F1954" s="537" t="s">
        <v>1056</v>
      </c>
      <c r="G1954" s="200" t="s">
        <v>2313</v>
      </c>
      <c r="H1954" s="304"/>
      <c r="I1954" s="304"/>
      <c r="J1954" s="304"/>
      <c r="K1954" s="573"/>
      <c r="L1954" s="304"/>
      <c r="M1954" s="304">
        <v>55</v>
      </c>
      <c r="N1954" s="279"/>
      <c r="O1954" s="279"/>
      <c r="P1954" s="279">
        <v>931.96371999999997</v>
      </c>
    </row>
    <row r="1955" spans="1:16" ht="15" hidden="1" customHeight="1" outlineLevel="1" x14ac:dyDescent="0.25">
      <c r="A1955" s="483">
        <v>67</v>
      </c>
      <c r="B1955" s="638"/>
      <c r="C1955" s="685"/>
      <c r="D1955" s="680"/>
      <c r="E1955" s="271">
        <v>250</v>
      </c>
      <c r="F1955" s="537" t="s">
        <v>1056</v>
      </c>
      <c r="G1955" s="200" t="s">
        <v>2316</v>
      </c>
      <c r="H1955" s="304"/>
      <c r="I1955" s="304"/>
      <c r="J1955" s="304"/>
      <c r="K1955" s="573"/>
      <c r="L1955" s="304"/>
      <c r="M1955" s="304">
        <v>75</v>
      </c>
      <c r="N1955" s="279"/>
      <c r="O1955" s="279"/>
      <c r="P1955" s="279">
        <v>828.33438000000001</v>
      </c>
    </row>
    <row r="1956" spans="1:16" ht="15" hidden="1" customHeight="1" outlineLevel="1" x14ac:dyDescent="0.25">
      <c r="A1956" s="483">
        <v>68</v>
      </c>
      <c r="B1956" s="638"/>
      <c r="C1956" s="685"/>
      <c r="D1956" s="680"/>
      <c r="E1956" s="271">
        <v>250</v>
      </c>
      <c r="F1956" s="537" t="s">
        <v>1056</v>
      </c>
      <c r="G1956" s="200" t="s">
        <v>2334</v>
      </c>
      <c r="H1956" s="304"/>
      <c r="I1956" s="304"/>
      <c r="J1956" s="304"/>
      <c r="K1956" s="573"/>
      <c r="L1956" s="304"/>
      <c r="M1956" s="304">
        <v>355.4</v>
      </c>
      <c r="N1956" s="279"/>
      <c r="O1956" s="279"/>
      <c r="P1956" s="279">
        <v>823.98794999999996</v>
      </c>
    </row>
    <row r="1957" spans="1:16" ht="15" hidden="1" customHeight="1" outlineLevel="1" x14ac:dyDescent="0.25">
      <c r="A1957" s="483">
        <v>69</v>
      </c>
      <c r="B1957" s="638"/>
      <c r="C1957" s="685"/>
      <c r="D1957" s="680"/>
      <c r="E1957" s="271">
        <v>250</v>
      </c>
      <c r="F1957" s="537" t="s">
        <v>1056</v>
      </c>
      <c r="G1957" s="200" t="s">
        <v>2338</v>
      </c>
      <c r="H1957" s="304"/>
      <c r="I1957" s="304"/>
      <c r="J1957" s="304"/>
      <c r="K1957" s="573"/>
      <c r="L1957" s="304"/>
      <c r="M1957" s="304">
        <v>100.4</v>
      </c>
      <c r="N1957" s="279"/>
      <c r="O1957" s="279"/>
      <c r="P1957" s="279">
        <v>928.79881</v>
      </c>
    </row>
    <row r="1958" spans="1:16" ht="15" hidden="1" customHeight="1" outlineLevel="1" x14ac:dyDescent="0.25">
      <c r="A1958" s="483">
        <v>70</v>
      </c>
      <c r="B1958" s="638"/>
      <c r="C1958" s="685"/>
      <c r="D1958" s="680"/>
      <c r="E1958" s="271">
        <v>160</v>
      </c>
      <c r="F1958" s="537" t="s">
        <v>1056</v>
      </c>
      <c r="G1958" s="200" t="s">
        <v>2340</v>
      </c>
      <c r="H1958" s="304"/>
      <c r="I1958" s="304"/>
      <c r="J1958" s="304"/>
      <c r="K1958" s="573"/>
      <c r="L1958" s="304"/>
      <c r="M1958" s="304">
        <v>100</v>
      </c>
      <c r="N1958" s="279"/>
      <c r="O1958" s="279"/>
      <c r="P1958" s="279">
        <v>1011.7925700000003</v>
      </c>
    </row>
    <row r="1959" spans="1:16" ht="15" hidden="1" customHeight="1" outlineLevel="1" x14ac:dyDescent="0.25">
      <c r="A1959" s="483">
        <v>71</v>
      </c>
      <c r="B1959" s="638"/>
      <c r="C1959" s="685"/>
      <c r="D1959" s="680"/>
      <c r="E1959" s="271">
        <v>160</v>
      </c>
      <c r="F1959" s="537" t="s">
        <v>1056</v>
      </c>
      <c r="G1959" s="200" t="s">
        <v>2345</v>
      </c>
      <c r="H1959" s="304"/>
      <c r="I1959" s="304"/>
      <c r="J1959" s="304"/>
      <c r="K1959" s="573"/>
      <c r="L1959" s="304"/>
      <c r="M1959" s="304">
        <v>150</v>
      </c>
      <c r="N1959" s="279"/>
      <c r="O1959" s="279"/>
      <c r="P1959" s="279">
        <v>387.83273000000008</v>
      </c>
    </row>
    <row r="1960" spans="1:16" ht="15" hidden="1" customHeight="1" outlineLevel="1" x14ac:dyDescent="0.25">
      <c r="A1960" s="483">
        <v>72</v>
      </c>
      <c r="B1960" s="638"/>
      <c r="C1960" s="685"/>
      <c r="D1960" s="680"/>
      <c r="E1960" s="271">
        <v>250</v>
      </c>
      <c r="F1960" s="537" t="s">
        <v>1056</v>
      </c>
      <c r="G1960" s="200" t="s">
        <v>2350</v>
      </c>
      <c r="H1960" s="304"/>
      <c r="I1960" s="304"/>
      <c r="J1960" s="304"/>
      <c r="K1960" s="573"/>
      <c r="L1960" s="304"/>
      <c r="M1960" s="304">
        <v>300</v>
      </c>
      <c r="N1960" s="279"/>
      <c r="O1960" s="279"/>
      <c r="P1960" s="279">
        <v>800.32708000000002</v>
      </c>
    </row>
    <row r="1961" spans="1:16" ht="15" hidden="1" customHeight="1" outlineLevel="1" x14ac:dyDescent="0.25">
      <c r="A1961" s="483">
        <v>73</v>
      </c>
      <c r="B1961" s="638"/>
      <c r="C1961" s="685"/>
      <c r="D1961" s="680"/>
      <c r="E1961" s="271">
        <v>250</v>
      </c>
      <c r="F1961" s="537" t="s">
        <v>1056</v>
      </c>
      <c r="G1961" s="200" t="s">
        <v>2372</v>
      </c>
      <c r="H1961" s="304"/>
      <c r="I1961" s="304"/>
      <c r="J1961" s="304"/>
      <c r="K1961" s="573"/>
      <c r="L1961" s="304"/>
      <c r="M1961" s="304">
        <v>100</v>
      </c>
      <c r="N1961" s="279"/>
      <c r="O1961" s="279"/>
      <c r="P1961" s="279">
        <v>814.98094000000003</v>
      </c>
    </row>
    <row r="1962" spans="1:16" ht="15" hidden="1" customHeight="1" outlineLevel="1" thickBot="1" x14ac:dyDescent="0.3">
      <c r="A1962" s="483">
        <v>74</v>
      </c>
      <c r="B1962" s="638"/>
      <c r="C1962" s="685"/>
      <c r="D1962" s="680"/>
      <c r="E1962" s="271">
        <v>250</v>
      </c>
      <c r="F1962" s="537" t="s">
        <v>1056</v>
      </c>
      <c r="G1962" s="200" t="s">
        <v>2374</v>
      </c>
      <c r="H1962" s="304"/>
      <c r="I1962" s="304"/>
      <c r="J1962" s="304"/>
      <c r="K1962" s="573"/>
      <c r="L1962" s="304"/>
      <c r="M1962" s="304">
        <v>150</v>
      </c>
      <c r="N1962" s="279"/>
      <c r="O1962" s="279"/>
      <c r="P1962" s="279">
        <v>1293.2951000000003</v>
      </c>
    </row>
    <row r="1963" spans="1:16" ht="15" customHeight="1" collapsed="1" thickBot="1" x14ac:dyDescent="0.3">
      <c r="A1963" s="387" t="s">
        <v>1064</v>
      </c>
      <c r="B1963" s="638"/>
      <c r="C1963" s="685"/>
      <c r="D1963" s="680"/>
      <c r="E1963" s="364" t="s">
        <v>80</v>
      </c>
      <c r="F1963" s="404" t="s">
        <v>1056</v>
      </c>
      <c r="G1963" s="386" t="s">
        <v>16</v>
      </c>
      <c r="H1963" s="415">
        <v>0</v>
      </c>
      <c r="I1963" s="415">
        <v>0</v>
      </c>
      <c r="J1963" s="415">
        <v>0</v>
      </c>
      <c r="K1963" s="584">
        <v>51</v>
      </c>
      <c r="L1963" s="415">
        <v>221</v>
      </c>
      <c r="M1963" s="415">
        <v>829</v>
      </c>
      <c r="N1963" s="389">
        <v>3092.1363300000003</v>
      </c>
      <c r="O1963" s="389">
        <v>1425.8261400000001</v>
      </c>
      <c r="P1963" s="389">
        <v>2707.5661700000001</v>
      </c>
    </row>
    <row r="1964" spans="1:16" ht="15" hidden="1" customHeight="1" outlineLevel="1" x14ac:dyDescent="0.25">
      <c r="A1964" s="484"/>
      <c r="B1964" s="638"/>
      <c r="C1964" s="685"/>
      <c r="D1964" s="680"/>
      <c r="E1964" s="459">
        <v>400</v>
      </c>
      <c r="F1964" s="465" t="s">
        <v>1056</v>
      </c>
      <c r="G1964" s="259" t="s">
        <v>408</v>
      </c>
      <c r="H1964" s="342"/>
      <c r="I1964" s="342"/>
      <c r="J1964" s="342"/>
      <c r="K1964" s="580">
        <v>15</v>
      </c>
      <c r="L1964" s="342"/>
      <c r="M1964" s="342"/>
      <c r="N1964" s="281">
        <v>778.4991</v>
      </c>
      <c r="O1964" s="281"/>
      <c r="P1964" s="281"/>
    </row>
    <row r="1965" spans="1:16" ht="15" hidden="1" customHeight="1" outlineLevel="1" x14ac:dyDescent="0.3">
      <c r="A1965" s="483">
        <v>2</v>
      </c>
      <c r="B1965" s="638"/>
      <c r="C1965" s="685"/>
      <c r="D1965" s="680"/>
      <c r="E1965" s="333">
        <v>400</v>
      </c>
      <c r="F1965" s="537" t="s">
        <v>1056</v>
      </c>
      <c r="G1965" s="465" t="s">
        <v>588</v>
      </c>
      <c r="H1965" s="305"/>
      <c r="I1965" s="305"/>
      <c r="J1965" s="305"/>
      <c r="K1965" s="574">
        <v>15</v>
      </c>
      <c r="L1965" s="305"/>
      <c r="M1965" s="305"/>
      <c r="N1965" s="279">
        <v>946.29576999999995</v>
      </c>
      <c r="O1965" s="279"/>
      <c r="P1965" s="279"/>
    </row>
    <row r="1966" spans="1:16" ht="15" hidden="1" customHeight="1" outlineLevel="1" x14ac:dyDescent="0.3">
      <c r="A1966" s="483">
        <v>3</v>
      </c>
      <c r="B1966" s="638"/>
      <c r="C1966" s="685"/>
      <c r="D1966" s="680"/>
      <c r="E1966" s="333">
        <v>400</v>
      </c>
      <c r="F1966" s="537" t="s">
        <v>1056</v>
      </c>
      <c r="G1966" s="537" t="s">
        <v>1027</v>
      </c>
      <c r="H1966" s="305"/>
      <c r="I1966" s="305"/>
      <c r="J1966" s="305"/>
      <c r="K1966" s="574">
        <v>15</v>
      </c>
      <c r="L1966" s="305"/>
      <c r="M1966" s="305"/>
      <c r="N1966" s="279">
        <v>406.05225999999999</v>
      </c>
      <c r="O1966" s="279"/>
      <c r="P1966" s="279"/>
    </row>
    <row r="1967" spans="1:16" ht="15" hidden="1" customHeight="1" outlineLevel="1" x14ac:dyDescent="0.3">
      <c r="A1967" s="483">
        <v>4</v>
      </c>
      <c r="B1967" s="638"/>
      <c r="C1967" s="685"/>
      <c r="D1967" s="680"/>
      <c r="E1967" s="333">
        <v>400</v>
      </c>
      <c r="F1967" s="537" t="s">
        <v>1056</v>
      </c>
      <c r="G1967" s="537" t="s">
        <v>591</v>
      </c>
      <c r="H1967" s="305"/>
      <c r="I1967" s="305"/>
      <c r="J1967" s="305"/>
      <c r="K1967" s="574">
        <v>6</v>
      </c>
      <c r="L1967" s="305"/>
      <c r="M1967" s="305"/>
      <c r="N1967" s="279">
        <v>961.28919999999994</v>
      </c>
      <c r="O1967" s="279"/>
      <c r="P1967" s="279"/>
    </row>
    <row r="1968" spans="1:16" ht="15" hidden="1" customHeight="1" outlineLevel="1" x14ac:dyDescent="0.3">
      <c r="A1968" s="483">
        <v>5</v>
      </c>
      <c r="B1968" s="638"/>
      <c r="C1968" s="685"/>
      <c r="D1968" s="680"/>
      <c r="E1968" s="333">
        <v>400</v>
      </c>
      <c r="F1968" s="537" t="s">
        <v>1056</v>
      </c>
      <c r="G1968" s="537" t="s">
        <v>865</v>
      </c>
      <c r="H1968" s="305"/>
      <c r="I1968" s="305"/>
      <c r="J1968" s="305"/>
      <c r="K1968" s="574"/>
      <c r="L1968" s="305">
        <v>206</v>
      </c>
      <c r="M1968" s="305"/>
      <c r="N1968" s="279"/>
      <c r="O1968" s="279">
        <v>872.53638999999998</v>
      </c>
      <c r="P1968" s="279"/>
    </row>
    <row r="1969" spans="1:19" ht="15" hidden="1" customHeight="1" outlineLevel="1" x14ac:dyDescent="0.3">
      <c r="A1969" s="483">
        <v>6</v>
      </c>
      <c r="B1969" s="638"/>
      <c r="C1969" s="685"/>
      <c r="D1969" s="680"/>
      <c r="E1969" s="333">
        <v>400</v>
      </c>
      <c r="F1969" s="537" t="s">
        <v>1056</v>
      </c>
      <c r="G1969" s="537" t="s">
        <v>738</v>
      </c>
      <c r="H1969" s="305"/>
      <c r="I1969" s="305"/>
      <c r="J1969" s="305"/>
      <c r="K1969" s="574"/>
      <c r="L1969" s="305">
        <v>15</v>
      </c>
      <c r="M1969" s="305"/>
      <c r="N1969" s="279"/>
      <c r="O1969" s="279">
        <v>553.28975000000003</v>
      </c>
      <c r="P1969" s="279"/>
    </row>
    <row r="1970" spans="1:19" ht="15" hidden="1" customHeight="1" outlineLevel="1" x14ac:dyDescent="0.25">
      <c r="A1970" s="483">
        <v>8</v>
      </c>
      <c r="B1970" s="638"/>
      <c r="C1970" s="685"/>
      <c r="D1970" s="680"/>
      <c r="E1970" s="271">
        <v>400</v>
      </c>
      <c r="F1970" s="537" t="s">
        <v>1056</v>
      </c>
      <c r="G1970" s="200" t="s">
        <v>2369</v>
      </c>
      <c r="H1970" s="304"/>
      <c r="I1970" s="304"/>
      <c r="J1970" s="304"/>
      <c r="K1970" s="573"/>
      <c r="L1970" s="304"/>
      <c r="M1970" s="304">
        <v>280</v>
      </c>
      <c r="N1970" s="279"/>
      <c r="O1970" s="279"/>
      <c r="P1970" s="279">
        <v>1071.3852300000001</v>
      </c>
    </row>
    <row r="1971" spans="1:19" ht="15" hidden="1" customHeight="1" outlineLevel="1" x14ac:dyDescent="0.25">
      <c r="A1971" s="483">
        <v>9</v>
      </c>
      <c r="B1971" s="638"/>
      <c r="C1971" s="685"/>
      <c r="D1971" s="680"/>
      <c r="E1971" s="271">
        <v>400</v>
      </c>
      <c r="F1971" s="537" t="s">
        <v>1056</v>
      </c>
      <c r="G1971" s="537" t="s">
        <v>2283</v>
      </c>
      <c r="H1971" s="304"/>
      <c r="I1971" s="304"/>
      <c r="J1971" s="304"/>
      <c r="K1971" s="573"/>
      <c r="L1971" s="304"/>
      <c r="M1971" s="304">
        <v>249</v>
      </c>
      <c r="N1971" s="279"/>
      <c r="O1971" s="279"/>
      <c r="P1971" s="279">
        <v>710.05833999999993</v>
      </c>
    </row>
    <row r="1972" spans="1:19" ht="15" hidden="1" customHeight="1" outlineLevel="1" thickBot="1" x14ac:dyDescent="0.3">
      <c r="A1972" s="483">
        <v>10</v>
      </c>
      <c r="B1972" s="638"/>
      <c r="C1972" s="685"/>
      <c r="D1972" s="680"/>
      <c r="E1972" s="271">
        <v>400</v>
      </c>
      <c r="F1972" s="537" t="s">
        <v>1056</v>
      </c>
      <c r="G1972" s="200" t="s">
        <v>1890</v>
      </c>
      <c r="H1972" s="304"/>
      <c r="I1972" s="304"/>
      <c r="J1972" s="304"/>
      <c r="K1972" s="573"/>
      <c r="L1972" s="304"/>
      <c r="M1972" s="304">
        <v>300</v>
      </c>
      <c r="N1972" s="279"/>
      <c r="O1972" s="279"/>
      <c r="P1972" s="279">
        <v>926.12260000000038</v>
      </c>
    </row>
    <row r="1973" spans="1:19" s="243" customFormat="1" ht="15" hidden="1" customHeight="1" collapsed="1" thickBot="1" x14ac:dyDescent="0.25">
      <c r="A1973" s="391" t="s">
        <v>1279</v>
      </c>
      <c r="B1973" s="638"/>
      <c r="C1973" s="685"/>
      <c r="D1973" s="680"/>
      <c r="E1973" s="403" t="s">
        <v>2513</v>
      </c>
      <c r="F1973" s="386" t="s">
        <v>1056</v>
      </c>
      <c r="G1973" s="386" t="s">
        <v>16</v>
      </c>
      <c r="H1973" s="415"/>
      <c r="I1973" s="415"/>
      <c r="J1973" s="415"/>
      <c r="K1973" s="415">
        <v>0</v>
      </c>
      <c r="L1973" s="415">
        <v>0</v>
      </c>
      <c r="M1973" s="415">
        <v>0</v>
      </c>
      <c r="N1973" s="389">
        <v>0</v>
      </c>
      <c r="O1973" s="389">
        <v>0</v>
      </c>
      <c r="P1973" s="389">
        <v>0</v>
      </c>
    </row>
    <row r="1974" spans="1:19" ht="15" customHeight="1" thickBot="1" x14ac:dyDescent="0.3">
      <c r="A1974" s="361" t="s">
        <v>1085</v>
      </c>
      <c r="B1974" s="638"/>
      <c r="C1974" s="685"/>
      <c r="D1974" s="680"/>
      <c r="E1974" s="364" t="s">
        <v>1084</v>
      </c>
      <c r="F1974" s="404" t="s">
        <v>1056</v>
      </c>
      <c r="G1974" s="386" t="s">
        <v>16</v>
      </c>
      <c r="H1974" s="415">
        <v>0</v>
      </c>
      <c r="I1974" s="415">
        <v>0</v>
      </c>
      <c r="J1974" s="415">
        <v>0</v>
      </c>
      <c r="K1974" s="584">
        <v>300</v>
      </c>
      <c r="L1974" s="415">
        <v>0</v>
      </c>
      <c r="M1974" s="415">
        <v>0</v>
      </c>
      <c r="N1974" s="389">
        <v>5280.8645400000005</v>
      </c>
      <c r="O1974" s="388">
        <v>0</v>
      </c>
      <c r="P1974" s="388">
        <v>0</v>
      </c>
    </row>
    <row r="1975" spans="1:19" ht="15" hidden="1" customHeight="1" outlineLevel="1" x14ac:dyDescent="0.3">
      <c r="A1975" s="278">
        <v>1</v>
      </c>
      <c r="B1975" s="638"/>
      <c r="C1975" s="685"/>
      <c r="D1975" s="680"/>
      <c r="E1975" s="441">
        <v>1000</v>
      </c>
      <c r="F1975" s="274" t="s">
        <v>1056</v>
      </c>
      <c r="G1975" s="274" t="s">
        <v>1023</v>
      </c>
      <c r="H1975" s="317"/>
      <c r="I1975" s="317"/>
      <c r="J1975" s="317"/>
      <c r="K1975" s="580">
        <v>150</v>
      </c>
      <c r="L1975" s="317"/>
      <c r="M1975" s="317"/>
      <c r="N1975" s="281">
        <v>2801.2553200000002</v>
      </c>
      <c r="O1975" s="281"/>
      <c r="P1975" s="281"/>
    </row>
    <row r="1976" spans="1:19" ht="15" hidden="1" customHeight="1" outlineLevel="1" thickBot="1" x14ac:dyDescent="0.3">
      <c r="A1976" s="216">
        <v>2</v>
      </c>
      <c r="B1976" s="652"/>
      <c r="C1976" s="636"/>
      <c r="D1976" s="680"/>
      <c r="E1976" s="270">
        <v>1000</v>
      </c>
      <c r="F1976" s="219" t="s">
        <v>1056</v>
      </c>
      <c r="G1976" s="219" t="s">
        <v>616</v>
      </c>
      <c r="H1976" s="305"/>
      <c r="I1976" s="305"/>
      <c r="J1976" s="305"/>
      <c r="K1976" s="574">
        <v>150</v>
      </c>
      <c r="L1976" s="305"/>
      <c r="M1976" s="305"/>
      <c r="N1976" s="279">
        <v>2479.6092199999998</v>
      </c>
      <c r="O1976" s="279"/>
      <c r="P1976" s="279"/>
    </row>
    <row r="1977" spans="1:19" ht="15" customHeight="1" collapsed="1" thickBot="1" x14ac:dyDescent="0.3">
      <c r="A1977" s="391" t="s">
        <v>1069</v>
      </c>
      <c r="B1977" s="617" t="s">
        <v>82</v>
      </c>
      <c r="C1977" s="715"/>
      <c r="D1977" s="680"/>
      <c r="E1977" s="408" t="s">
        <v>78</v>
      </c>
      <c r="F1977" s="361" t="s">
        <v>1056</v>
      </c>
      <c r="G1977" s="386" t="s">
        <v>16</v>
      </c>
      <c r="H1977" s="415">
        <v>0</v>
      </c>
      <c r="I1977" s="415">
        <v>0</v>
      </c>
      <c r="J1977" s="415">
        <v>0</v>
      </c>
      <c r="K1977" s="584">
        <v>0</v>
      </c>
      <c r="L1977" s="415">
        <v>45</v>
      </c>
      <c r="M1977" s="415">
        <v>0</v>
      </c>
      <c r="N1977" s="388">
        <v>0</v>
      </c>
      <c r="O1977" s="389">
        <v>1437.32286</v>
      </c>
      <c r="P1977" s="388">
        <v>0</v>
      </c>
    </row>
    <row r="1978" spans="1:19" ht="15" hidden="1" customHeight="1" outlineLevel="1" thickBot="1" x14ac:dyDescent="0.3">
      <c r="A1978" s="484">
        <v>1</v>
      </c>
      <c r="B1978" s="626"/>
      <c r="C1978" s="716"/>
      <c r="D1978" s="680"/>
      <c r="E1978" s="315" t="s">
        <v>1066</v>
      </c>
      <c r="F1978" s="272" t="s">
        <v>1056</v>
      </c>
      <c r="G1978" s="470" t="s">
        <v>1036</v>
      </c>
      <c r="H1978" s="342"/>
      <c r="I1978" s="342"/>
      <c r="J1978" s="342"/>
      <c r="K1978" s="572"/>
      <c r="L1978" s="342">
        <v>45</v>
      </c>
      <c r="M1978" s="342"/>
      <c r="N1978" s="256"/>
      <c r="O1978" s="256">
        <v>1437.32286</v>
      </c>
      <c r="P1978" s="256"/>
    </row>
    <row r="1979" spans="1:19" ht="15" customHeight="1" collapsed="1" thickBot="1" x14ac:dyDescent="0.3">
      <c r="A1979" s="361" t="s">
        <v>1070</v>
      </c>
      <c r="B1979" s="626"/>
      <c r="C1979" s="716"/>
      <c r="D1979" s="680"/>
      <c r="E1979" s="364" t="s">
        <v>79</v>
      </c>
      <c r="F1979" s="361" t="s">
        <v>1056</v>
      </c>
      <c r="G1979" s="386" t="s">
        <v>16</v>
      </c>
      <c r="H1979" s="415">
        <v>0</v>
      </c>
      <c r="I1979" s="415">
        <v>0</v>
      </c>
      <c r="J1979" s="415">
        <v>0</v>
      </c>
      <c r="K1979" s="584">
        <v>51.1</v>
      </c>
      <c r="L1979" s="415">
        <v>150</v>
      </c>
      <c r="M1979" s="415">
        <v>150</v>
      </c>
      <c r="N1979" s="389">
        <v>1245.36393</v>
      </c>
      <c r="O1979" s="389">
        <v>1684.31151</v>
      </c>
      <c r="P1979" s="389">
        <v>1664.2419600000001</v>
      </c>
    </row>
    <row r="1980" spans="1:19" ht="15" hidden="1" customHeight="1" outlineLevel="1" x14ac:dyDescent="0.3">
      <c r="A1980" s="484">
        <v>1</v>
      </c>
      <c r="B1980" s="626"/>
      <c r="C1980" s="716"/>
      <c r="D1980" s="680"/>
      <c r="E1980" s="315" t="s">
        <v>1067</v>
      </c>
      <c r="F1980" s="272" t="s">
        <v>1056</v>
      </c>
      <c r="G1980" s="256" t="s">
        <v>911</v>
      </c>
      <c r="H1980" s="317"/>
      <c r="I1980" s="317"/>
      <c r="J1980" s="317"/>
      <c r="K1980" s="580">
        <v>51.1</v>
      </c>
      <c r="L1980" s="317"/>
      <c r="M1980" s="317"/>
      <c r="N1980" s="281">
        <v>1245.36393</v>
      </c>
      <c r="O1980" s="281"/>
      <c r="P1980" s="281"/>
    </row>
    <row r="1981" spans="1:19" ht="15" hidden="1" customHeight="1" outlineLevel="1" x14ac:dyDescent="0.3">
      <c r="A1981" s="483">
        <v>2</v>
      </c>
      <c r="B1981" s="626"/>
      <c r="C1981" s="716"/>
      <c r="D1981" s="680"/>
      <c r="E1981" s="312" t="s">
        <v>1068</v>
      </c>
      <c r="F1981" s="273" t="s">
        <v>1056</v>
      </c>
      <c r="G1981" s="201" t="s">
        <v>1013</v>
      </c>
      <c r="H1981" s="305"/>
      <c r="I1981" s="305"/>
      <c r="J1981" s="305"/>
      <c r="K1981" s="574"/>
      <c r="L1981" s="305">
        <v>150</v>
      </c>
      <c r="M1981" s="305"/>
      <c r="N1981" s="279"/>
      <c r="O1981" s="279">
        <v>1684.31151</v>
      </c>
      <c r="P1981" s="279"/>
    </row>
    <row r="1982" spans="1:19" ht="15" hidden="1" customHeight="1" outlineLevel="1" thickBot="1" x14ac:dyDescent="0.3">
      <c r="A1982" s="483">
        <v>3</v>
      </c>
      <c r="B1982" s="626"/>
      <c r="C1982" s="716"/>
      <c r="D1982" s="680"/>
      <c r="E1982" s="271" t="s">
        <v>1068</v>
      </c>
      <c r="F1982" s="468" t="s">
        <v>1056</v>
      </c>
      <c r="G1982" s="200" t="s">
        <v>2380</v>
      </c>
      <c r="H1982" s="304"/>
      <c r="I1982" s="304"/>
      <c r="J1982" s="304"/>
      <c r="K1982" s="573"/>
      <c r="L1982" s="304"/>
      <c r="M1982" s="304">
        <v>150</v>
      </c>
      <c r="N1982" s="279"/>
      <c r="O1982" s="279"/>
      <c r="P1982" s="279">
        <v>1664.2419600000001</v>
      </c>
    </row>
    <row r="1983" spans="1:19" ht="15" customHeight="1" collapsed="1" thickBot="1" x14ac:dyDescent="0.3">
      <c r="A1983" s="361" t="s">
        <v>1072</v>
      </c>
      <c r="B1983" s="626"/>
      <c r="C1983" s="716"/>
      <c r="D1983" s="680"/>
      <c r="E1983" s="364" t="s">
        <v>1083</v>
      </c>
      <c r="F1983" s="361" t="s">
        <v>1056</v>
      </c>
      <c r="G1983" s="386" t="s">
        <v>16</v>
      </c>
      <c r="H1983" s="415">
        <v>0</v>
      </c>
      <c r="I1983" s="415">
        <v>0</v>
      </c>
      <c r="J1983" s="415">
        <v>0</v>
      </c>
      <c r="K1983" s="584">
        <v>0</v>
      </c>
      <c r="L1983" s="415">
        <v>430</v>
      </c>
      <c r="M1983" s="415">
        <v>0</v>
      </c>
      <c r="N1983" s="388">
        <v>0</v>
      </c>
      <c r="O1983" s="389">
        <v>3198.3214699999999</v>
      </c>
      <c r="P1983" s="388">
        <v>0</v>
      </c>
      <c r="Q1983" s="243"/>
      <c r="R1983" s="243"/>
      <c r="S1983" s="243"/>
    </row>
    <row r="1984" spans="1:19" ht="15" hidden="1" customHeight="1" outlineLevel="1" x14ac:dyDescent="0.25">
      <c r="A1984" s="484">
        <v>1</v>
      </c>
      <c r="B1984" s="626"/>
      <c r="C1984" s="716"/>
      <c r="D1984" s="680"/>
      <c r="E1984" s="441" t="s">
        <v>1073</v>
      </c>
      <c r="F1984" s="277" t="s">
        <v>1056</v>
      </c>
      <c r="G1984" s="470" t="s">
        <v>1014</v>
      </c>
      <c r="H1984" s="342"/>
      <c r="I1984" s="342"/>
      <c r="J1984" s="342"/>
      <c r="K1984" s="572"/>
      <c r="L1984" s="342">
        <v>430</v>
      </c>
      <c r="M1984" s="342"/>
      <c r="N1984" s="272"/>
      <c r="O1984" s="256">
        <v>3198.3214699999999</v>
      </c>
      <c r="P1984" s="272"/>
    </row>
    <row r="1985" spans="1:16" ht="15" hidden="1" customHeight="1" outlineLevel="1" thickBot="1" x14ac:dyDescent="0.3">
      <c r="A1985" s="346">
        <v>2</v>
      </c>
      <c r="B1985" s="626"/>
      <c r="C1985" s="716"/>
      <c r="D1985" s="680"/>
      <c r="E1985" s="347" t="s">
        <v>1078</v>
      </c>
      <c r="F1985" s="348" t="s">
        <v>1056</v>
      </c>
      <c r="G1985" s="349" t="s">
        <v>1282</v>
      </c>
      <c r="H1985" s="594"/>
      <c r="I1985" s="594"/>
      <c r="J1985" s="594"/>
      <c r="K1985" s="595"/>
      <c r="L1985" s="594"/>
      <c r="M1985" s="594">
        <v>0</v>
      </c>
      <c r="N1985" s="560"/>
      <c r="O1985" s="350"/>
      <c r="P1985" s="560">
        <v>0</v>
      </c>
    </row>
    <row r="1986" spans="1:16" ht="15" customHeight="1" collapsed="1" thickBot="1" x14ac:dyDescent="0.3">
      <c r="A1986" s="361" t="s">
        <v>1275</v>
      </c>
      <c r="B1986" s="626"/>
      <c r="C1986" s="716"/>
      <c r="D1986" s="680"/>
      <c r="E1986" s="409" t="s">
        <v>1074</v>
      </c>
      <c r="F1986" s="410" t="s">
        <v>1075</v>
      </c>
      <c r="G1986" s="411" t="s">
        <v>16</v>
      </c>
      <c r="H1986" s="596">
        <v>0</v>
      </c>
      <c r="I1986" s="596">
        <v>0</v>
      </c>
      <c r="J1986" s="596">
        <v>0</v>
      </c>
      <c r="K1986" s="597">
        <v>0</v>
      </c>
      <c r="L1986" s="596">
        <v>1121.31</v>
      </c>
      <c r="M1986" s="596">
        <v>0</v>
      </c>
      <c r="N1986" s="561">
        <v>0</v>
      </c>
      <c r="O1986" s="412">
        <v>8886.7538700000005</v>
      </c>
      <c r="P1986" s="561">
        <v>0</v>
      </c>
    </row>
    <row r="1987" spans="1:16" ht="15" hidden="1" customHeight="1" outlineLevel="1" thickBot="1" x14ac:dyDescent="0.3">
      <c r="A1987" s="517">
        <v>1</v>
      </c>
      <c r="B1987" s="618"/>
      <c r="C1987" s="717"/>
      <c r="D1987" s="664"/>
      <c r="E1987" s="260" t="s">
        <v>1076</v>
      </c>
      <c r="F1987" s="494" t="s">
        <v>1075</v>
      </c>
      <c r="G1987" s="515" t="s">
        <v>1077</v>
      </c>
      <c r="H1987" s="518"/>
      <c r="I1987" s="518"/>
      <c r="J1987" s="519"/>
      <c r="K1987" s="520"/>
      <c r="L1987" s="520">
        <v>1121.31</v>
      </c>
      <c r="M1987" s="520"/>
      <c r="N1987" s="521"/>
      <c r="O1987" s="521">
        <v>8886.7538700000005</v>
      </c>
      <c r="P1987" s="522"/>
    </row>
    <row r="1988" spans="1:16" ht="15" hidden="1" customHeight="1" outlineLevel="1" x14ac:dyDescent="0.25">
      <c r="A1988" s="455"/>
      <c r="B1988" s="462"/>
      <c r="C1988" s="462"/>
      <c r="D1988" s="451"/>
      <c r="E1988" s="451"/>
      <c r="F1988" s="541"/>
      <c r="G1988" s="462"/>
      <c r="H1988" s="542"/>
      <c r="I1988" s="542"/>
      <c r="J1988" s="239"/>
      <c r="K1988" s="543"/>
      <c r="L1988" s="543"/>
      <c r="M1988" s="543"/>
      <c r="N1988" s="544"/>
      <c r="O1988" s="544"/>
      <c r="P1988" s="545"/>
    </row>
    <row r="1989" spans="1:16" ht="15" hidden="1" customHeight="1" outlineLevel="1" x14ac:dyDescent="0.25">
      <c r="A1989" s="457"/>
      <c r="B1989" s="463"/>
      <c r="C1989" s="463"/>
      <c r="D1989" s="440"/>
      <c r="E1989" s="440"/>
      <c r="F1989" s="538"/>
      <c r="G1989" s="463"/>
      <c r="H1989" s="235"/>
      <c r="I1989" s="235"/>
      <c r="J1989" s="241"/>
      <c r="K1989" s="539"/>
      <c r="L1989" s="539"/>
      <c r="M1989" s="539"/>
      <c r="N1989" s="540"/>
      <c r="O1989" s="540"/>
      <c r="P1989" s="546"/>
    </row>
    <row r="1990" spans="1:16" ht="15" hidden="1" customHeight="1" outlineLevel="1" thickBot="1" x14ac:dyDescent="0.3">
      <c r="A1990" s="458"/>
      <c r="B1990" s="464"/>
      <c r="C1990" s="464"/>
      <c r="D1990" s="453"/>
      <c r="E1990" s="453"/>
      <c r="F1990" s="547"/>
      <c r="G1990" s="464"/>
      <c r="H1990" s="548"/>
      <c r="I1990" s="548"/>
      <c r="J1990" s="549"/>
      <c r="K1990" s="550"/>
      <c r="L1990" s="550"/>
      <c r="M1990" s="550"/>
      <c r="N1990" s="551"/>
      <c r="O1990" s="551"/>
      <c r="P1990" s="552"/>
    </row>
    <row r="1991" spans="1:16" ht="15" customHeight="1" collapsed="1" x14ac:dyDescent="0.25">
      <c r="A1991" s="531"/>
      <c r="B1991" s="222"/>
      <c r="C1991" s="244"/>
      <c r="D1991" s="244"/>
      <c r="E1991" s="245"/>
      <c r="F1991" s="245"/>
      <c r="G1991" s="246"/>
      <c r="H1991" s="244"/>
      <c r="I1991" s="244"/>
      <c r="J1991" s="247"/>
      <c r="K1991" s="244"/>
      <c r="L1991" s="244"/>
      <c r="M1991" s="244"/>
      <c r="N1991" s="244"/>
      <c r="O1991" s="244"/>
      <c r="P1991" s="556"/>
    </row>
    <row r="1992" spans="1:16" ht="15.75" thickBot="1" x14ac:dyDescent="0.3">
      <c r="A1992" s="555"/>
      <c r="B1992" s="463"/>
      <c r="C1992" s="463"/>
      <c r="D1992" s="376"/>
      <c r="E1992" s="376"/>
      <c r="F1992" s="248"/>
      <c r="G1992" s="463"/>
      <c r="H1992" s="221"/>
      <c r="I1992" s="221"/>
      <c r="J1992" s="241"/>
      <c r="K1992" s="221"/>
      <c r="L1992" s="221"/>
      <c r="M1992" s="221"/>
      <c r="N1992" s="221"/>
      <c r="O1992" s="221"/>
      <c r="P1992" s="553"/>
    </row>
    <row r="1993" spans="1:16" ht="15.75" customHeight="1" thickBot="1" x14ac:dyDescent="0.3">
      <c r="A1993" s="607"/>
      <c r="B1993" s="608"/>
      <c r="C1993" s="608"/>
      <c r="D1993" s="608"/>
      <c r="E1993" s="608"/>
      <c r="F1993" s="609"/>
      <c r="G1993" s="610" t="s">
        <v>83</v>
      </c>
      <c r="H1993" s="611"/>
      <c r="I1993" s="611"/>
      <c r="J1993" s="611"/>
      <c r="K1993" s="611"/>
      <c r="L1993" s="611"/>
      <c r="M1993" s="611"/>
      <c r="N1993" s="611"/>
      <c r="O1993" s="611"/>
      <c r="P1993" s="612"/>
    </row>
    <row r="1994" spans="1:16" ht="45.75" customHeight="1" thickBot="1" x14ac:dyDescent="0.3">
      <c r="A1994" s="613" t="s">
        <v>1</v>
      </c>
      <c r="B1994" s="644" t="s">
        <v>84</v>
      </c>
      <c r="C1994" s="653"/>
      <c r="D1994" s="653"/>
      <c r="E1994" s="635"/>
      <c r="F1994" s="635" t="s">
        <v>68</v>
      </c>
      <c r="G1994" s="637" t="s">
        <v>85</v>
      </c>
      <c r="H1994" s="632" t="s">
        <v>86</v>
      </c>
      <c r="I1994" s="633"/>
      <c r="J1994" s="633"/>
      <c r="K1994" s="632" t="s">
        <v>74</v>
      </c>
      <c r="L1994" s="633"/>
      <c r="M1994" s="633"/>
      <c r="N1994" s="639" t="s">
        <v>1258</v>
      </c>
      <c r="O1994" s="640"/>
      <c r="P1994" s="641"/>
    </row>
    <row r="1995" spans="1:16" ht="42" customHeight="1" thickBot="1" x14ac:dyDescent="0.3">
      <c r="A1995" s="614"/>
      <c r="B1995" s="652"/>
      <c r="C1995" s="654"/>
      <c r="D1995" s="654"/>
      <c r="E1995" s="636"/>
      <c r="F1995" s="636"/>
      <c r="G1995" s="638"/>
      <c r="H1995" s="202" t="s">
        <v>87</v>
      </c>
      <c r="I1995" s="453">
        <v>2021</v>
      </c>
      <c r="J1995" s="299">
        <v>2022</v>
      </c>
      <c r="K1995" s="202" t="s">
        <v>87</v>
      </c>
      <c r="L1995" s="202">
        <v>2021</v>
      </c>
      <c r="M1995" s="453">
        <v>2022</v>
      </c>
      <c r="N1995" s="452" t="s">
        <v>87</v>
      </c>
      <c r="O1995" s="202">
        <v>2021</v>
      </c>
      <c r="P1995" s="454">
        <v>2022</v>
      </c>
    </row>
    <row r="1996" spans="1:16" ht="15.75" thickBot="1" x14ac:dyDescent="0.3">
      <c r="A1996" s="483">
        <v>1</v>
      </c>
      <c r="B1996" s="649">
        <v>2</v>
      </c>
      <c r="C1996" s="650"/>
      <c r="D1996" s="650"/>
      <c r="E1996" s="650"/>
      <c r="F1996" s="651"/>
      <c r="G1996" s="450">
        <v>3</v>
      </c>
      <c r="H1996" s="632">
        <v>4</v>
      </c>
      <c r="I1996" s="633"/>
      <c r="J1996" s="633"/>
      <c r="K1996" s="633">
        <v>5</v>
      </c>
      <c r="L1996" s="633"/>
      <c r="M1996" s="633"/>
      <c r="N1996" s="632">
        <v>6</v>
      </c>
      <c r="O1996" s="633"/>
      <c r="P1996" s="634"/>
    </row>
    <row r="1997" spans="1:16" ht="30" customHeight="1" thickBot="1" x14ac:dyDescent="0.3">
      <c r="A1997" s="413" t="s">
        <v>88</v>
      </c>
      <c r="B1997" s="709" t="s">
        <v>89</v>
      </c>
      <c r="C1997" s="710"/>
      <c r="D1997" s="711"/>
      <c r="E1997" s="617" t="s">
        <v>90</v>
      </c>
      <c r="F1997" s="627" t="s">
        <v>91</v>
      </c>
      <c r="G1997" s="403" t="s">
        <v>2587</v>
      </c>
      <c r="H1997" s="414">
        <v>0</v>
      </c>
      <c r="I1997" s="415">
        <v>568</v>
      </c>
      <c r="J1997" s="415">
        <v>421</v>
      </c>
      <c r="K1997" s="414">
        <v>0</v>
      </c>
      <c r="L1997" s="415">
        <v>3680.9</v>
      </c>
      <c r="M1997" s="414">
        <v>2425</v>
      </c>
      <c r="N1997" s="570">
        <v>0</v>
      </c>
      <c r="O1997" s="389">
        <v>5787507.0222482271</v>
      </c>
      <c r="P1997" s="389">
        <v>4460076.2100000009</v>
      </c>
    </row>
    <row r="1998" spans="1:16" ht="15" hidden="1" customHeight="1" outlineLevel="1" x14ac:dyDescent="0.25">
      <c r="A1998" s="267" t="s">
        <v>1118</v>
      </c>
      <c r="B1998" s="712"/>
      <c r="C1998" s="713"/>
      <c r="D1998" s="714"/>
      <c r="E1998" s="626"/>
      <c r="F1998" s="628"/>
      <c r="G1998" s="257" t="s">
        <v>1086</v>
      </c>
      <c r="H1998" s="341"/>
      <c r="I1998" s="342">
        <v>10</v>
      </c>
      <c r="J1998" s="342"/>
      <c r="K1998" s="341"/>
      <c r="L1998" s="342">
        <v>124</v>
      </c>
      <c r="M1998" s="341"/>
      <c r="N1998" s="289"/>
      <c r="O1998" s="256">
        <v>169917.18078923551</v>
      </c>
      <c r="P1998" s="256"/>
    </row>
    <row r="1999" spans="1:16" ht="15" hidden="1" customHeight="1" outlineLevel="1" x14ac:dyDescent="0.25">
      <c r="A1999" s="268" t="s">
        <v>1119</v>
      </c>
      <c r="B1999" s="712"/>
      <c r="C1999" s="713"/>
      <c r="D1999" s="714"/>
      <c r="E1999" s="626"/>
      <c r="F1999" s="628"/>
      <c r="G1999" s="334" t="s">
        <v>1087</v>
      </c>
      <c r="H1999" s="297"/>
      <c r="I1999" s="304">
        <v>20</v>
      </c>
      <c r="J1999" s="304"/>
      <c r="K1999" s="297"/>
      <c r="L1999" s="304">
        <v>120</v>
      </c>
      <c r="M1999" s="297"/>
      <c r="N1999" s="289"/>
      <c r="O1999" s="256">
        <v>272053.16190476192</v>
      </c>
      <c r="P1999" s="256"/>
    </row>
    <row r="2000" spans="1:16" ht="15" hidden="1" customHeight="1" outlineLevel="1" x14ac:dyDescent="0.25">
      <c r="A2000" s="268" t="s">
        <v>1120</v>
      </c>
      <c r="B2000" s="712"/>
      <c r="C2000" s="713"/>
      <c r="D2000" s="714"/>
      <c r="E2000" s="626"/>
      <c r="F2000" s="628"/>
      <c r="G2000" s="334" t="s">
        <v>1087</v>
      </c>
      <c r="H2000" s="297"/>
      <c r="I2000" s="304">
        <v>1</v>
      </c>
      <c r="J2000" s="304"/>
      <c r="K2000" s="297"/>
      <c r="L2000" s="304">
        <v>15</v>
      </c>
      <c r="M2000" s="297"/>
      <c r="N2000" s="289"/>
      <c r="O2000" s="256">
        <v>13602.658095238094</v>
      </c>
      <c r="P2000" s="256"/>
    </row>
    <row r="2001" spans="1:16" ht="15" hidden="1" customHeight="1" outlineLevel="1" x14ac:dyDescent="0.25">
      <c r="A2001" s="268" t="s">
        <v>1121</v>
      </c>
      <c r="B2001" s="712"/>
      <c r="C2001" s="713"/>
      <c r="D2001" s="714"/>
      <c r="E2001" s="626"/>
      <c r="F2001" s="628"/>
      <c r="G2001" s="334" t="s">
        <v>1088</v>
      </c>
      <c r="H2001" s="297"/>
      <c r="I2001" s="304">
        <v>1</v>
      </c>
      <c r="J2001" s="304"/>
      <c r="K2001" s="297"/>
      <c r="L2001" s="304">
        <v>1</v>
      </c>
      <c r="M2001" s="297"/>
      <c r="N2001" s="289"/>
      <c r="O2001" s="256">
        <v>22180.449999999997</v>
      </c>
      <c r="P2001" s="256"/>
    </row>
    <row r="2002" spans="1:16" ht="15" hidden="1" customHeight="1" outlineLevel="1" x14ac:dyDescent="0.25">
      <c r="A2002" s="268" t="s">
        <v>1122</v>
      </c>
      <c r="B2002" s="712"/>
      <c r="C2002" s="713"/>
      <c r="D2002" s="714"/>
      <c r="E2002" s="626"/>
      <c r="F2002" s="628"/>
      <c r="G2002" s="334" t="s">
        <v>1089</v>
      </c>
      <c r="H2002" s="297"/>
      <c r="I2002" s="304">
        <v>2</v>
      </c>
      <c r="J2002" s="304"/>
      <c r="K2002" s="297"/>
      <c r="L2002" s="304">
        <v>10</v>
      </c>
      <c r="M2002" s="297"/>
      <c r="N2002" s="289"/>
      <c r="O2002" s="256">
        <v>19234.18</v>
      </c>
      <c r="P2002" s="256"/>
    </row>
    <row r="2003" spans="1:16" ht="15" hidden="1" customHeight="1" outlineLevel="1" x14ac:dyDescent="0.25">
      <c r="A2003" s="268" t="s">
        <v>1123</v>
      </c>
      <c r="B2003" s="712"/>
      <c r="C2003" s="713"/>
      <c r="D2003" s="714"/>
      <c r="E2003" s="626"/>
      <c r="F2003" s="628"/>
      <c r="G2003" s="334" t="s">
        <v>1090</v>
      </c>
      <c r="H2003" s="297"/>
      <c r="I2003" s="304">
        <v>59</v>
      </c>
      <c r="J2003" s="304"/>
      <c r="K2003" s="297"/>
      <c r="L2003" s="304">
        <v>346</v>
      </c>
      <c r="M2003" s="297"/>
      <c r="N2003" s="289"/>
      <c r="O2003" s="256">
        <v>538252.66</v>
      </c>
      <c r="P2003" s="256"/>
    </row>
    <row r="2004" spans="1:16" ht="15" hidden="1" customHeight="1" outlineLevel="1" x14ac:dyDescent="0.25">
      <c r="A2004" s="268" t="s">
        <v>1124</v>
      </c>
      <c r="B2004" s="712"/>
      <c r="C2004" s="713"/>
      <c r="D2004" s="714"/>
      <c r="E2004" s="626"/>
      <c r="F2004" s="628"/>
      <c r="G2004" s="334" t="s">
        <v>1091</v>
      </c>
      <c r="H2004" s="297"/>
      <c r="I2004" s="304">
        <v>9</v>
      </c>
      <c r="J2004" s="304"/>
      <c r="K2004" s="297"/>
      <c r="L2004" s="304">
        <v>30</v>
      </c>
      <c r="M2004" s="297"/>
      <c r="N2004" s="289"/>
      <c r="O2004" s="256">
        <v>81990.91</v>
      </c>
      <c r="P2004" s="256"/>
    </row>
    <row r="2005" spans="1:16" ht="15" hidden="1" customHeight="1" outlineLevel="1" x14ac:dyDescent="0.25">
      <c r="A2005" s="268" t="s">
        <v>1125</v>
      </c>
      <c r="B2005" s="712"/>
      <c r="C2005" s="713"/>
      <c r="D2005" s="714"/>
      <c r="E2005" s="626"/>
      <c r="F2005" s="628"/>
      <c r="G2005" s="334" t="s">
        <v>1092</v>
      </c>
      <c r="H2005" s="297"/>
      <c r="I2005" s="304">
        <v>1</v>
      </c>
      <c r="J2005" s="304"/>
      <c r="K2005" s="297"/>
      <c r="L2005" s="304">
        <v>4</v>
      </c>
      <c r="M2005" s="297"/>
      <c r="N2005" s="289"/>
      <c r="O2005" s="256">
        <v>6601.4383800693249</v>
      </c>
      <c r="P2005" s="256"/>
    </row>
    <row r="2006" spans="1:16" ht="15" hidden="1" customHeight="1" outlineLevel="1" x14ac:dyDescent="0.25">
      <c r="A2006" s="268" t="s">
        <v>1126</v>
      </c>
      <c r="B2006" s="712"/>
      <c r="C2006" s="713"/>
      <c r="D2006" s="714"/>
      <c r="E2006" s="626"/>
      <c r="F2006" s="628"/>
      <c r="G2006" s="334" t="s">
        <v>1093</v>
      </c>
      <c r="H2006" s="297"/>
      <c r="I2006" s="304">
        <v>4</v>
      </c>
      <c r="J2006" s="304"/>
      <c r="K2006" s="297"/>
      <c r="L2006" s="304">
        <v>16</v>
      </c>
      <c r="M2006" s="297"/>
      <c r="N2006" s="289"/>
      <c r="O2006" s="256">
        <v>40372.83</v>
      </c>
      <c r="P2006" s="256"/>
    </row>
    <row r="2007" spans="1:16" ht="15" hidden="1" customHeight="1" outlineLevel="1" x14ac:dyDescent="0.25">
      <c r="A2007" s="268" t="s">
        <v>1127</v>
      </c>
      <c r="B2007" s="712"/>
      <c r="C2007" s="713"/>
      <c r="D2007" s="714"/>
      <c r="E2007" s="626"/>
      <c r="F2007" s="628"/>
      <c r="G2007" s="334" t="s">
        <v>1094</v>
      </c>
      <c r="H2007" s="297"/>
      <c r="I2007" s="304">
        <v>6</v>
      </c>
      <c r="J2007" s="304"/>
      <c r="K2007" s="297"/>
      <c r="L2007" s="304">
        <v>35</v>
      </c>
      <c r="M2007" s="297"/>
      <c r="N2007" s="289"/>
      <c r="O2007" s="256">
        <v>60560.07</v>
      </c>
      <c r="P2007" s="256"/>
    </row>
    <row r="2008" spans="1:16" ht="15" hidden="1" customHeight="1" outlineLevel="1" x14ac:dyDescent="0.25">
      <c r="A2008" s="268" t="s">
        <v>1128</v>
      </c>
      <c r="B2008" s="712"/>
      <c r="C2008" s="713"/>
      <c r="D2008" s="714"/>
      <c r="E2008" s="626"/>
      <c r="F2008" s="628"/>
      <c r="G2008" s="334" t="s">
        <v>1095</v>
      </c>
      <c r="H2008" s="297"/>
      <c r="I2008" s="304">
        <v>6</v>
      </c>
      <c r="J2008" s="304"/>
      <c r="K2008" s="297"/>
      <c r="L2008" s="304">
        <v>36</v>
      </c>
      <c r="M2008" s="297"/>
      <c r="N2008" s="289"/>
      <c r="O2008" s="256">
        <v>60553.86</v>
      </c>
      <c r="P2008" s="256"/>
    </row>
    <row r="2009" spans="1:16" ht="15" hidden="1" customHeight="1" outlineLevel="1" x14ac:dyDescent="0.25">
      <c r="A2009" s="268" t="s">
        <v>1129</v>
      </c>
      <c r="B2009" s="712"/>
      <c r="C2009" s="713"/>
      <c r="D2009" s="714"/>
      <c r="E2009" s="626"/>
      <c r="F2009" s="628"/>
      <c r="G2009" s="334" t="s">
        <v>1096</v>
      </c>
      <c r="H2009" s="297"/>
      <c r="I2009" s="304">
        <v>10</v>
      </c>
      <c r="J2009" s="304"/>
      <c r="K2009" s="297"/>
      <c r="L2009" s="304">
        <v>55</v>
      </c>
      <c r="M2009" s="297"/>
      <c r="N2009" s="289"/>
      <c r="O2009" s="256">
        <v>109402.58</v>
      </c>
      <c r="P2009" s="256"/>
    </row>
    <row r="2010" spans="1:16" ht="15" hidden="1" customHeight="1" outlineLevel="1" x14ac:dyDescent="0.25">
      <c r="A2010" s="268" t="s">
        <v>1130</v>
      </c>
      <c r="B2010" s="712"/>
      <c r="C2010" s="713"/>
      <c r="D2010" s="714"/>
      <c r="E2010" s="626"/>
      <c r="F2010" s="628"/>
      <c r="G2010" s="334" t="s">
        <v>1097</v>
      </c>
      <c r="H2010" s="297"/>
      <c r="I2010" s="304">
        <v>7</v>
      </c>
      <c r="J2010" s="304"/>
      <c r="K2010" s="297"/>
      <c r="L2010" s="304">
        <v>42</v>
      </c>
      <c r="M2010" s="297"/>
      <c r="N2010" s="289"/>
      <c r="O2010" s="256">
        <v>67124.12</v>
      </c>
      <c r="P2010" s="256"/>
    </row>
    <row r="2011" spans="1:16" ht="15" hidden="1" customHeight="1" outlineLevel="1" x14ac:dyDescent="0.25">
      <c r="A2011" s="268" t="s">
        <v>1131</v>
      </c>
      <c r="B2011" s="712"/>
      <c r="C2011" s="713"/>
      <c r="D2011" s="714"/>
      <c r="E2011" s="626"/>
      <c r="F2011" s="628"/>
      <c r="G2011" s="334" t="s">
        <v>1098</v>
      </c>
      <c r="H2011" s="297"/>
      <c r="I2011" s="304">
        <v>104</v>
      </c>
      <c r="J2011" s="304"/>
      <c r="K2011" s="297"/>
      <c r="L2011" s="304">
        <v>901</v>
      </c>
      <c r="M2011" s="297"/>
      <c r="N2011" s="289"/>
      <c r="O2011" s="256">
        <v>948784.46</v>
      </c>
      <c r="P2011" s="256"/>
    </row>
    <row r="2012" spans="1:16" ht="15" hidden="1" customHeight="1" outlineLevel="1" x14ac:dyDescent="0.25">
      <c r="A2012" s="268" t="s">
        <v>1132</v>
      </c>
      <c r="B2012" s="712"/>
      <c r="C2012" s="713"/>
      <c r="D2012" s="714"/>
      <c r="E2012" s="626"/>
      <c r="F2012" s="628"/>
      <c r="G2012" s="334" t="s">
        <v>1099</v>
      </c>
      <c r="H2012" s="297"/>
      <c r="I2012" s="304">
        <v>4</v>
      </c>
      <c r="J2012" s="304"/>
      <c r="K2012" s="297"/>
      <c r="L2012" s="304">
        <v>20</v>
      </c>
      <c r="M2012" s="297"/>
      <c r="N2012" s="289"/>
      <c r="O2012" s="256">
        <v>36569.360000000001</v>
      </c>
      <c r="P2012" s="256"/>
    </row>
    <row r="2013" spans="1:16" ht="15" hidden="1" customHeight="1" outlineLevel="1" x14ac:dyDescent="0.25">
      <c r="A2013" s="268" t="s">
        <v>1133</v>
      </c>
      <c r="B2013" s="712"/>
      <c r="C2013" s="713"/>
      <c r="D2013" s="714"/>
      <c r="E2013" s="626"/>
      <c r="F2013" s="628"/>
      <c r="G2013" s="334" t="s">
        <v>1100</v>
      </c>
      <c r="H2013" s="297"/>
      <c r="I2013" s="304">
        <v>6</v>
      </c>
      <c r="J2013" s="304"/>
      <c r="K2013" s="297"/>
      <c r="L2013" s="304">
        <v>37</v>
      </c>
      <c r="M2013" s="297"/>
      <c r="N2013" s="289"/>
      <c r="O2013" s="256">
        <v>55348.11</v>
      </c>
      <c r="P2013" s="256"/>
    </row>
    <row r="2014" spans="1:16" ht="15" hidden="1" customHeight="1" outlineLevel="1" x14ac:dyDescent="0.25">
      <c r="A2014" s="268" t="s">
        <v>1134</v>
      </c>
      <c r="B2014" s="712"/>
      <c r="C2014" s="713"/>
      <c r="D2014" s="714"/>
      <c r="E2014" s="626"/>
      <c r="F2014" s="628"/>
      <c r="G2014" s="334" t="s">
        <v>1101</v>
      </c>
      <c r="H2014" s="297"/>
      <c r="I2014" s="304">
        <v>3</v>
      </c>
      <c r="J2014" s="304"/>
      <c r="K2014" s="297"/>
      <c r="L2014" s="304">
        <v>18</v>
      </c>
      <c r="M2014" s="297"/>
      <c r="N2014" s="289"/>
      <c r="O2014" s="256">
        <v>36378.620000000003</v>
      </c>
      <c r="P2014" s="256"/>
    </row>
    <row r="2015" spans="1:16" ht="15" hidden="1" customHeight="1" outlineLevel="1" x14ac:dyDescent="0.25">
      <c r="A2015" s="268" t="s">
        <v>1135</v>
      </c>
      <c r="B2015" s="712"/>
      <c r="C2015" s="713"/>
      <c r="D2015" s="714"/>
      <c r="E2015" s="626"/>
      <c r="F2015" s="628"/>
      <c r="G2015" s="334" t="s">
        <v>1102</v>
      </c>
      <c r="H2015" s="297"/>
      <c r="I2015" s="304">
        <v>14</v>
      </c>
      <c r="J2015" s="304"/>
      <c r="K2015" s="297"/>
      <c r="L2015" s="304">
        <v>79</v>
      </c>
      <c r="M2015" s="297"/>
      <c r="N2015" s="289"/>
      <c r="O2015" s="256">
        <v>130533.12</v>
      </c>
      <c r="P2015" s="256"/>
    </row>
    <row r="2016" spans="1:16" ht="15" hidden="1" customHeight="1" outlineLevel="1" x14ac:dyDescent="0.25">
      <c r="A2016" s="268" t="s">
        <v>1136</v>
      </c>
      <c r="B2016" s="712"/>
      <c r="C2016" s="713"/>
      <c r="D2016" s="714"/>
      <c r="E2016" s="626"/>
      <c r="F2016" s="628"/>
      <c r="G2016" s="334" t="s">
        <v>1103</v>
      </c>
      <c r="H2016" s="297"/>
      <c r="I2016" s="304">
        <v>22</v>
      </c>
      <c r="J2016" s="304"/>
      <c r="K2016" s="297"/>
      <c r="L2016" s="304">
        <v>122</v>
      </c>
      <c r="M2016" s="297"/>
      <c r="N2016" s="289"/>
      <c r="O2016" s="256">
        <v>228092.4</v>
      </c>
      <c r="P2016" s="256"/>
    </row>
    <row r="2017" spans="1:21" ht="15" hidden="1" customHeight="1" outlineLevel="1" x14ac:dyDescent="0.25">
      <c r="A2017" s="268" t="s">
        <v>1137</v>
      </c>
      <c r="B2017" s="712"/>
      <c r="C2017" s="713"/>
      <c r="D2017" s="714"/>
      <c r="E2017" s="626"/>
      <c r="F2017" s="628"/>
      <c r="G2017" s="334" t="s">
        <v>1104</v>
      </c>
      <c r="H2017" s="297"/>
      <c r="I2017" s="304">
        <v>84</v>
      </c>
      <c r="J2017" s="304"/>
      <c r="K2017" s="297"/>
      <c r="L2017" s="304">
        <v>460</v>
      </c>
      <c r="M2017" s="297"/>
      <c r="N2017" s="289"/>
      <c r="O2017" s="256">
        <v>778452.11</v>
      </c>
      <c r="P2017" s="256"/>
    </row>
    <row r="2018" spans="1:21" ht="15" hidden="1" customHeight="1" outlineLevel="1" x14ac:dyDescent="0.25">
      <c r="A2018" s="268" t="s">
        <v>1138</v>
      </c>
      <c r="B2018" s="712"/>
      <c r="C2018" s="713"/>
      <c r="D2018" s="714"/>
      <c r="E2018" s="626"/>
      <c r="F2018" s="628"/>
      <c r="G2018" s="334" t="s">
        <v>1105</v>
      </c>
      <c r="H2018" s="297"/>
      <c r="I2018" s="304">
        <v>67</v>
      </c>
      <c r="J2018" s="304"/>
      <c r="K2018" s="297"/>
      <c r="L2018" s="304">
        <v>410.4</v>
      </c>
      <c r="M2018" s="297"/>
      <c r="N2018" s="289"/>
      <c r="O2018" s="256">
        <v>625777.07999999996</v>
      </c>
      <c r="P2018" s="256"/>
    </row>
    <row r="2019" spans="1:21" ht="15" hidden="1" customHeight="1" outlineLevel="1" x14ac:dyDescent="0.25">
      <c r="A2019" s="268" t="s">
        <v>1139</v>
      </c>
      <c r="B2019" s="712"/>
      <c r="C2019" s="713"/>
      <c r="D2019" s="714"/>
      <c r="E2019" s="626"/>
      <c r="F2019" s="628"/>
      <c r="G2019" s="334" t="s">
        <v>1106</v>
      </c>
      <c r="H2019" s="297"/>
      <c r="I2019" s="304">
        <v>5</v>
      </c>
      <c r="J2019" s="304"/>
      <c r="K2019" s="297"/>
      <c r="L2019" s="304">
        <v>33</v>
      </c>
      <c r="M2019" s="297"/>
      <c r="N2019" s="289"/>
      <c r="O2019" s="256">
        <v>48541.06</v>
      </c>
      <c r="P2019" s="256"/>
    </row>
    <row r="2020" spans="1:21" ht="15" hidden="1" customHeight="1" outlineLevel="1" x14ac:dyDescent="0.25">
      <c r="A2020" s="268" t="s">
        <v>1140</v>
      </c>
      <c r="B2020" s="712"/>
      <c r="C2020" s="713"/>
      <c r="D2020" s="714"/>
      <c r="E2020" s="626"/>
      <c r="F2020" s="628"/>
      <c r="G2020" s="334" t="s">
        <v>1107</v>
      </c>
      <c r="H2020" s="297"/>
      <c r="I2020" s="304">
        <v>32</v>
      </c>
      <c r="J2020" s="304"/>
      <c r="K2020" s="297"/>
      <c r="L2020" s="304">
        <v>183</v>
      </c>
      <c r="M2020" s="297"/>
      <c r="N2020" s="289"/>
      <c r="O2020" s="256">
        <v>297761.95999999996</v>
      </c>
      <c r="P2020" s="256"/>
    </row>
    <row r="2021" spans="1:21" ht="15" hidden="1" customHeight="1" outlineLevel="1" x14ac:dyDescent="0.25">
      <c r="A2021" s="268" t="s">
        <v>1141</v>
      </c>
      <c r="B2021" s="712"/>
      <c r="C2021" s="713"/>
      <c r="D2021" s="714"/>
      <c r="E2021" s="626"/>
      <c r="F2021" s="628"/>
      <c r="G2021" s="334" t="s">
        <v>1108</v>
      </c>
      <c r="H2021" s="297"/>
      <c r="I2021" s="304">
        <v>10</v>
      </c>
      <c r="J2021" s="304"/>
      <c r="K2021" s="297"/>
      <c r="L2021" s="304">
        <v>60</v>
      </c>
      <c r="M2021" s="297"/>
      <c r="N2021" s="289"/>
      <c r="O2021" s="256">
        <v>107065.58</v>
      </c>
      <c r="P2021" s="256"/>
    </row>
    <row r="2022" spans="1:21" ht="15" hidden="1" customHeight="1" outlineLevel="1" x14ac:dyDescent="0.25">
      <c r="A2022" s="268" t="s">
        <v>1142</v>
      </c>
      <c r="B2022" s="712"/>
      <c r="C2022" s="713"/>
      <c r="D2022" s="714"/>
      <c r="E2022" s="626"/>
      <c r="F2022" s="628"/>
      <c r="G2022" s="334" t="s">
        <v>1109</v>
      </c>
      <c r="H2022" s="297"/>
      <c r="I2022" s="304">
        <v>3</v>
      </c>
      <c r="J2022" s="304"/>
      <c r="K2022" s="297"/>
      <c r="L2022" s="304">
        <v>15</v>
      </c>
      <c r="M2022" s="297"/>
      <c r="N2022" s="289"/>
      <c r="O2022" s="256">
        <v>35103.06</v>
      </c>
      <c r="P2022" s="256"/>
    </row>
    <row r="2023" spans="1:21" ht="15" hidden="1" customHeight="1" outlineLevel="1" x14ac:dyDescent="0.25">
      <c r="A2023" s="268" t="s">
        <v>1143</v>
      </c>
      <c r="B2023" s="712"/>
      <c r="C2023" s="713"/>
      <c r="D2023" s="714"/>
      <c r="E2023" s="626"/>
      <c r="F2023" s="628"/>
      <c r="G2023" s="334" t="s">
        <v>1110</v>
      </c>
      <c r="H2023" s="297"/>
      <c r="I2023" s="304">
        <v>1</v>
      </c>
      <c r="J2023" s="304"/>
      <c r="K2023" s="297"/>
      <c r="L2023" s="304">
        <v>6</v>
      </c>
      <c r="M2023" s="297"/>
      <c r="N2023" s="289"/>
      <c r="O2023" s="256">
        <v>11628.63</v>
      </c>
      <c r="P2023" s="256"/>
    </row>
    <row r="2024" spans="1:21" ht="15" hidden="1" customHeight="1" outlineLevel="1" x14ac:dyDescent="0.25">
      <c r="A2024" s="268" t="s">
        <v>1144</v>
      </c>
      <c r="B2024" s="712"/>
      <c r="C2024" s="713"/>
      <c r="D2024" s="714"/>
      <c r="E2024" s="626"/>
      <c r="F2024" s="628"/>
      <c r="G2024" s="334" t="s">
        <v>1111</v>
      </c>
      <c r="H2024" s="297"/>
      <c r="I2024" s="304">
        <v>4</v>
      </c>
      <c r="J2024" s="304"/>
      <c r="K2024" s="297"/>
      <c r="L2024" s="304">
        <v>32</v>
      </c>
      <c r="M2024" s="297"/>
      <c r="N2024" s="289"/>
      <c r="O2024" s="256">
        <v>38624.93</v>
      </c>
      <c r="P2024" s="256"/>
    </row>
    <row r="2025" spans="1:21" ht="15" hidden="1" customHeight="1" outlineLevel="1" x14ac:dyDescent="0.25">
      <c r="A2025" s="268" t="s">
        <v>1145</v>
      </c>
      <c r="B2025" s="712"/>
      <c r="C2025" s="713"/>
      <c r="D2025" s="714"/>
      <c r="E2025" s="626"/>
      <c r="F2025" s="628"/>
      <c r="G2025" s="334" t="s">
        <v>1112</v>
      </c>
      <c r="H2025" s="297"/>
      <c r="I2025" s="304">
        <v>1</v>
      </c>
      <c r="J2025" s="304"/>
      <c r="K2025" s="297"/>
      <c r="L2025" s="304">
        <v>10</v>
      </c>
      <c r="M2025" s="297"/>
      <c r="N2025" s="289"/>
      <c r="O2025" s="256">
        <v>8649.369999999999</v>
      </c>
      <c r="P2025" s="256"/>
    </row>
    <row r="2026" spans="1:21" ht="15" hidden="1" customHeight="1" outlineLevel="1" x14ac:dyDescent="0.25">
      <c r="A2026" s="268" t="s">
        <v>1146</v>
      </c>
      <c r="B2026" s="712"/>
      <c r="C2026" s="713"/>
      <c r="D2026" s="714"/>
      <c r="E2026" s="626"/>
      <c r="F2026" s="628"/>
      <c r="G2026" s="334" t="s">
        <v>296</v>
      </c>
      <c r="H2026" s="297"/>
      <c r="I2026" s="304">
        <v>1</v>
      </c>
      <c r="J2026" s="304"/>
      <c r="K2026" s="297"/>
      <c r="L2026" s="304">
        <v>6</v>
      </c>
      <c r="M2026" s="297"/>
      <c r="N2026" s="289"/>
      <c r="O2026" s="256">
        <v>21366.75307892355</v>
      </c>
      <c r="P2026" s="256"/>
    </row>
    <row r="2027" spans="1:21" ht="15" hidden="1" customHeight="1" outlineLevel="1" x14ac:dyDescent="0.25">
      <c r="A2027" s="268" t="s">
        <v>1147</v>
      </c>
      <c r="B2027" s="712"/>
      <c r="C2027" s="713"/>
      <c r="D2027" s="714"/>
      <c r="E2027" s="626"/>
      <c r="F2027" s="628"/>
      <c r="G2027" s="334" t="s">
        <v>1113</v>
      </c>
      <c r="H2027" s="297"/>
      <c r="I2027" s="304">
        <v>1</v>
      </c>
      <c r="J2027" s="304"/>
      <c r="K2027" s="297"/>
      <c r="L2027" s="304">
        <v>10</v>
      </c>
      <c r="M2027" s="297"/>
      <c r="N2027" s="289"/>
      <c r="O2027" s="256">
        <v>9891.75</v>
      </c>
      <c r="P2027" s="256"/>
    </row>
    <row r="2028" spans="1:21" ht="15" hidden="1" customHeight="1" outlineLevel="1" x14ac:dyDescent="0.25">
      <c r="A2028" s="268" t="s">
        <v>1148</v>
      </c>
      <c r="B2028" s="712"/>
      <c r="C2028" s="713"/>
      <c r="D2028" s="714"/>
      <c r="E2028" s="626"/>
      <c r="F2028" s="628"/>
      <c r="G2028" s="334" t="s">
        <v>1114</v>
      </c>
      <c r="H2028" s="297"/>
      <c r="I2028" s="304">
        <v>2</v>
      </c>
      <c r="J2028" s="304"/>
      <c r="K2028" s="297"/>
      <c r="L2028" s="304">
        <v>30</v>
      </c>
      <c r="M2028" s="297"/>
      <c r="N2028" s="289"/>
      <c r="O2028" s="256">
        <v>25249.42</v>
      </c>
      <c r="P2028" s="256"/>
    </row>
    <row r="2029" spans="1:21" ht="15" hidden="1" customHeight="1" outlineLevel="1" x14ac:dyDescent="0.25">
      <c r="A2029" s="268" t="s">
        <v>1149</v>
      </c>
      <c r="B2029" s="712"/>
      <c r="C2029" s="713"/>
      <c r="D2029" s="714"/>
      <c r="E2029" s="626"/>
      <c r="F2029" s="628"/>
      <c r="G2029" s="334" t="s">
        <v>1115</v>
      </c>
      <c r="H2029" s="297"/>
      <c r="I2029" s="304">
        <v>4</v>
      </c>
      <c r="J2029" s="304"/>
      <c r="K2029" s="297"/>
      <c r="L2029" s="304">
        <v>16</v>
      </c>
      <c r="M2029" s="297"/>
      <c r="N2029" s="289"/>
      <c r="O2029" s="256">
        <v>37650.28</v>
      </c>
      <c r="P2029" s="256"/>
    </row>
    <row r="2030" spans="1:21" ht="15" hidden="1" customHeight="1" outlineLevel="1" x14ac:dyDescent="0.25">
      <c r="A2030" s="268" t="s">
        <v>1150</v>
      </c>
      <c r="B2030" s="712"/>
      <c r="C2030" s="713"/>
      <c r="D2030" s="714"/>
      <c r="E2030" s="626"/>
      <c r="F2030" s="628"/>
      <c r="G2030" s="334" t="s">
        <v>1116</v>
      </c>
      <c r="H2030" s="297"/>
      <c r="I2030" s="304">
        <v>24</v>
      </c>
      <c r="J2030" s="304"/>
      <c r="K2030" s="297"/>
      <c r="L2030" s="304">
        <v>164.5</v>
      </c>
      <c r="M2030" s="297"/>
      <c r="N2030" s="289"/>
      <c r="O2030" s="256">
        <v>218642.46999999997</v>
      </c>
      <c r="P2030" s="256"/>
    </row>
    <row r="2031" spans="1:21" ht="15" hidden="1" customHeight="1" outlineLevel="1" x14ac:dyDescent="0.25">
      <c r="A2031" s="268" t="s">
        <v>1151</v>
      </c>
      <c r="B2031" s="712"/>
      <c r="C2031" s="713"/>
      <c r="D2031" s="714"/>
      <c r="E2031" s="626"/>
      <c r="F2031" s="628"/>
      <c r="G2031" s="334" t="s">
        <v>1117</v>
      </c>
      <c r="H2031" s="297"/>
      <c r="I2031" s="304">
        <v>40</v>
      </c>
      <c r="J2031" s="304"/>
      <c r="K2031" s="297"/>
      <c r="L2031" s="304">
        <v>234</v>
      </c>
      <c r="M2031" s="297"/>
      <c r="N2031" s="289"/>
      <c r="O2031" s="256">
        <v>625550.4</v>
      </c>
      <c r="P2031" s="256"/>
    </row>
    <row r="2032" spans="1:21" ht="15" hidden="1" customHeight="1" outlineLevel="1" x14ac:dyDescent="0.25">
      <c r="A2032" s="268" t="s">
        <v>1152</v>
      </c>
      <c r="B2032" s="712"/>
      <c r="C2032" s="713"/>
      <c r="D2032" s="714"/>
      <c r="E2032" s="626"/>
      <c r="F2032" s="628"/>
      <c r="G2032" s="265" t="s">
        <v>2385</v>
      </c>
      <c r="H2032" s="297"/>
      <c r="I2032" s="304"/>
      <c r="J2032" s="304">
        <v>150</v>
      </c>
      <c r="K2032" s="297"/>
      <c r="L2032" s="304"/>
      <c r="M2032" s="297">
        <v>662</v>
      </c>
      <c r="N2032" s="287"/>
      <c r="O2032" s="279"/>
      <c r="P2032" s="279">
        <v>1587042.5200000003</v>
      </c>
      <c r="Q2032" s="619" t="s">
        <v>1922</v>
      </c>
      <c r="S2032" s="196">
        <v>662</v>
      </c>
      <c r="U2032" s="619" t="s">
        <v>1922</v>
      </c>
    </row>
    <row r="2033" spans="1:21" ht="15" hidden="1" customHeight="1" outlineLevel="1" x14ac:dyDescent="0.25">
      <c r="A2033" s="268" t="s">
        <v>1153</v>
      </c>
      <c r="B2033" s="712"/>
      <c r="C2033" s="713"/>
      <c r="D2033" s="714"/>
      <c r="E2033" s="626"/>
      <c r="F2033" s="628"/>
      <c r="G2033" s="265" t="s">
        <v>2359</v>
      </c>
      <c r="H2033" s="297"/>
      <c r="I2033" s="304"/>
      <c r="J2033" s="304">
        <v>1</v>
      </c>
      <c r="K2033" s="297"/>
      <c r="L2033" s="304"/>
      <c r="M2033" s="297">
        <v>15</v>
      </c>
      <c r="N2033" s="287"/>
      <c r="O2033" s="279"/>
      <c r="P2033" s="279">
        <v>9224.9499999999989</v>
      </c>
      <c r="Q2033" s="620"/>
      <c r="U2033" s="620"/>
    </row>
    <row r="2034" spans="1:21" ht="15" hidden="1" customHeight="1" outlineLevel="1" x14ac:dyDescent="0.25">
      <c r="A2034" s="268" t="s">
        <v>1154</v>
      </c>
      <c r="B2034" s="712"/>
      <c r="C2034" s="713"/>
      <c r="D2034" s="714"/>
      <c r="E2034" s="626"/>
      <c r="F2034" s="628"/>
      <c r="G2034" s="265" t="s">
        <v>2376</v>
      </c>
      <c r="H2034" s="297"/>
      <c r="I2034" s="304"/>
      <c r="J2034" s="304">
        <v>29</v>
      </c>
      <c r="K2034" s="297"/>
      <c r="L2034" s="304"/>
      <c r="M2034" s="297">
        <v>284</v>
      </c>
      <c r="N2034" s="287"/>
      <c r="O2034" s="279"/>
      <c r="P2034" s="279">
        <v>250426.88999999998</v>
      </c>
      <c r="Q2034" s="620"/>
      <c r="U2034" s="620"/>
    </row>
    <row r="2035" spans="1:21" ht="15" hidden="1" customHeight="1" outlineLevel="1" x14ac:dyDescent="0.25">
      <c r="A2035" s="268" t="s">
        <v>1155</v>
      </c>
      <c r="B2035" s="712"/>
      <c r="C2035" s="713"/>
      <c r="D2035" s="714"/>
      <c r="E2035" s="626"/>
      <c r="F2035" s="628"/>
      <c r="G2035" s="334" t="s">
        <v>2358</v>
      </c>
      <c r="H2035" s="297"/>
      <c r="I2035" s="304"/>
      <c r="J2035" s="304">
        <v>1</v>
      </c>
      <c r="K2035" s="297"/>
      <c r="L2035" s="304"/>
      <c r="M2035" s="297">
        <v>6</v>
      </c>
      <c r="N2035" s="287"/>
      <c r="O2035" s="279"/>
      <c r="P2035" s="279">
        <v>17777.310000000001</v>
      </c>
    </row>
    <row r="2036" spans="1:21" ht="15" hidden="1" customHeight="1" outlineLevel="1" x14ac:dyDescent="0.25">
      <c r="A2036" s="268" t="s">
        <v>1156</v>
      </c>
      <c r="B2036" s="712"/>
      <c r="C2036" s="713"/>
      <c r="D2036" s="714"/>
      <c r="E2036" s="626"/>
      <c r="F2036" s="628"/>
      <c r="G2036" s="334" t="s">
        <v>2224</v>
      </c>
      <c r="H2036" s="297"/>
      <c r="I2036" s="304"/>
      <c r="J2036" s="304">
        <v>2</v>
      </c>
      <c r="K2036" s="297"/>
      <c r="L2036" s="304"/>
      <c r="M2036" s="297">
        <v>7</v>
      </c>
      <c r="N2036" s="287"/>
      <c r="O2036" s="279"/>
      <c r="P2036" s="279">
        <v>23080.070000000007</v>
      </c>
    </row>
    <row r="2037" spans="1:21" ht="15" hidden="1" customHeight="1" outlineLevel="1" x14ac:dyDescent="0.25">
      <c r="A2037" s="268" t="s">
        <v>1157</v>
      </c>
      <c r="B2037" s="712"/>
      <c r="C2037" s="713"/>
      <c r="D2037" s="714"/>
      <c r="E2037" s="626"/>
      <c r="F2037" s="628"/>
      <c r="G2037" s="334" t="s">
        <v>2225</v>
      </c>
      <c r="H2037" s="297"/>
      <c r="I2037" s="304"/>
      <c r="J2037" s="304">
        <v>1</v>
      </c>
      <c r="K2037" s="297"/>
      <c r="L2037" s="304"/>
      <c r="M2037" s="297">
        <v>3</v>
      </c>
      <c r="N2037" s="287"/>
      <c r="O2037" s="279"/>
      <c r="P2037" s="279">
        <v>8540.0300000000007</v>
      </c>
    </row>
    <row r="2038" spans="1:21" ht="15" hidden="1" customHeight="1" outlineLevel="1" x14ac:dyDescent="0.25">
      <c r="A2038" s="268" t="s">
        <v>1158</v>
      </c>
      <c r="B2038" s="712"/>
      <c r="C2038" s="713"/>
      <c r="D2038" s="714"/>
      <c r="E2038" s="626"/>
      <c r="F2038" s="628"/>
      <c r="G2038" s="334" t="s">
        <v>2249</v>
      </c>
      <c r="H2038" s="297"/>
      <c r="I2038" s="304"/>
      <c r="J2038" s="304">
        <v>6</v>
      </c>
      <c r="K2038" s="297"/>
      <c r="L2038" s="304"/>
      <c r="M2038" s="297">
        <v>66</v>
      </c>
      <c r="N2038" s="287"/>
      <c r="O2038" s="279"/>
      <c r="P2038" s="279">
        <v>51812.450000000128</v>
      </c>
    </row>
    <row r="2039" spans="1:21" ht="15" hidden="1" customHeight="1" outlineLevel="1" x14ac:dyDescent="0.25">
      <c r="A2039" s="268" t="s">
        <v>1159</v>
      </c>
      <c r="B2039" s="712"/>
      <c r="C2039" s="713"/>
      <c r="D2039" s="714"/>
      <c r="E2039" s="626"/>
      <c r="F2039" s="628"/>
      <c r="G2039" s="334" t="s">
        <v>2273</v>
      </c>
      <c r="H2039" s="297"/>
      <c r="I2039" s="304"/>
      <c r="J2039" s="304">
        <v>1</v>
      </c>
      <c r="K2039" s="297"/>
      <c r="L2039" s="304"/>
      <c r="M2039" s="297">
        <v>6</v>
      </c>
      <c r="N2039" s="287"/>
      <c r="O2039" s="279"/>
      <c r="P2039" s="279">
        <v>9134.380000000001</v>
      </c>
    </row>
    <row r="2040" spans="1:21" ht="15" hidden="1" customHeight="1" outlineLevel="1" x14ac:dyDescent="0.25">
      <c r="A2040" s="268" t="s">
        <v>1160</v>
      </c>
      <c r="B2040" s="712"/>
      <c r="C2040" s="713"/>
      <c r="D2040" s="714"/>
      <c r="E2040" s="626"/>
      <c r="F2040" s="628"/>
      <c r="G2040" s="334" t="s">
        <v>2275</v>
      </c>
      <c r="H2040" s="297"/>
      <c r="I2040" s="304"/>
      <c r="J2040" s="304">
        <v>1</v>
      </c>
      <c r="K2040" s="297"/>
      <c r="L2040" s="304"/>
      <c r="M2040" s="297">
        <v>6</v>
      </c>
      <c r="N2040" s="287"/>
      <c r="O2040" s="279"/>
      <c r="P2040" s="279">
        <v>24008.400000000001</v>
      </c>
    </row>
    <row r="2041" spans="1:21" ht="15" hidden="1" customHeight="1" outlineLevel="1" x14ac:dyDescent="0.25">
      <c r="A2041" s="268" t="s">
        <v>1161</v>
      </c>
      <c r="B2041" s="712"/>
      <c r="C2041" s="713"/>
      <c r="D2041" s="714"/>
      <c r="E2041" s="626"/>
      <c r="F2041" s="628"/>
      <c r="G2041" s="334" t="s">
        <v>2299</v>
      </c>
      <c r="H2041" s="297"/>
      <c r="I2041" s="304"/>
      <c r="J2041" s="304">
        <v>1</v>
      </c>
      <c r="K2041" s="297"/>
      <c r="L2041" s="304"/>
      <c r="M2041" s="297">
        <v>5</v>
      </c>
      <c r="N2041" s="287"/>
      <c r="O2041" s="279"/>
      <c r="P2041" s="279">
        <v>27175.989999999998</v>
      </c>
    </row>
    <row r="2042" spans="1:21" ht="15" hidden="1" customHeight="1" outlineLevel="1" x14ac:dyDescent="0.25">
      <c r="A2042" s="268" t="s">
        <v>1162</v>
      </c>
      <c r="B2042" s="712"/>
      <c r="C2042" s="713"/>
      <c r="D2042" s="714"/>
      <c r="E2042" s="626"/>
      <c r="F2042" s="628"/>
      <c r="G2042" s="334" t="s">
        <v>2303</v>
      </c>
      <c r="H2042" s="297"/>
      <c r="I2042" s="304"/>
      <c r="J2042" s="304">
        <v>3</v>
      </c>
      <c r="K2042" s="297"/>
      <c r="L2042" s="304"/>
      <c r="M2042" s="297">
        <v>24</v>
      </c>
      <c r="N2042" s="287"/>
      <c r="O2042" s="279"/>
      <c r="P2042" s="279">
        <v>58862.140000000014</v>
      </c>
    </row>
    <row r="2043" spans="1:21" ht="15" hidden="1" customHeight="1" outlineLevel="1" x14ac:dyDescent="0.25">
      <c r="A2043" s="268" t="s">
        <v>1163</v>
      </c>
      <c r="B2043" s="712"/>
      <c r="C2043" s="713"/>
      <c r="D2043" s="714"/>
      <c r="E2043" s="626"/>
      <c r="F2043" s="628"/>
      <c r="G2043" s="334" t="s">
        <v>2327</v>
      </c>
      <c r="H2043" s="297"/>
      <c r="I2043" s="304"/>
      <c r="J2043" s="304">
        <v>1</v>
      </c>
      <c r="K2043" s="297"/>
      <c r="L2043" s="304"/>
      <c r="M2043" s="297">
        <v>5</v>
      </c>
      <c r="N2043" s="287"/>
      <c r="O2043" s="279"/>
      <c r="P2043" s="279">
        <v>17675.149999999918</v>
      </c>
    </row>
    <row r="2044" spans="1:21" ht="15" hidden="1" customHeight="1" outlineLevel="1" x14ac:dyDescent="0.25">
      <c r="A2044" s="268" t="s">
        <v>1164</v>
      </c>
      <c r="B2044" s="712"/>
      <c r="C2044" s="713"/>
      <c r="D2044" s="714"/>
      <c r="E2044" s="626"/>
      <c r="F2044" s="628"/>
      <c r="G2044" s="334" t="s">
        <v>2088</v>
      </c>
      <c r="H2044" s="297"/>
      <c r="I2044" s="304"/>
      <c r="J2044" s="304">
        <v>1</v>
      </c>
      <c r="K2044" s="297"/>
      <c r="L2044" s="304"/>
      <c r="M2044" s="297">
        <v>4</v>
      </c>
      <c r="N2044" s="287"/>
      <c r="O2044" s="279"/>
      <c r="P2044" s="279">
        <v>8248.0400000000009</v>
      </c>
    </row>
    <row r="2045" spans="1:21" ht="15" hidden="1" customHeight="1" outlineLevel="1" x14ac:dyDescent="0.25">
      <c r="A2045" s="268" t="s">
        <v>1166</v>
      </c>
      <c r="B2045" s="712"/>
      <c r="C2045" s="713"/>
      <c r="D2045" s="714"/>
      <c r="E2045" s="626"/>
      <c r="F2045" s="628"/>
      <c r="G2045" s="334" t="s">
        <v>2018</v>
      </c>
      <c r="H2045" s="297"/>
      <c r="I2045" s="304"/>
      <c r="J2045" s="304">
        <v>200</v>
      </c>
      <c r="K2045" s="297"/>
      <c r="L2045" s="304"/>
      <c r="M2045" s="297">
        <v>1184</v>
      </c>
      <c r="N2045" s="289"/>
      <c r="O2045" s="256"/>
      <c r="P2045" s="256">
        <v>2092756.06</v>
      </c>
    </row>
    <row r="2046" spans="1:21" ht="15" hidden="1" customHeight="1" outlineLevel="1" x14ac:dyDescent="0.25">
      <c r="A2046" s="268" t="s">
        <v>1167</v>
      </c>
      <c r="B2046" s="712"/>
      <c r="C2046" s="713"/>
      <c r="D2046" s="714"/>
      <c r="E2046" s="626"/>
      <c r="F2046" s="628"/>
      <c r="G2046" s="334" t="s">
        <v>1567</v>
      </c>
      <c r="H2046" s="298"/>
      <c r="I2046" s="343"/>
      <c r="J2046" s="344">
        <v>1</v>
      </c>
      <c r="K2046" s="298"/>
      <c r="L2046" s="343"/>
      <c r="M2046" s="598">
        <v>6</v>
      </c>
      <c r="N2046" s="599"/>
      <c r="O2046" s="292"/>
      <c r="P2046" s="292">
        <v>14008.4</v>
      </c>
    </row>
    <row r="2047" spans="1:21" ht="15" hidden="1" customHeight="1" outlineLevel="1" x14ac:dyDescent="0.25">
      <c r="A2047" s="268" t="s">
        <v>1168</v>
      </c>
      <c r="B2047" s="712"/>
      <c r="C2047" s="713"/>
      <c r="D2047" s="714"/>
      <c r="E2047" s="626"/>
      <c r="F2047" s="628"/>
      <c r="G2047" s="334" t="s">
        <v>1569</v>
      </c>
      <c r="H2047" s="298"/>
      <c r="I2047" s="343"/>
      <c r="J2047" s="344">
        <v>2</v>
      </c>
      <c r="K2047" s="298"/>
      <c r="L2047" s="343"/>
      <c r="M2047" s="598">
        <v>12</v>
      </c>
      <c r="N2047" s="599"/>
      <c r="O2047" s="292"/>
      <c r="P2047" s="292">
        <v>32253.15</v>
      </c>
    </row>
    <row r="2048" spans="1:21" ht="15" hidden="1" customHeight="1" outlineLevel="1" x14ac:dyDescent="0.25">
      <c r="A2048" s="268" t="s">
        <v>1169</v>
      </c>
      <c r="B2048" s="712"/>
      <c r="C2048" s="713"/>
      <c r="D2048" s="714"/>
      <c r="E2048" s="626"/>
      <c r="F2048" s="628"/>
      <c r="G2048" s="334" t="s">
        <v>1696</v>
      </c>
      <c r="H2048" s="298"/>
      <c r="I2048" s="343"/>
      <c r="J2048" s="344">
        <v>1</v>
      </c>
      <c r="K2048" s="298"/>
      <c r="L2048" s="343"/>
      <c r="M2048" s="598">
        <v>6</v>
      </c>
      <c r="N2048" s="599"/>
      <c r="O2048" s="292"/>
      <c r="P2048" s="292">
        <v>14008.4</v>
      </c>
    </row>
    <row r="2049" spans="1:16" ht="15" hidden="1" customHeight="1" outlineLevel="1" x14ac:dyDescent="0.25">
      <c r="A2049" s="268" t="s">
        <v>1170</v>
      </c>
      <c r="B2049" s="712"/>
      <c r="C2049" s="713"/>
      <c r="D2049" s="714"/>
      <c r="E2049" s="626"/>
      <c r="F2049" s="628"/>
      <c r="G2049" s="334" t="s">
        <v>1714</v>
      </c>
      <c r="H2049" s="298"/>
      <c r="I2049" s="343"/>
      <c r="J2049" s="344">
        <v>1</v>
      </c>
      <c r="K2049" s="298"/>
      <c r="L2049" s="343"/>
      <c r="M2049" s="598">
        <v>6</v>
      </c>
      <c r="N2049" s="599"/>
      <c r="O2049" s="292"/>
      <c r="P2049" s="292">
        <v>8540.0300000000007</v>
      </c>
    </row>
    <row r="2050" spans="1:16" ht="15" hidden="1" customHeight="1" outlineLevel="1" x14ac:dyDescent="0.25">
      <c r="A2050" s="268" t="s">
        <v>1171</v>
      </c>
      <c r="B2050" s="712"/>
      <c r="C2050" s="713"/>
      <c r="D2050" s="714"/>
      <c r="E2050" s="626"/>
      <c r="F2050" s="628"/>
      <c r="G2050" s="334" t="s">
        <v>1716</v>
      </c>
      <c r="H2050" s="298"/>
      <c r="I2050" s="343"/>
      <c r="J2050" s="344">
        <v>1</v>
      </c>
      <c r="K2050" s="298"/>
      <c r="L2050" s="343"/>
      <c r="M2050" s="598">
        <v>5</v>
      </c>
      <c r="N2050" s="599"/>
      <c r="O2050" s="292"/>
      <c r="P2050" s="292">
        <v>14008.4</v>
      </c>
    </row>
    <row r="2051" spans="1:16" ht="15" hidden="1" customHeight="1" outlineLevel="1" x14ac:dyDescent="0.25">
      <c r="A2051" s="268" t="s">
        <v>1172</v>
      </c>
      <c r="B2051" s="712"/>
      <c r="C2051" s="713"/>
      <c r="D2051" s="714"/>
      <c r="E2051" s="626"/>
      <c r="F2051" s="628"/>
      <c r="G2051" s="334" t="s">
        <v>1724</v>
      </c>
      <c r="H2051" s="298"/>
      <c r="I2051" s="343"/>
      <c r="J2051" s="344">
        <v>5</v>
      </c>
      <c r="K2051" s="298"/>
      <c r="L2051" s="343"/>
      <c r="M2051" s="598">
        <v>16</v>
      </c>
      <c r="N2051" s="599"/>
      <c r="O2051" s="292"/>
      <c r="P2051" s="292">
        <v>59215.47</v>
      </c>
    </row>
    <row r="2052" spans="1:16" ht="15" hidden="1" customHeight="1" outlineLevel="1" x14ac:dyDescent="0.25">
      <c r="A2052" s="268" t="s">
        <v>1173</v>
      </c>
      <c r="B2052" s="712"/>
      <c r="C2052" s="713"/>
      <c r="D2052" s="714"/>
      <c r="E2052" s="626"/>
      <c r="F2052" s="628"/>
      <c r="G2052" s="334" t="s">
        <v>1727</v>
      </c>
      <c r="H2052" s="298"/>
      <c r="I2052" s="343"/>
      <c r="J2052" s="344">
        <v>1</v>
      </c>
      <c r="K2052" s="298"/>
      <c r="L2052" s="343"/>
      <c r="M2052" s="598">
        <v>6</v>
      </c>
      <c r="N2052" s="599"/>
      <c r="O2052" s="292"/>
      <c r="P2052" s="292">
        <v>16523.27</v>
      </c>
    </row>
    <row r="2053" spans="1:16" ht="15" hidden="1" customHeight="1" outlineLevel="1" x14ac:dyDescent="0.25">
      <c r="A2053" s="268" t="s">
        <v>1174</v>
      </c>
      <c r="B2053" s="712"/>
      <c r="C2053" s="713"/>
      <c r="D2053" s="714"/>
      <c r="E2053" s="626"/>
      <c r="F2053" s="628"/>
      <c r="G2053" s="334" t="s">
        <v>1753</v>
      </c>
      <c r="H2053" s="298"/>
      <c r="I2053" s="343"/>
      <c r="J2053" s="344">
        <v>1</v>
      </c>
      <c r="K2053" s="298"/>
      <c r="L2053" s="343"/>
      <c r="M2053" s="598">
        <v>21</v>
      </c>
      <c r="N2053" s="599"/>
      <c r="O2053" s="292"/>
      <c r="P2053" s="292">
        <v>17777.310000000001</v>
      </c>
    </row>
    <row r="2054" spans="1:16" ht="15" hidden="1" customHeight="1" outlineLevel="1" x14ac:dyDescent="0.25">
      <c r="A2054" s="268" t="s">
        <v>1175</v>
      </c>
      <c r="B2054" s="712"/>
      <c r="C2054" s="713"/>
      <c r="D2054" s="714"/>
      <c r="E2054" s="626"/>
      <c r="F2054" s="628"/>
      <c r="G2054" s="334" t="s">
        <v>1760</v>
      </c>
      <c r="H2054" s="298"/>
      <c r="I2054" s="343"/>
      <c r="J2054" s="344">
        <v>1</v>
      </c>
      <c r="K2054" s="298"/>
      <c r="L2054" s="343"/>
      <c r="M2054" s="598">
        <v>7</v>
      </c>
      <c r="N2054" s="599"/>
      <c r="O2054" s="292"/>
      <c r="P2054" s="292">
        <v>8115.33</v>
      </c>
    </row>
    <row r="2055" spans="1:16" ht="15" hidden="1" customHeight="1" outlineLevel="1" x14ac:dyDescent="0.25">
      <c r="A2055" s="268" t="s">
        <v>1176</v>
      </c>
      <c r="B2055" s="712"/>
      <c r="C2055" s="713"/>
      <c r="D2055" s="714"/>
      <c r="E2055" s="626"/>
      <c r="F2055" s="628"/>
      <c r="G2055" s="334" t="s">
        <v>1817</v>
      </c>
      <c r="H2055" s="298"/>
      <c r="I2055" s="343"/>
      <c r="J2055" s="344">
        <v>1</v>
      </c>
      <c r="K2055" s="298"/>
      <c r="L2055" s="343"/>
      <c r="M2055" s="598">
        <v>15</v>
      </c>
      <c r="N2055" s="599"/>
      <c r="O2055" s="292"/>
      <c r="P2055" s="292">
        <v>14028.07</v>
      </c>
    </row>
    <row r="2056" spans="1:16" ht="15" hidden="1" customHeight="1" outlineLevel="1" x14ac:dyDescent="0.25">
      <c r="A2056" s="268" t="s">
        <v>1177</v>
      </c>
      <c r="B2056" s="712"/>
      <c r="C2056" s="713"/>
      <c r="D2056" s="714"/>
      <c r="E2056" s="626"/>
      <c r="F2056" s="628"/>
      <c r="G2056" s="334" t="s">
        <v>1822</v>
      </c>
      <c r="H2056" s="298"/>
      <c r="I2056" s="343"/>
      <c r="J2056" s="344">
        <v>2</v>
      </c>
      <c r="K2056" s="298"/>
      <c r="L2056" s="343"/>
      <c r="M2056" s="598">
        <v>12</v>
      </c>
      <c r="N2056" s="599"/>
      <c r="O2056" s="292"/>
      <c r="P2056" s="292">
        <v>29125.599999999999</v>
      </c>
    </row>
    <row r="2057" spans="1:16" ht="15" hidden="1" customHeight="1" outlineLevel="1" x14ac:dyDescent="0.25">
      <c r="A2057" s="268" t="s">
        <v>1178</v>
      </c>
      <c r="B2057" s="712"/>
      <c r="C2057" s="713"/>
      <c r="D2057" s="714"/>
      <c r="E2057" s="626"/>
      <c r="F2057" s="628"/>
      <c r="G2057" s="334" t="s">
        <v>1833</v>
      </c>
      <c r="H2057" s="298"/>
      <c r="I2057" s="343"/>
      <c r="J2057" s="344">
        <v>5</v>
      </c>
      <c r="K2057" s="298"/>
      <c r="L2057" s="343"/>
      <c r="M2057" s="598">
        <v>30</v>
      </c>
      <c r="N2057" s="599"/>
      <c r="O2057" s="292"/>
      <c r="P2057" s="292">
        <v>32700</v>
      </c>
    </row>
    <row r="2058" spans="1:16" ht="15" hidden="1" customHeight="1" outlineLevel="1" thickBot="1" x14ac:dyDescent="0.3">
      <c r="A2058" s="268" t="s">
        <v>1179</v>
      </c>
      <c r="B2058" s="695"/>
      <c r="C2058" s="696"/>
      <c r="D2058" s="697"/>
      <c r="E2058" s="626"/>
      <c r="F2058" s="629"/>
      <c r="G2058" s="334" t="s">
        <v>1840</v>
      </c>
      <c r="H2058" s="298"/>
      <c r="I2058" s="343"/>
      <c r="J2058" s="344">
        <v>1</v>
      </c>
      <c r="K2058" s="298"/>
      <c r="L2058" s="343"/>
      <c r="M2058" s="598">
        <v>6</v>
      </c>
      <c r="N2058" s="599"/>
      <c r="O2058" s="292"/>
      <c r="P2058" s="292">
        <v>14008.4</v>
      </c>
    </row>
    <row r="2059" spans="1:16" ht="15.75" customHeight="1" collapsed="1" thickBot="1" x14ac:dyDescent="0.3">
      <c r="A2059" s="416" t="s">
        <v>93</v>
      </c>
      <c r="B2059" s="709" t="s">
        <v>94</v>
      </c>
      <c r="C2059" s="710"/>
      <c r="D2059" s="711"/>
      <c r="E2059" s="624" t="s">
        <v>90</v>
      </c>
      <c r="F2059" s="630" t="s">
        <v>91</v>
      </c>
      <c r="G2059" s="403" t="s">
        <v>2587</v>
      </c>
      <c r="H2059" s="414">
        <v>0</v>
      </c>
      <c r="I2059" s="415">
        <v>109</v>
      </c>
      <c r="J2059" s="415">
        <v>1000</v>
      </c>
      <c r="K2059" s="414">
        <v>0</v>
      </c>
      <c r="L2059" s="415">
        <v>2150</v>
      </c>
      <c r="M2059" s="414">
        <v>12106.5</v>
      </c>
      <c r="N2059" s="570">
        <v>0</v>
      </c>
      <c r="O2059" s="396">
        <v>2342668.9277164484</v>
      </c>
      <c r="P2059" s="389">
        <v>27709917.590000026</v>
      </c>
    </row>
    <row r="2060" spans="1:16" ht="15" hidden="1" customHeight="1" outlineLevel="1" x14ac:dyDescent="0.25">
      <c r="A2060" s="267" t="s">
        <v>1118</v>
      </c>
      <c r="B2060" s="712"/>
      <c r="C2060" s="713"/>
      <c r="D2060" s="714"/>
      <c r="E2060" s="625"/>
      <c r="F2060" s="628"/>
      <c r="G2060" s="257" t="s">
        <v>1192</v>
      </c>
      <c r="H2060" s="341"/>
      <c r="I2060" s="342">
        <v>5</v>
      </c>
      <c r="J2060" s="342"/>
      <c r="K2060" s="341"/>
      <c r="L2060" s="342">
        <v>30</v>
      </c>
      <c r="M2060" s="341"/>
      <c r="N2060" s="289"/>
      <c r="O2060" s="353">
        <v>130418.3</v>
      </c>
      <c r="P2060" s="293"/>
    </row>
    <row r="2061" spans="1:16" ht="15" hidden="1" customHeight="1" outlineLevel="1" x14ac:dyDescent="0.25">
      <c r="A2061" s="268" t="s">
        <v>1119</v>
      </c>
      <c r="B2061" s="712"/>
      <c r="C2061" s="713"/>
      <c r="D2061" s="714"/>
      <c r="E2061" s="625"/>
      <c r="F2061" s="628"/>
      <c r="G2061" s="334" t="s">
        <v>1193</v>
      </c>
      <c r="H2061" s="297"/>
      <c r="I2061" s="304">
        <v>2</v>
      </c>
      <c r="J2061" s="304"/>
      <c r="K2061" s="297"/>
      <c r="L2061" s="304">
        <v>10</v>
      </c>
      <c r="M2061" s="297"/>
      <c r="N2061" s="289"/>
      <c r="O2061" s="294">
        <v>33666.080000000002</v>
      </c>
      <c r="P2061" s="293"/>
    </row>
    <row r="2062" spans="1:16" ht="15" hidden="1" customHeight="1" outlineLevel="1" x14ac:dyDescent="0.25">
      <c r="A2062" s="268" t="s">
        <v>1120</v>
      </c>
      <c r="B2062" s="712"/>
      <c r="C2062" s="713"/>
      <c r="D2062" s="714"/>
      <c r="E2062" s="625"/>
      <c r="F2062" s="628"/>
      <c r="G2062" s="334" t="s">
        <v>1194</v>
      </c>
      <c r="H2062" s="297"/>
      <c r="I2062" s="304">
        <v>1</v>
      </c>
      <c r="J2062" s="304"/>
      <c r="K2062" s="297"/>
      <c r="L2062" s="304">
        <v>15</v>
      </c>
      <c r="M2062" s="297"/>
      <c r="N2062" s="289"/>
      <c r="O2062" s="294">
        <v>17224.893078923553</v>
      </c>
      <c r="P2062" s="293"/>
    </row>
    <row r="2063" spans="1:16" ht="15" hidden="1" customHeight="1" outlineLevel="1" x14ac:dyDescent="0.25">
      <c r="A2063" s="268" t="s">
        <v>1121</v>
      </c>
      <c r="B2063" s="712"/>
      <c r="C2063" s="713"/>
      <c r="D2063" s="714"/>
      <c r="E2063" s="625"/>
      <c r="F2063" s="628"/>
      <c r="G2063" s="334" t="s">
        <v>1195</v>
      </c>
      <c r="H2063" s="297"/>
      <c r="I2063" s="304">
        <v>1</v>
      </c>
      <c r="J2063" s="304"/>
      <c r="K2063" s="297"/>
      <c r="L2063" s="304">
        <v>20</v>
      </c>
      <c r="M2063" s="297"/>
      <c r="N2063" s="289"/>
      <c r="O2063" s="294">
        <v>24434.713078923553</v>
      </c>
      <c r="P2063" s="293"/>
    </row>
    <row r="2064" spans="1:16" ht="15" hidden="1" customHeight="1" outlineLevel="1" x14ac:dyDescent="0.25">
      <c r="A2064" s="268" t="s">
        <v>1122</v>
      </c>
      <c r="B2064" s="712"/>
      <c r="C2064" s="713"/>
      <c r="D2064" s="714"/>
      <c r="E2064" s="625"/>
      <c r="F2064" s="628"/>
      <c r="G2064" s="334" t="s">
        <v>1196</v>
      </c>
      <c r="H2064" s="297"/>
      <c r="I2064" s="304">
        <v>1</v>
      </c>
      <c r="J2064" s="304"/>
      <c r="K2064" s="297"/>
      <c r="L2064" s="304">
        <v>15</v>
      </c>
      <c r="M2064" s="297"/>
      <c r="N2064" s="289"/>
      <c r="O2064" s="294">
        <v>19153.013078923552</v>
      </c>
      <c r="P2064" s="293"/>
    </row>
    <row r="2065" spans="1:16" ht="15" hidden="1" customHeight="1" outlineLevel="1" x14ac:dyDescent="0.25">
      <c r="A2065" s="268" t="s">
        <v>1123</v>
      </c>
      <c r="B2065" s="712"/>
      <c r="C2065" s="713"/>
      <c r="D2065" s="714"/>
      <c r="E2065" s="625"/>
      <c r="F2065" s="628"/>
      <c r="G2065" s="334" t="s">
        <v>1086</v>
      </c>
      <c r="H2065" s="297"/>
      <c r="I2065" s="304">
        <v>6</v>
      </c>
      <c r="J2065" s="304"/>
      <c r="K2065" s="297"/>
      <c r="L2065" s="304">
        <v>225</v>
      </c>
      <c r="M2065" s="297"/>
      <c r="N2065" s="289"/>
      <c r="O2065" s="294">
        <v>186125.78847354132</v>
      </c>
      <c r="P2065" s="293"/>
    </row>
    <row r="2066" spans="1:16" ht="15" hidden="1" customHeight="1" outlineLevel="1" x14ac:dyDescent="0.25">
      <c r="A2066" s="268" t="s">
        <v>1124</v>
      </c>
      <c r="B2066" s="712"/>
      <c r="C2066" s="713"/>
      <c r="D2066" s="714"/>
      <c r="E2066" s="625"/>
      <c r="F2066" s="628"/>
      <c r="G2066" s="334" t="s">
        <v>1197</v>
      </c>
      <c r="H2066" s="297"/>
      <c r="I2066" s="304">
        <v>1</v>
      </c>
      <c r="J2066" s="304"/>
      <c r="K2066" s="297"/>
      <c r="L2066" s="304">
        <v>15</v>
      </c>
      <c r="M2066" s="297"/>
      <c r="N2066" s="289"/>
      <c r="O2066" s="294">
        <v>22387.60450749498</v>
      </c>
      <c r="P2066" s="293"/>
    </row>
    <row r="2067" spans="1:16" ht="15" hidden="1" customHeight="1" outlineLevel="1" x14ac:dyDescent="0.25">
      <c r="A2067" s="268" t="s">
        <v>1125</v>
      </c>
      <c r="B2067" s="712"/>
      <c r="C2067" s="713"/>
      <c r="D2067" s="714"/>
      <c r="E2067" s="625"/>
      <c r="F2067" s="628"/>
      <c r="G2067" s="334" t="s">
        <v>1198</v>
      </c>
      <c r="H2067" s="297"/>
      <c r="I2067" s="304">
        <v>1</v>
      </c>
      <c r="J2067" s="304"/>
      <c r="K2067" s="297"/>
      <c r="L2067" s="304">
        <v>15</v>
      </c>
      <c r="M2067" s="297"/>
      <c r="N2067" s="289"/>
      <c r="O2067" s="294">
        <v>15226.003078923552</v>
      </c>
      <c r="P2067" s="293"/>
    </row>
    <row r="2068" spans="1:16" ht="15" hidden="1" customHeight="1" outlineLevel="1" x14ac:dyDescent="0.25">
      <c r="A2068" s="268" t="s">
        <v>1126</v>
      </c>
      <c r="B2068" s="712"/>
      <c r="C2068" s="713"/>
      <c r="D2068" s="714"/>
      <c r="E2068" s="625"/>
      <c r="F2068" s="628"/>
      <c r="G2068" s="334" t="s">
        <v>1199</v>
      </c>
      <c r="H2068" s="297"/>
      <c r="I2068" s="304">
        <v>1</v>
      </c>
      <c r="J2068" s="304"/>
      <c r="K2068" s="297"/>
      <c r="L2068" s="304">
        <v>30</v>
      </c>
      <c r="M2068" s="297"/>
      <c r="N2068" s="289"/>
      <c r="O2068" s="294">
        <v>21308.123078923549</v>
      </c>
      <c r="P2068" s="293"/>
    </row>
    <row r="2069" spans="1:16" ht="15" hidden="1" customHeight="1" outlineLevel="1" x14ac:dyDescent="0.25">
      <c r="A2069" s="268" t="s">
        <v>1127</v>
      </c>
      <c r="B2069" s="712"/>
      <c r="C2069" s="713"/>
      <c r="D2069" s="714"/>
      <c r="E2069" s="625"/>
      <c r="F2069" s="628"/>
      <c r="G2069" s="334" t="s">
        <v>1200</v>
      </c>
      <c r="H2069" s="297"/>
      <c r="I2069" s="304">
        <v>1</v>
      </c>
      <c r="J2069" s="304"/>
      <c r="K2069" s="297"/>
      <c r="L2069" s="304">
        <v>90</v>
      </c>
      <c r="M2069" s="297"/>
      <c r="N2069" s="289"/>
      <c r="O2069" s="294">
        <v>21457.123078923549</v>
      </c>
      <c r="P2069" s="293"/>
    </row>
    <row r="2070" spans="1:16" ht="15" hidden="1" customHeight="1" outlineLevel="1" x14ac:dyDescent="0.25">
      <c r="A2070" s="268" t="s">
        <v>1128</v>
      </c>
      <c r="B2070" s="712"/>
      <c r="C2070" s="713"/>
      <c r="D2070" s="714"/>
      <c r="E2070" s="625"/>
      <c r="F2070" s="628"/>
      <c r="G2070" s="334" t="s">
        <v>1201</v>
      </c>
      <c r="H2070" s="297"/>
      <c r="I2070" s="304">
        <v>1</v>
      </c>
      <c r="J2070" s="304"/>
      <c r="K2070" s="297"/>
      <c r="L2070" s="304">
        <v>15</v>
      </c>
      <c r="M2070" s="297"/>
      <c r="N2070" s="289"/>
      <c r="O2070" s="294">
        <v>21177.333078923552</v>
      </c>
      <c r="P2070" s="293"/>
    </row>
    <row r="2071" spans="1:16" ht="15" hidden="1" customHeight="1" outlineLevel="1" x14ac:dyDescent="0.25">
      <c r="A2071" s="268" t="s">
        <v>1129</v>
      </c>
      <c r="B2071" s="712"/>
      <c r="C2071" s="713"/>
      <c r="D2071" s="714"/>
      <c r="E2071" s="625"/>
      <c r="F2071" s="628"/>
      <c r="G2071" s="334" t="s">
        <v>1202</v>
      </c>
      <c r="H2071" s="297"/>
      <c r="I2071" s="304">
        <v>7</v>
      </c>
      <c r="J2071" s="304"/>
      <c r="K2071" s="297"/>
      <c r="L2071" s="304">
        <v>104</v>
      </c>
      <c r="M2071" s="297"/>
      <c r="N2071" s="289"/>
      <c r="O2071" s="294">
        <v>140558.27000000002</v>
      </c>
      <c r="P2071" s="293"/>
    </row>
    <row r="2072" spans="1:16" ht="15" hidden="1" customHeight="1" outlineLevel="1" x14ac:dyDescent="0.25">
      <c r="A2072" s="268" t="s">
        <v>1130</v>
      </c>
      <c r="B2072" s="712"/>
      <c r="C2072" s="713"/>
      <c r="D2072" s="714"/>
      <c r="E2072" s="625"/>
      <c r="F2072" s="628"/>
      <c r="G2072" s="334" t="s">
        <v>1203</v>
      </c>
      <c r="H2072" s="297"/>
      <c r="I2072" s="304">
        <v>2</v>
      </c>
      <c r="J2072" s="304"/>
      <c r="K2072" s="297"/>
      <c r="L2072" s="304">
        <v>40</v>
      </c>
      <c r="M2072" s="297"/>
      <c r="N2072" s="289"/>
      <c r="O2072" s="294">
        <v>32993.99</v>
      </c>
      <c r="P2072" s="293"/>
    </row>
    <row r="2073" spans="1:16" ht="15" hidden="1" customHeight="1" outlineLevel="1" x14ac:dyDescent="0.25">
      <c r="A2073" s="268" t="s">
        <v>1131</v>
      </c>
      <c r="B2073" s="712"/>
      <c r="C2073" s="713"/>
      <c r="D2073" s="714"/>
      <c r="E2073" s="625"/>
      <c r="F2073" s="628"/>
      <c r="G2073" s="334" t="s">
        <v>1204</v>
      </c>
      <c r="H2073" s="297"/>
      <c r="I2073" s="304">
        <v>2</v>
      </c>
      <c r="J2073" s="304"/>
      <c r="K2073" s="297"/>
      <c r="L2073" s="304">
        <v>30</v>
      </c>
      <c r="M2073" s="297"/>
      <c r="N2073" s="289"/>
      <c r="O2073" s="294">
        <v>32836.92</v>
      </c>
      <c r="P2073" s="293"/>
    </row>
    <row r="2074" spans="1:16" ht="15" hidden="1" customHeight="1" outlineLevel="1" x14ac:dyDescent="0.25">
      <c r="A2074" s="268" t="s">
        <v>1132</v>
      </c>
      <c r="B2074" s="712"/>
      <c r="C2074" s="713"/>
      <c r="D2074" s="714"/>
      <c r="E2074" s="625"/>
      <c r="F2074" s="628"/>
      <c r="G2074" s="334" t="s">
        <v>1205</v>
      </c>
      <c r="H2074" s="297"/>
      <c r="I2074" s="304">
        <v>1</v>
      </c>
      <c r="J2074" s="304"/>
      <c r="K2074" s="297"/>
      <c r="L2074" s="304">
        <v>15</v>
      </c>
      <c r="M2074" s="297"/>
      <c r="N2074" s="289"/>
      <c r="O2074" s="294">
        <v>16752.66</v>
      </c>
      <c r="P2074" s="293"/>
    </row>
    <row r="2075" spans="1:16" ht="15" hidden="1" customHeight="1" outlineLevel="1" x14ac:dyDescent="0.25">
      <c r="A2075" s="268" t="s">
        <v>1133</v>
      </c>
      <c r="B2075" s="712"/>
      <c r="C2075" s="713"/>
      <c r="D2075" s="714"/>
      <c r="E2075" s="625"/>
      <c r="F2075" s="628"/>
      <c r="G2075" s="334" t="s">
        <v>1206</v>
      </c>
      <c r="H2075" s="297"/>
      <c r="I2075" s="304">
        <v>1</v>
      </c>
      <c r="J2075" s="304"/>
      <c r="K2075" s="297"/>
      <c r="L2075" s="304">
        <v>8</v>
      </c>
      <c r="M2075" s="297"/>
      <c r="N2075" s="289"/>
      <c r="O2075" s="294">
        <v>16501.05</v>
      </c>
      <c r="P2075" s="293"/>
    </row>
    <row r="2076" spans="1:16" ht="15" hidden="1" customHeight="1" outlineLevel="1" x14ac:dyDescent="0.25">
      <c r="A2076" s="268" t="s">
        <v>1134</v>
      </c>
      <c r="B2076" s="712"/>
      <c r="C2076" s="713"/>
      <c r="D2076" s="714"/>
      <c r="E2076" s="625"/>
      <c r="F2076" s="628"/>
      <c r="G2076" s="334" t="s">
        <v>1207</v>
      </c>
      <c r="H2076" s="297"/>
      <c r="I2076" s="304">
        <v>5</v>
      </c>
      <c r="J2076" s="304"/>
      <c r="K2076" s="297"/>
      <c r="L2076" s="304">
        <v>75</v>
      </c>
      <c r="M2076" s="297"/>
      <c r="N2076" s="289"/>
      <c r="O2076" s="294">
        <v>82092.28</v>
      </c>
      <c r="P2076" s="293"/>
    </row>
    <row r="2077" spans="1:16" ht="15" hidden="1" customHeight="1" outlineLevel="1" x14ac:dyDescent="0.25">
      <c r="A2077" s="268" t="s">
        <v>1135</v>
      </c>
      <c r="B2077" s="712"/>
      <c r="C2077" s="713"/>
      <c r="D2077" s="714"/>
      <c r="E2077" s="625"/>
      <c r="F2077" s="628"/>
      <c r="G2077" s="334" t="s">
        <v>1208</v>
      </c>
      <c r="H2077" s="297"/>
      <c r="I2077" s="304">
        <v>10</v>
      </c>
      <c r="J2077" s="304"/>
      <c r="K2077" s="297"/>
      <c r="L2077" s="304">
        <v>150</v>
      </c>
      <c r="M2077" s="297"/>
      <c r="N2077" s="289"/>
      <c r="O2077" s="294">
        <v>164969.88</v>
      </c>
      <c r="P2077" s="293"/>
    </row>
    <row r="2078" spans="1:16" ht="15" hidden="1" customHeight="1" outlineLevel="1" x14ac:dyDescent="0.25">
      <c r="A2078" s="268" t="s">
        <v>1136</v>
      </c>
      <c r="B2078" s="712"/>
      <c r="C2078" s="713"/>
      <c r="D2078" s="714"/>
      <c r="E2078" s="625"/>
      <c r="F2078" s="628"/>
      <c r="G2078" s="334" t="s">
        <v>1209</v>
      </c>
      <c r="H2078" s="297"/>
      <c r="I2078" s="304">
        <v>2</v>
      </c>
      <c r="J2078" s="304"/>
      <c r="K2078" s="297"/>
      <c r="L2078" s="304">
        <v>60</v>
      </c>
      <c r="M2078" s="297"/>
      <c r="N2078" s="289"/>
      <c r="O2078" s="294">
        <v>38351.619999999995</v>
      </c>
      <c r="P2078" s="293"/>
    </row>
    <row r="2079" spans="1:16" ht="15" hidden="1" customHeight="1" outlineLevel="1" x14ac:dyDescent="0.25">
      <c r="A2079" s="268" t="s">
        <v>1137</v>
      </c>
      <c r="B2079" s="712"/>
      <c r="C2079" s="713"/>
      <c r="D2079" s="714"/>
      <c r="E2079" s="625"/>
      <c r="F2079" s="628"/>
      <c r="G2079" s="334" t="s">
        <v>1210</v>
      </c>
      <c r="H2079" s="297"/>
      <c r="I2079" s="304">
        <v>1</v>
      </c>
      <c r="J2079" s="304"/>
      <c r="K2079" s="297"/>
      <c r="L2079" s="304">
        <v>30</v>
      </c>
      <c r="M2079" s="297"/>
      <c r="N2079" s="289"/>
      <c r="O2079" s="294">
        <v>18240.66307892355</v>
      </c>
      <c r="P2079" s="293"/>
    </row>
    <row r="2080" spans="1:16" ht="15" hidden="1" customHeight="1" outlineLevel="1" x14ac:dyDescent="0.25">
      <c r="A2080" s="268" t="s">
        <v>1138</v>
      </c>
      <c r="B2080" s="712"/>
      <c r="C2080" s="713"/>
      <c r="D2080" s="714"/>
      <c r="E2080" s="625"/>
      <c r="F2080" s="628"/>
      <c r="G2080" s="334" t="s">
        <v>1211</v>
      </c>
      <c r="H2080" s="297"/>
      <c r="I2080" s="304">
        <v>1</v>
      </c>
      <c r="J2080" s="304"/>
      <c r="K2080" s="297"/>
      <c r="L2080" s="304">
        <v>20</v>
      </c>
      <c r="M2080" s="297"/>
      <c r="N2080" s="289"/>
      <c r="O2080" s="294">
        <v>19147.353078923552</v>
      </c>
      <c r="P2080" s="293"/>
    </row>
    <row r="2081" spans="1:16" ht="15" hidden="1" customHeight="1" outlineLevel="1" x14ac:dyDescent="0.25">
      <c r="A2081" s="268" t="s">
        <v>1139</v>
      </c>
      <c r="B2081" s="712"/>
      <c r="C2081" s="713"/>
      <c r="D2081" s="714"/>
      <c r="E2081" s="625"/>
      <c r="F2081" s="628"/>
      <c r="G2081" s="334" t="s">
        <v>1212</v>
      </c>
      <c r="H2081" s="297"/>
      <c r="I2081" s="304">
        <v>1</v>
      </c>
      <c r="J2081" s="304"/>
      <c r="K2081" s="297"/>
      <c r="L2081" s="304">
        <v>30</v>
      </c>
      <c r="M2081" s="297"/>
      <c r="N2081" s="289"/>
      <c r="O2081" s="294">
        <v>19711.573078923553</v>
      </c>
      <c r="P2081" s="293"/>
    </row>
    <row r="2082" spans="1:16" ht="15" hidden="1" customHeight="1" outlineLevel="1" x14ac:dyDescent="0.25">
      <c r="A2082" s="268" t="s">
        <v>1140</v>
      </c>
      <c r="B2082" s="712"/>
      <c r="C2082" s="713"/>
      <c r="D2082" s="714"/>
      <c r="E2082" s="625"/>
      <c r="F2082" s="628"/>
      <c r="G2082" s="334" t="s">
        <v>1213</v>
      </c>
      <c r="H2082" s="297"/>
      <c r="I2082" s="304">
        <v>1</v>
      </c>
      <c r="J2082" s="304"/>
      <c r="K2082" s="297"/>
      <c r="L2082" s="304">
        <v>25</v>
      </c>
      <c r="M2082" s="297"/>
      <c r="N2082" s="289"/>
      <c r="O2082" s="294">
        <v>22669.143078923553</v>
      </c>
      <c r="P2082" s="293"/>
    </row>
    <row r="2083" spans="1:16" ht="15" hidden="1" customHeight="1" outlineLevel="1" x14ac:dyDescent="0.25">
      <c r="A2083" s="268" t="s">
        <v>1141</v>
      </c>
      <c r="B2083" s="712"/>
      <c r="C2083" s="713"/>
      <c r="D2083" s="714"/>
      <c r="E2083" s="625"/>
      <c r="F2083" s="628"/>
      <c r="G2083" s="334" t="s">
        <v>1214</v>
      </c>
      <c r="H2083" s="297"/>
      <c r="I2083" s="304">
        <v>1</v>
      </c>
      <c r="J2083" s="304"/>
      <c r="K2083" s="297"/>
      <c r="L2083" s="304">
        <v>25</v>
      </c>
      <c r="M2083" s="297"/>
      <c r="N2083" s="289"/>
      <c r="O2083" s="294">
        <v>20275.143078923553</v>
      </c>
      <c r="P2083" s="293"/>
    </row>
    <row r="2084" spans="1:16" ht="15" hidden="1" customHeight="1" outlineLevel="1" x14ac:dyDescent="0.25">
      <c r="A2084" s="268" t="s">
        <v>1142</v>
      </c>
      <c r="B2084" s="712"/>
      <c r="C2084" s="713"/>
      <c r="D2084" s="714"/>
      <c r="E2084" s="625"/>
      <c r="F2084" s="628"/>
      <c r="G2084" s="334" t="s">
        <v>1215</v>
      </c>
      <c r="H2084" s="297"/>
      <c r="I2084" s="304">
        <v>1</v>
      </c>
      <c r="J2084" s="304"/>
      <c r="K2084" s="297"/>
      <c r="L2084" s="304">
        <v>30</v>
      </c>
      <c r="M2084" s="297"/>
      <c r="N2084" s="289"/>
      <c r="O2084" s="294">
        <v>22887.143078923553</v>
      </c>
      <c r="P2084" s="293"/>
    </row>
    <row r="2085" spans="1:16" ht="15" hidden="1" customHeight="1" outlineLevel="1" x14ac:dyDescent="0.25">
      <c r="A2085" s="268" t="s">
        <v>1143</v>
      </c>
      <c r="B2085" s="712"/>
      <c r="C2085" s="713"/>
      <c r="D2085" s="714"/>
      <c r="E2085" s="625"/>
      <c r="F2085" s="628"/>
      <c r="G2085" s="334" t="s">
        <v>1216</v>
      </c>
      <c r="H2085" s="297"/>
      <c r="I2085" s="304">
        <v>1</v>
      </c>
      <c r="J2085" s="304"/>
      <c r="K2085" s="297"/>
      <c r="L2085" s="304">
        <v>16</v>
      </c>
      <c r="M2085" s="297"/>
      <c r="N2085" s="289"/>
      <c r="O2085" s="294">
        <v>25171.723078923551</v>
      </c>
      <c r="P2085" s="293"/>
    </row>
    <row r="2086" spans="1:16" ht="15" hidden="1" customHeight="1" outlineLevel="1" x14ac:dyDescent="0.25">
      <c r="A2086" s="268" t="s">
        <v>1144</v>
      </c>
      <c r="B2086" s="712"/>
      <c r="C2086" s="713"/>
      <c r="D2086" s="714"/>
      <c r="E2086" s="625"/>
      <c r="F2086" s="628"/>
      <c r="G2086" s="334" t="s">
        <v>1217</v>
      </c>
      <c r="H2086" s="297"/>
      <c r="I2086" s="304">
        <v>1</v>
      </c>
      <c r="J2086" s="304"/>
      <c r="K2086" s="297"/>
      <c r="L2086" s="304">
        <v>40</v>
      </c>
      <c r="M2086" s="297"/>
      <c r="N2086" s="289"/>
      <c r="O2086" s="294">
        <v>25163.02307892355</v>
      </c>
      <c r="P2086" s="293"/>
    </row>
    <row r="2087" spans="1:16" ht="15" hidden="1" customHeight="1" outlineLevel="1" x14ac:dyDescent="0.25">
      <c r="A2087" s="268" t="s">
        <v>1145</v>
      </c>
      <c r="B2087" s="712"/>
      <c r="C2087" s="713"/>
      <c r="D2087" s="714"/>
      <c r="E2087" s="625"/>
      <c r="F2087" s="628"/>
      <c r="G2087" s="334" t="s">
        <v>1218</v>
      </c>
      <c r="H2087" s="297"/>
      <c r="I2087" s="304">
        <v>1</v>
      </c>
      <c r="J2087" s="304"/>
      <c r="K2087" s="297"/>
      <c r="L2087" s="304">
        <v>25</v>
      </c>
      <c r="M2087" s="297"/>
      <c r="N2087" s="289"/>
      <c r="O2087" s="294">
        <v>25200.713078923553</v>
      </c>
      <c r="P2087" s="293"/>
    </row>
    <row r="2088" spans="1:16" ht="15" hidden="1" customHeight="1" outlineLevel="1" x14ac:dyDescent="0.25">
      <c r="A2088" s="268" t="s">
        <v>1146</v>
      </c>
      <c r="B2088" s="712"/>
      <c r="C2088" s="713"/>
      <c r="D2088" s="714"/>
      <c r="E2088" s="625"/>
      <c r="F2088" s="628"/>
      <c r="G2088" s="334" t="s">
        <v>1219</v>
      </c>
      <c r="H2088" s="297"/>
      <c r="I2088" s="304">
        <v>3</v>
      </c>
      <c r="J2088" s="304"/>
      <c r="K2088" s="297"/>
      <c r="L2088" s="304">
        <v>74</v>
      </c>
      <c r="M2088" s="297"/>
      <c r="N2088" s="289"/>
      <c r="O2088" s="294">
        <v>77628.429236770651</v>
      </c>
      <c r="P2088" s="293"/>
    </row>
    <row r="2089" spans="1:16" ht="15" hidden="1" customHeight="1" outlineLevel="1" x14ac:dyDescent="0.25">
      <c r="A2089" s="268" t="s">
        <v>1147</v>
      </c>
      <c r="B2089" s="712"/>
      <c r="C2089" s="713"/>
      <c r="D2089" s="714"/>
      <c r="E2089" s="625"/>
      <c r="F2089" s="628"/>
      <c r="G2089" s="334" t="s">
        <v>1220</v>
      </c>
      <c r="H2089" s="297"/>
      <c r="I2089" s="304">
        <v>1</v>
      </c>
      <c r="J2089" s="304"/>
      <c r="K2089" s="297"/>
      <c r="L2089" s="304">
        <v>25</v>
      </c>
      <c r="M2089" s="297"/>
      <c r="N2089" s="289"/>
      <c r="O2089" s="294">
        <v>18240.66307892355</v>
      </c>
      <c r="P2089" s="293"/>
    </row>
    <row r="2090" spans="1:16" ht="15" hidden="1" customHeight="1" outlineLevel="1" x14ac:dyDescent="0.25">
      <c r="A2090" s="268" t="s">
        <v>1148</v>
      </c>
      <c r="B2090" s="712"/>
      <c r="C2090" s="713"/>
      <c r="D2090" s="714"/>
      <c r="E2090" s="625"/>
      <c r="F2090" s="628"/>
      <c r="G2090" s="334" t="s">
        <v>1221</v>
      </c>
      <c r="H2090" s="297"/>
      <c r="I2090" s="304">
        <v>1</v>
      </c>
      <c r="J2090" s="304"/>
      <c r="K2090" s="297"/>
      <c r="L2090" s="304">
        <v>5</v>
      </c>
      <c r="M2090" s="297"/>
      <c r="N2090" s="289"/>
      <c r="O2090" s="294">
        <v>24332.603078923552</v>
      </c>
      <c r="P2090" s="293"/>
    </row>
    <row r="2091" spans="1:16" ht="15" hidden="1" customHeight="1" outlineLevel="1" x14ac:dyDescent="0.25">
      <c r="A2091" s="268" t="s">
        <v>1149</v>
      </c>
      <c r="B2091" s="712"/>
      <c r="C2091" s="713"/>
      <c r="D2091" s="714"/>
      <c r="E2091" s="625"/>
      <c r="F2091" s="628"/>
      <c r="G2091" s="334" t="s">
        <v>1222</v>
      </c>
      <c r="H2091" s="297"/>
      <c r="I2091" s="304">
        <v>1</v>
      </c>
      <c r="J2091" s="304"/>
      <c r="K2091" s="297"/>
      <c r="L2091" s="304">
        <v>15</v>
      </c>
      <c r="M2091" s="297"/>
      <c r="N2091" s="289"/>
      <c r="O2091" s="294">
        <v>24631.233078923553</v>
      </c>
      <c r="P2091" s="293"/>
    </row>
    <row r="2092" spans="1:16" ht="15" hidden="1" customHeight="1" outlineLevel="1" x14ac:dyDescent="0.25">
      <c r="A2092" s="268" t="s">
        <v>1150</v>
      </c>
      <c r="B2092" s="712"/>
      <c r="C2092" s="713"/>
      <c r="D2092" s="714"/>
      <c r="E2092" s="625"/>
      <c r="F2092" s="628"/>
      <c r="G2092" s="334" t="s">
        <v>1223</v>
      </c>
      <c r="H2092" s="297"/>
      <c r="I2092" s="304">
        <v>1</v>
      </c>
      <c r="J2092" s="304"/>
      <c r="K2092" s="297"/>
      <c r="L2092" s="304">
        <v>15</v>
      </c>
      <c r="M2092" s="297"/>
      <c r="N2092" s="289"/>
      <c r="O2092" s="294">
        <v>20109.20307892355</v>
      </c>
      <c r="P2092" s="293"/>
    </row>
    <row r="2093" spans="1:16" ht="15" hidden="1" customHeight="1" outlineLevel="1" x14ac:dyDescent="0.25">
      <c r="A2093" s="268" t="s">
        <v>1151</v>
      </c>
      <c r="B2093" s="712"/>
      <c r="C2093" s="713"/>
      <c r="D2093" s="714"/>
      <c r="E2093" s="625"/>
      <c r="F2093" s="628"/>
      <c r="G2093" s="334" t="s">
        <v>1224</v>
      </c>
      <c r="H2093" s="297"/>
      <c r="I2093" s="304">
        <v>1</v>
      </c>
      <c r="J2093" s="304"/>
      <c r="K2093" s="297"/>
      <c r="L2093" s="304">
        <v>15</v>
      </c>
      <c r="M2093" s="297"/>
      <c r="N2093" s="289"/>
      <c r="O2093" s="294">
        <v>24375.713078923553</v>
      </c>
      <c r="P2093" s="293"/>
    </row>
    <row r="2094" spans="1:16" ht="15" hidden="1" customHeight="1" outlineLevel="1" x14ac:dyDescent="0.25">
      <c r="A2094" s="268" t="s">
        <v>1152</v>
      </c>
      <c r="B2094" s="712"/>
      <c r="C2094" s="713"/>
      <c r="D2094" s="714"/>
      <c r="E2094" s="625"/>
      <c r="F2094" s="628"/>
      <c r="G2094" s="334" t="s">
        <v>1225</v>
      </c>
      <c r="H2094" s="297"/>
      <c r="I2094" s="304">
        <v>1</v>
      </c>
      <c r="J2094" s="304"/>
      <c r="K2094" s="297"/>
      <c r="L2094" s="304">
        <v>15</v>
      </c>
      <c r="M2094" s="297"/>
      <c r="N2094" s="289"/>
      <c r="O2094" s="294">
        <v>25200.713078923553</v>
      </c>
      <c r="P2094" s="293"/>
    </row>
    <row r="2095" spans="1:16" ht="15" hidden="1" customHeight="1" outlineLevel="1" x14ac:dyDescent="0.25">
      <c r="A2095" s="268" t="s">
        <v>1153</v>
      </c>
      <c r="B2095" s="712"/>
      <c r="C2095" s="713"/>
      <c r="D2095" s="714"/>
      <c r="E2095" s="625"/>
      <c r="F2095" s="628"/>
      <c r="G2095" s="334" t="s">
        <v>1226</v>
      </c>
      <c r="H2095" s="297"/>
      <c r="I2095" s="304">
        <v>1</v>
      </c>
      <c r="J2095" s="304"/>
      <c r="K2095" s="297"/>
      <c r="L2095" s="304">
        <v>43</v>
      </c>
      <c r="M2095" s="297"/>
      <c r="N2095" s="289"/>
      <c r="O2095" s="294">
        <v>24928.963078923553</v>
      </c>
      <c r="P2095" s="293"/>
    </row>
    <row r="2096" spans="1:16" ht="15" hidden="1" customHeight="1" outlineLevel="1" x14ac:dyDescent="0.25">
      <c r="A2096" s="268" t="s">
        <v>1154</v>
      </c>
      <c r="B2096" s="712"/>
      <c r="C2096" s="713"/>
      <c r="D2096" s="714"/>
      <c r="E2096" s="625"/>
      <c r="F2096" s="628"/>
      <c r="G2096" s="334" t="s">
        <v>1227</v>
      </c>
      <c r="H2096" s="297"/>
      <c r="I2096" s="304">
        <v>1</v>
      </c>
      <c r="J2096" s="304"/>
      <c r="K2096" s="297"/>
      <c r="L2096" s="304">
        <v>28</v>
      </c>
      <c r="M2096" s="297"/>
      <c r="N2096" s="289"/>
      <c r="O2096" s="294">
        <v>24928.963078923553</v>
      </c>
      <c r="P2096" s="293"/>
    </row>
    <row r="2097" spans="1:16" ht="15" hidden="1" customHeight="1" outlineLevel="1" x14ac:dyDescent="0.25">
      <c r="A2097" s="268" t="s">
        <v>1155</v>
      </c>
      <c r="B2097" s="712"/>
      <c r="C2097" s="713"/>
      <c r="D2097" s="714"/>
      <c r="E2097" s="625"/>
      <c r="F2097" s="628"/>
      <c r="G2097" s="334" t="s">
        <v>1228</v>
      </c>
      <c r="H2097" s="297"/>
      <c r="I2097" s="304">
        <v>1</v>
      </c>
      <c r="J2097" s="304"/>
      <c r="K2097" s="297"/>
      <c r="L2097" s="304">
        <v>5</v>
      </c>
      <c r="M2097" s="297"/>
      <c r="N2097" s="289"/>
      <c r="O2097" s="294">
        <v>21308.123078923549</v>
      </c>
      <c r="P2097" s="293"/>
    </row>
    <row r="2098" spans="1:16" ht="15" hidden="1" customHeight="1" outlineLevel="1" x14ac:dyDescent="0.25">
      <c r="A2098" s="268" t="s">
        <v>1156</v>
      </c>
      <c r="B2098" s="712"/>
      <c r="C2098" s="713"/>
      <c r="D2098" s="714"/>
      <c r="E2098" s="625"/>
      <c r="F2098" s="628"/>
      <c r="G2098" s="334" t="s">
        <v>1229</v>
      </c>
      <c r="H2098" s="297"/>
      <c r="I2098" s="304">
        <v>1</v>
      </c>
      <c r="J2098" s="304"/>
      <c r="K2098" s="297"/>
      <c r="L2098" s="304">
        <v>15</v>
      </c>
      <c r="M2098" s="297"/>
      <c r="N2098" s="289"/>
      <c r="O2098" s="294">
        <v>21308.123078923549</v>
      </c>
      <c r="P2098" s="293"/>
    </row>
    <row r="2099" spans="1:16" ht="15" hidden="1" customHeight="1" outlineLevel="1" x14ac:dyDescent="0.25">
      <c r="A2099" s="268" t="s">
        <v>1157</v>
      </c>
      <c r="B2099" s="712"/>
      <c r="C2099" s="713"/>
      <c r="D2099" s="714"/>
      <c r="E2099" s="625"/>
      <c r="F2099" s="628"/>
      <c r="G2099" s="334" t="s">
        <v>1230</v>
      </c>
      <c r="H2099" s="297"/>
      <c r="I2099" s="304">
        <v>1</v>
      </c>
      <c r="J2099" s="304"/>
      <c r="K2099" s="297"/>
      <c r="L2099" s="304">
        <v>15</v>
      </c>
      <c r="M2099" s="297"/>
      <c r="N2099" s="289"/>
      <c r="O2099" s="294">
        <v>22000.143078923553</v>
      </c>
      <c r="P2099" s="293"/>
    </row>
    <row r="2100" spans="1:16" ht="15" hidden="1" customHeight="1" outlineLevel="1" x14ac:dyDescent="0.25">
      <c r="A2100" s="268" t="s">
        <v>1158</v>
      </c>
      <c r="B2100" s="712"/>
      <c r="C2100" s="713"/>
      <c r="D2100" s="714"/>
      <c r="E2100" s="625"/>
      <c r="F2100" s="628"/>
      <c r="G2100" s="334" t="s">
        <v>1231</v>
      </c>
      <c r="H2100" s="297"/>
      <c r="I2100" s="304">
        <v>1</v>
      </c>
      <c r="J2100" s="304"/>
      <c r="K2100" s="297"/>
      <c r="L2100" s="304">
        <v>6</v>
      </c>
      <c r="M2100" s="297"/>
      <c r="N2100" s="289"/>
      <c r="O2100" s="294">
        <v>21243.543078923551</v>
      </c>
      <c r="P2100" s="293"/>
    </row>
    <row r="2101" spans="1:16" ht="15" hidden="1" customHeight="1" outlineLevel="1" x14ac:dyDescent="0.25">
      <c r="A2101" s="268" t="s">
        <v>1159</v>
      </c>
      <c r="B2101" s="712"/>
      <c r="C2101" s="713"/>
      <c r="D2101" s="714"/>
      <c r="E2101" s="625"/>
      <c r="F2101" s="628"/>
      <c r="G2101" s="334" t="s">
        <v>1232</v>
      </c>
      <c r="H2101" s="297"/>
      <c r="I2101" s="304">
        <v>1</v>
      </c>
      <c r="J2101" s="304"/>
      <c r="K2101" s="297"/>
      <c r="L2101" s="304">
        <v>15</v>
      </c>
      <c r="M2101" s="297"/>
      <c r="N2101" s="289"/>
      <c r="O2101" s="294">
        <v>21220.143078923553</v>
      </c>
      <c r="P2101" s="293"/>
    </row>
    <row r="2102" spans="1:16" ht="15" hidden="1" customHeight="1" outlineLevel="1" x14ac:dyDescent="0.25">
      <c r="A2102" s="268" t="s">
        <v>1160</v>
      </c>
      <c r="B2102" s="712"/>
      <c r="C2102" s="713"/>
      <c r="D2102" s="714"/>
      <c r="E2102" s="625"/>
      <c r="F2102" s="628"/>
      <c r="G2102" s="334" t="s">
        <v>1233</v>
      </c>
      <c r="H2102" s="297"/>
      <c r="I2102" s="304">
        <v>1</v>
      </c>
      <c r="J2102" s="304"/>
      <c r="K2102" s="297"/>
      <c r="L2102" s="304">
        <v>15</v>
      </c>
      <c r="M2102" s="297"/>
      <c r="N2102" s="289"/>
      <c r="O2102" s="294">
        <v>20503.983078923549</v>
      </c>
      <c r="P2102" s="293"/>
    </row>
    <row r="2103" spans="1:16" ht="15" hidden="1" customHeight="1" outlineLevel="1" x14ac:dyDescent="0.25">
      <c r="A2103" s="268" t="s">
        <v>1161</v>
      </c>
      <c r="B2103" s="712"/>
      <c r="C2103" s="713"/>
      <c r="D2103" s="714"/>
      <c r="E2103" s="625"/>
      <c r="F2103" s="628"/>
      <c r="G2103" s="334" t="s">
        <v>1234</v>
      </c>
      <c r="H2103" s="297"/>
      <c r="I2103" s="304">
        <v>1</v>
      </c>
      <c r="J2103" s="304"/>
      <c r="K2103" s="297"/>
      <c r="L2103" s="304">
        <v>15</v>
      </c>
      <c r="M2103" s="297"/>
      <c r="N2103" s="289"/>
      <c r="O2103" s="294">
        <v>20503.983078923549</v>
      </c>
      <c r="P2103" s="293"/>
    </row>
    <row r="2104" spans="1:16" ht="15" hidden="1" customHeight="1" outlineLevel="1" x14ac:dyDescent="0.25">
      <c r="A2104" s="268" t="s">
        <v>1162</v>
      </c>
      <c r="B2104" s="712"/>
      <c r="C2104" s="713"/>
      <c r="D2104" s="714"/>
      <c r="E2104" s="625"/>
      <c r="F2104" s="628"/>
      <c r="G2104" s="334" t="s">
        <v>1235</v>
      </c>
      <c r="H2104" s="297"/>
      <c r="I2104" s="304">
        <v>1</v>
      </c>
      <c r="J2104" s="304"/>
      <c r="K2104" s="297"/>
      <c r="L2104" s="304">
        <v>15</v>
      </c>
      <c r="M2104" s="297"/>
      <c r="N2104" s="289"/>
      <c r="O2104" s="294">
        <v>25200.713078923553</v>
      </c>
      <c r="P2104" s="293"/>
    </row>
    <row r="2105" spans="1:16" ht="15" hidden="1" customHeight="1" outlineLevel="1" x14ac:dyDescent="0.25">
      <c r="A2105" s="268" t="s">
        <v>1163</v>
      </c>
      <c r="B2105" s="712"/>
      <c r="C2105" s="713"/>
      <c r="D2105" s="714"/>
      <c r="E2105" s="625"/>
      <c r="F2105" s="628"/>
      <c r="G2105" s="334" t="s">
        <v>1236</v>
      </c>
      <c r="H2105" s="297"/>
      <c r="I2105" s="304">
        <v>2</v>
      </c>
      <c r="J2105" s="304"/>
      <c r="K2105" s="297"/>
      <c r="L2105" s="304">
        <v>30</v>
      </c>
      <c r="M2105" s="297"/>
      <c r="N2105" s="289"/>
      <c r="O2105" s="294">
        <v>44268.586157847101</v>
      </c>
      <c r="P2105" s="293"/>
    </row>
    <row r="2106" spans="1:16" ht="15" hidden="1" customHeight="1" outlineLevel="1" x14ac:dyDescent="0.25">
      <c r="A2106" s="268" t="s">
        <v>1164</v>
      </c>
      <c r="B2106" s="712"/>
      <c r="C2106" s="713"/>
      <c r="D2106" s="714"/>
      <c r="E2106" s="625"/>
      <c r="F2106" s="628"/>
      <c r="G2106" s="334" t="s">
        <v>1237</v>
      </c>
      <c r="H2106" s="297"/>
      <c r="I2106" s="304">
        <v>1</v>
      </c>
      <c r="J2106" s="304"/>
      <c r="K2106" s="297"/>
      <c r="L2106" s="304">
        <v>15</v>
      </c>
      <c r="M2106" s="297"/>
      <c r="N2106" s="289"/>
      <c r="O2106" s="294">
        <v>18986.91307892355</v>
      </c>
      <c r="P2106" s="293"/>
    </row>
    <row r="2107" spans="1:16" ht="15" hidden="1" customHeight="1" outlineLevel="1" x14ac:dyDescent="0.25">
      <c r="A2107" s="268" t="s">
        <v>1165</v>
      </c>
      <c r="B2107" s="712"/>
      <c r="C2107" s="713"/>
      <c r="D2107" s="714"/>
      <c r="E2107" s="625"/>
      <c r="F2107" s="628"/>
      <c r="G2107" s="334" t="s">
        <v>1238</v>
      </c>
      <c r="H2107" s="297"/>
      <c r="I2107" s="304">
        <v>1</v>
      </c>
      <c r="J2107" s="304"/>
      <c r="K2107" s="297"/>
      <c r="L2107" s="304">
        <v>15</v>
      </c>
      <c r="M2107" s="297"/>
      <c r="N2107" s="289"/>
      <c r="O2107" s="294">
        <v>21243.543078923551</v>
      </c>
      <c r="P2107" s="293"/>
    </row>
    <row r="2108" spans="1:16" ht="15" hidden="1" customHeight="1" outlineLevel="1" x14ac:dyDescent="0.25">
      <c r="A2108" s="268" t="s">
        <v>1166</v>
      </c>
      <c r="B2108" s="712"/>
      <c r="C2108" s="713"/>
      <c r="D2108" s="714"/>
      <c r="E2108" s="625"/>
      <c r="F2108" s="628"/>
      <c r="G2108" s="334" t="s">
        <v>1239</v>
      </c>
      <c r="H2108" s="297"/>
      <c r="I2108" s="304">
        <v>1</v>
      </c>
      <c r="J2108" s="304"/>
      <c r="K2108" s="297"/>
      <c r="L2108" s="304">
        <v>45</v>
      </c>
      <c r="M2108" s="297"/>
      <c r="N2108" s="289"/>
      <c r="O2108" s="294">
        <v>21243.543078923551</v>
      </c>
      <c r="P2108" s="293"/>
    </row>
    <row r="2109" spans="1:16" ht="15" hidden="1" customHeight="1" outlineLevel="1" x14ac:dyDescent="0.25">
      <c r="A2109" s="268" t="s">
        <v>1167</v>
      </c>
      <c r="B2109" s="712"/>
      <c r="C2109" s="713"/>
      <c r="D2109" s="714"/>
      <c r="E2109" s="625"/>
      <c r="F2109" s="628"/>
      <c r="G2109" s="334" t="s">
        <v>1240</v>
      </c>
      <c r="H2109" s="297"/>
      <c r="I2109" s="304">
        <v>1</v>
      </c>
      <c r="J2109" s="304"/>
      <c r="K2109" s="297"/>
      <c r="L2109" s="304">
        <v>15</v>
      </c>
      <c r="M2109" s="297"/>
      <c r="N2109" s="289"/>
      <c r="O2109" s="294">
        <v>20503.983078923549</v>
      </c>
      <c r="P2109" s="293"/>
    </row>
    <row r="2110" spans="1:16" ht="15" hidden="1" customHeight="1" outlineLevel="1" x14ac:dyDescent="0.25">
      <c r="A2110" s="268" t="s">
        <v>1168</v>
      </c>
      <c r="B2110" s="712"/>
      <c r="C2110" s="713"/>
      <c r="D2110" s="714"/>
      <c r="E2110" s="625"/>
      <c r="F2110" s="628"/>
      <c r="G2110" s="334" t="s">
        <v>1241</v>
      </c>
      <c r="H2110" s="297"/>
      <c r="I2110" s="304">
        <v>1</v>
      </c>
      <c r="J2110" s="304"/>
      <c r="K2110" s="297"/>
      <c r="L2110" s="304">
        <v>15</v>
      </c>
      <c r="M2110" s="297"/>
      <c r="N2110" s="289"/>
      <c r="O2110" s="294">
        <v>21243.543078923551</v>
      </c>
      <c r="P2110" s="293"/>
    </row>
    <row r="2111" spans="1:16" ht="15" hidden="1" customHeight="1" outlineLevel="1" x14ac:dyDescent="0.25">
      <c r="A2111" s="268" t="s">
        <v>1169</v>
      </c>
      <c r="B2111" s="712"/>
      <c r="C2111" s="713"/>
      <c r="D2111" s="714"/>
      <c r="E2111" s="625"/>
      <c r="F2111" s="628"/>
      <c r="G2111" s="334" t="s">
        <v>1242</v>
      </c>
      <c r="H2111" s="297"/>
      <c r="I2111" s="304">
        <v>1</v>
      </c>
      <c r="J2111" s="304"/>
      <c r="K2111" s="297"/>
      <c r="L2111" s="304">
        <v>30</v>
      </c>
      <c r="M2111" s="297"/>
      <c r="N2111" s="289"/>
      <c r="O2111" s="294">
        <v>21827.383078923551</v>
      </c>
      <c r="P2111" s="293"/>
    </row>
    <row r="2112" spans="1:16" ht="15" hidden="1" customHeight="1" outlineLevel="1" x14ac:dyDescent="0.25">
      <c r="A2112" s="268" t="s">
        <v>1170</v>
      </c>
      <c r="B2112" s="712"/>
      <c r="C2112" s="713"/>
      <c r="D2112" s="714"/>
      <c r="E2112" s="625"/>
      <c r="F2112" s="628"/>
      <c r="G2112" s="334" t="s">
        <v>1243</v>
      </c>
      <c r="H2112" s="297"/>
      <c r="I2112" s="304">
        <v>1</v>
      </c>
      <c r="J2112" s="304"/>
      <c r="K2112" s="297"/>
      <c r="L2112" s="304">
        <v>15</v>
      </c>
      <c r="M2112" s="297"/>
      <c r="N2112" s="289"/>
      <c r="O2112" s="294">
        <v>22669.143078923553</v>
      </c>
      <c r="P2112" s="293"/>
    </row>
    <row r="2113" spans="1:22" ht="15" hidden="1" customHeight="1" outlineLevel="1" x14ac:dyDescent="0.25">
      <c r="A2113" s="268" t="s">
        <v>1171</v>
      </c>
      <c r="B2113" s="712"/>
      <c r="C2113" s="713"/>
      <c r="D2113" s="714"/>
      <c r="E2113" s="625"/>
      <c r="F2113" s="628"/>
      <c r="G2113" s="334" t="s">
        <v>1244</v>
      </c>
      <c r="H2113" s="297"/>
      <c r="I2113" s="304">
        <v>1</v>
      </c>
      <c r="J2113" s="304"/>
      <c r="K2113" s="297"/>
      <c r="L2113" s="304">
        <v>60</v>
      </c>
      <c r="M2113" s="297"/>
      <c r="N2113" s="289"/>
      <c r="O2113" s="294">
        <v>22669.143078923553</v>
      </c>
      <c r="P2113" s="293"/>
    </row>
    <row r="2114" spans="1:22" ht="15" hidden="1" customHeight="1" outlineLevel="1" x14ac:dyDescent="0.25">
      <c r="A2114" s="268" t="s">
        <v>1172</v>
      </c>
      <c r="B2114" s="712"/>
      <c r="C2114" s="713"/>
      <c r="D2114" s="714"/>
      <c r="E2114" s="625"/>
      <c r="F2114" s="628"/>
      <c r="G2114" s="334" t="s">
        <v>1245</v>
      </c>
      <c r="H2114" s="297"/>
      <c r="I2114" s="304">
        <v>1</v>
      </c>
      <c r="J2114" s="304"/>
      <c r="K2114" s="297"/>
      <c r="L2114" s="304">
        <v>15</v>
      </c>
      <c r="M2114" s="297"/>
      <c r="N2114" s="289"/>
      <c r="O2114" s="294">
        <v>21827.383078923551</v>
      </c>
      <c r="P2114" s="293"/>
    </row>
    <row r="2115" spans="1:22" ht="15" hidden="1" customHeight="1" outlineLevel="1" x14ac:dyDescent="0.25">
      <c r="A2115" s="268" t="s">
        <v>1173</v>
      </c>
      <c r="B2115" s="712"/>
      <c r="C2115" s="713"/>
      <c r="D2115" s="714"/>
      <c r="E2115" s="625"/>
      <c r="F2115" s="628"/>
      <c r="G2115" s="334" t="s">
        <v>1246</v>
      </c>
      <c r="H2115" s="297"/>
      <c r="I2115" s="304">
        <v>1</v>
      </c>
      <c r="J2115" s="304"/>
      <c r="K2115" s="297"/>
      <c r="L2115" s="304">
        <v>15</v>
      </c>
      <c r="M2115" s="297"/>
      <c r="N2115" s="289"/>
      <c r="O2115" s="294">
        <v>40249.373078923549</v>
      </c>
      <c r="P2115" s="293"/>
    </row>
    <row r="2116" spans="1:22" ht="15" hidden="1" customHeight="1" outlineLevel="1" x14ac:dyDescent="0.25">
      <c r="A2116" s="268" t="s">
        <v>1174</v>
      </c>
      <c r="B2116" s="712"/>
      <c r="C2116" s="713"/>
      <c r="D2116" s="714"/>
      <c r="E2116" s="625"/>
      <c r="F2116" s="628"/>
      <c r="G2116" s="334" t="s">
        <v>1247</v>
      </c>
      <c r="H2116" s="297"/>
      <c r="I2116" s="304">
        <v>1</v>
      </c>
      <c r="J2116" s="304"/>
      <c r="K2116" s="297"/>
      <c r="L2116" s="304">
        <v>5</v>
      </c>
      <c r="M2116" s="297"/>
      <c r="N2116" s="289"/>
      <c r="O2116" s="294">
        <v>22000.143078923553</v>
      </c>
      <c r="P2116" s="293"/>
    </row>
    <row r="2117" spans="1:22" ht="15" hidden="1" customHeight="1" outlineLevel="1" x14ac:dyDescent="0.25">
      <c r="A2117" s="268" t="s">
        <v>1175</v>
      </c>
      <c r="B2117" s="712"/>
      <c r="C2117" s="713"/>
      <c r="D2117" s="714"/>
      <c r="E2117" s="625"/>
      <c r="F2117" s="628"/>
      <c r="G2117" s="334" t="s">
        <v>1248</v>
      </c>
      <c r="H2117" s="297"/>
      <c r="I2117" s="304">
        <v>1</v>
      </c>
      <c r="J2117" s="304"/>
      <c r="K2117" s="297"/>
      <c r="L2117" s="304">
        <v>15</v>
      </c>
      <c r="M2117" s="297"/>
      <c r="N2117" s="289"/>
      <c r="O2117" s="294">
        <v>25200.723078923551</v>
      </c>
      <c r="P2117" s="293"/>
    </row>
    <row r="2118" spans="1:22" ht="15" hidden="1" customHeight="1" outlineLevel="1" x14ac:dyDescent="0.25">
      <c r="A2118" s="268" t="s">
        <v>1176</v>
      </c>
      <c r="B2118" s="712"/>
      <c r="C2118" s="713"/>
      <c r="D2118" s="714"/>
      <c r="E2118" s="625"/>
      <c r="F2118" s="628"/>
      <c r="G2118" s="334" t="s">
        <v>1249</v>
      </c>
      <c r="H2118" s="297"/>
      <c r="I2118" s="304">
        <v>1</v>
      </c>
      <c r="J2118" s="304"/>
      <c r="K2118" s="297"/>
      <c r="L2118" s="304">
        <v>15</v>
      </c>
      <c r="M2118" s="297"/>
      <c r="N2118" s="289"/>
      <c r="O2118" s="294">
        <v>21308.123078923549</v>
      </c>
      <c r="P2118" s="293"/>
    </row>
    <row r="2119" spans="1:22" ht="15" hidden="1" customHeight="1" outlineLevel="1" x14ac:dyDescent="0.25">
      <c r="A2119" s="268" t="s">
        <v>1177</v>
      </c>
      <c r="B2119" s="712"/>
      <c r="C2119" s="713"/>
      <c r="D2119" s="714"/>
      <c r="E2119" s="625"/>
      <c r="F2119" s="628"/>
      <c r="G2119" s="334" t="s">
        <v>1250</v>
      </c>
      <c r="H2119" s="297"/>
      <c r="I2119" s="304">
        <v>1</v>
      </c>
      <c r="J2119" s="304"/>
      <c r="K2119" s="297"/>
      <c r="L2119" s="304">
        <v>15</v>
      </c>
      <c r="M2119" s="297"/>
      <c r="N2119" s="289"/>
      <c r="O2119" s="294">
        <v>22669.143078923553</v>
      </c>
      <c r="P2119" s="293"/>
    </row>
    <row r="2120" spans="1:22" ht="15" hidden="1" customHeight="1" outlineLevel="1" x14ac:dyDescent="0.25">
      <c r="A2120" s="268" t="s">
        <v>1178</v>
      </c>
      <c r="B2120" s="712"/>
      <c r="C2120" s="713"/>
      <c r="D2120" s="714"/>
      <c r="E2120" s="625"/>
      <c r="F2120" s="628"/>
      <c r="G2120" s="334" t="s">
        <v>1251</v>
      </c>
      <c r="H2120" s="297"/>
      <c r="I2120" s="304">
        <v>1</v>
      </c>
      <c r="J2120" s="304"/>
      <c r="K2120" s="297"/>
      <c r="L2120" s="304">
        <v>10</v>
      </c>
      <c r="M2120" s="297"/>
      <c r="N2120" s="289"/>
      <c r="O2120" s="294">
        <v>22669.143078923553</v>
      </c>
      <c r="P2120" s="293"/>
    </row>
    <row r="2121" spans="1:22" ht="15" hidden="1" customHeight="1" outlineLevel="1" x14ac:dyDescent="0.25">
      <c r="A2121" s="268" t="s">
        <v>1179</v>
      </c>
      <c r="B2121" s="712"/>
      <c r="C2121" s="713"/>
      <c r="D2121" s="714"/>
      <c r="E2121" s="625"/>
      <c r="F2121" s="628"/>
      <c r="G2121" s="334" t="s">
        <v>1252</v>
      </c>
      <c r="H2121" s="297"/>
      <c r="I2121" s="304">
        <v>1</v>
      </c>
      <c r="J2121" s="304"/>
      <c r="K2121" s="297"/>
      <c r="L2121" s="304">
        <v>15</v>
      </c>
      <c r="M2121" s="297"/>
      <c r="N2121" s="289"/>
      <c r="O2121" s="294">
        <v>18860.543078923551</v>
      </c>
      <c r="P2121" s="293"/>
    </row>
    <row r="2122" spans="1:22" ht="15" hidden="1" customHeight="1" outlineLevel="1" x14ac:dyDescent="0.25">
      <c r="A2122" s="268" t="s">
        <v>1180</v>
      </c>
      <c r="B2122" s="712"/>
      <c r="C2122" s="713"/>
      <c r="D2122" s="714"/>
      <c r="E2122" s="625"/>
      <c r="F2122" s="628"/>
      <c r="G2122" s="334" t="s">
        <v>358</v>
      </c>
      <c r="H2122" s="297"/>
      <c r="I2122" s="304">
        <v>1</v>
      </c>
      <c r="J2122" s="304"/>
      <c r="K2122" s="297"/>
      <c r="L2122" s="304">
        <v>15</v>
      </c>
      <c r="M2122" s="297"/>
      <c r="N2122" s="289"/>
      <c r="O2122" s="294">
        <v>21827.383078923551</v>
      </c>
      <c r="P2122" s="293"/>
    </row>
    <row r="2123" spans="1:22" ht="15" hidden="1" customHeight="1" outlineLevel="1" x14ac:dyDescent="0.25">
      <c r="A2123" s="268" t="s">
        <v>1181</v>
      </c>
      <c r="B2123" s="712"/>
      <c r="C2123" s="713"/>
      <c r="D2123" s="714"/>
      <c r="E2123" s="625"/>
      <c r="F2123" s="628"/>
      <c r="G2123" s="334" t="s">
        <v>1253</v>
      </c>
      <c r="H2123" s="297"/>
      <c r="I2123" s="304">
        <v>1</v>
      </c>
      <c r="J2123" s="304"/>
      <c r="K2123" s="297"/>
      <c r="L2123" s="304">
        <v>45</v>
      </c>
      <c r="M2123" s="297"/>
      <c r="N2123" s="289"/>
      <c r="O2123" s="294">
        <v>19641.143078923553</v>
      </c>
      <c r="P2123" s="293"/>
    </row>
    <row r="2124" spans="1:22" ht="15" hidden="1" customHeight="1" outlineLevel="1" x14ac:dyDescent="0.25">
      <c r="A2124" s="268" t="s">
        <v>1182</v>
      </c>
      <c r="B2124" s="712"/>
      <c r="C2124" s="713"/>
      <c r="D2124" s="714"/>
      <c r="E2124" s="625"/>
      <c r="F2124" s="628"/>
      <c r="G2124" s="334" t="s">
        <v>1254</v>
      </c>
      <c r="H2124" s="297"/>
      <c r="I2124" s="304">
        <v>1</v>
      </c>
      <c r="J2124" s="304"/>
      <c r="K2124" s="297"/>
      <c r="L2124" s="304">
        <v>15</v>
      </c>
      <c r="M2124" s="297"/>
      <c r="N2124" s="289"/>
      <c r="O2124" s="294">
        <v>19147.353078923552</v>
      </c>
      <c r="P2124" s="293"/>
    </row>
    <row r="2125" spans="1:22" ht="15" hidden="1" customHeight="1" outlineLevel="1" x14ac:dyDescent="0.25">
      <c r="A2125" s="268" t="s">
        <v>1183</v>
      </c>
      <c r="B2125" s="712"/>
      <c r="C2125" s="713"/>
      <c r="D2125" s="714"/>
      <c r="E2125" s="625"/>
      <c r="F2125" s="628"/>
      <c r="G2125" s="334" t="s">
        <v>1255</v>
      </c>
      <c r="H2125" s="297"/>
      <c r="I2125" s="304">
        <v>3</v>
      </c>
      <c r="J2125" s="304"/>
      <c r="K2125" s="297"/>
      <c r="L2125" s="304">
        <v>45</v>
      </c>
      <c r="M2125" s="297"/>
      <c r="N2125" s="289"/>
      <c r="O2125" s="294">
        <v>73256.149236770652</v>
      </c>
      <c r="P2125" s="293"/>
    </row>
    <row r="2126" spans="1:22" ht="15" hidden="1" customHeight="1" outlineLevel="1" x14ac:dyDescent="0.25">
      <c r="A2126" s="268" t="s">
        <v>1184</v>
      </c>
      <c r="B2126" s="712"/>
      <c r="C2126" s="713"/>
      <c r="D2126" s="714"/>
      <c r="E2126" s="625"/>
      <c r="F2126" s="628"/>
      <c r="G2126" s="334" t="s">
        <v>1256</v>
      </c>
      <c r="H2126" s="297"/>
      <c r="I2126" s="304">
        <v>5</v>
      </c>
      <c r="J2126" s="304"/>
      <c r="K2126" s="297"/>
      <c r="L2126" s="304">
        <v>130</v>
      </c>
      <c r="M2126" s="297"/>
      <c r="N2126" s="289"/>
      <c r="O2126" s="294">
        <v>100417.45999999999</v>
      </c>
      <c r="P2126" s="293"/>
    </row>
    <row r="2127" spans="1:22" ht="15" hidden="1" customHeight="1" outlineLevel="1" x14ac:dyDescent="0.25">
      <c r="A2127" s="268" t="s">
        <v>1185</v>
      </c>
      <c r="B2127" s="712"/>
      <c r="C2127" s="713"/>
      <c r="D2127" s="714"/>
      <c r="E2127" s="625"/>
      <c r="F2127" s="628"/>
      <c r="G2127" s="334" t="s">
        <v>1257</v>
      </c>
      <c r="H2127" s="297"/>
      <c r="I2127" s="304">
        <v>1</v>
      </c>
      <c r="J2127" s="304"/>
      <c r="K2127" s="297"/>
      <c r="L2127" s="304">
        <v>16</v>
      </c>
      <c r="M2127" s="297"/>
      <c r="N2127" s="289"/>
      <c r="O2127" s="294">
        <v>25171.723078923551</v>
      </c>
      <c r="P2127" s="293"/>
    </row>
    <row r="2128" spans="1:22" ht="15" hidden="1" customHeight="1" outlineLevel="1" x14ac:dyDescent="0.25">
      <c r="A2128" s="268" t="s">
        <v>1186</v>
      </c>
      <c r="B2128" s="712"/>
      <c r="C2128" s="713"/>
      <c r="D2128" s="714"/>
      <c r="E2128" s="625"/>
      <c r="F2128" s="628"/>
      <c r="G2128" s="265" t="s">
        <v>2341</v>
      </c>
      <c r="H2128" s="297"/>
      <c r="I2128" s="304"/>
      <c r="J2128" s="304">
        <v>45</v>
      </c>
      <c r="K2128" s="297"/>
      <c r="L2128" s="304"/>
      <c r="M2128" s="297">
        <v>863</v>
      </c>
      <c r="N2128" s="287"/>
      <c r="O2128" s="279"/>
      <c r="P2128" s="279">
        <v>877508.78</v>
      </c>
      <c r="S2128" s="619" t="s">
        <v>1499</v>
      </c>
      <c r="U2128" s="196">
        <v>598</v>
      </c>
      <c r="V2128" s="196">
        <v>707</v>
      </c>
    </row>
    <row r="2129" spans="1:26" ht="15" hidden="1" customHeight="1" outlineLevel="1" x14ac:dyDescent="0.25">
      <c r="A2129" s="268" t="s">
        <v>1187</v>
      </c>
      <c r="B2129" s="712"/>
      <c r="C2129" s="713"/>
      <c r="D2129" s="714"/>
      <c r="E2129" s="625"/>
      <c r="F2129" s="628"/>
      <c r="G2129" s="265" t="s">
        <v>2343</v>
      </c>
      <c r="H2129" s="297"/>
      <c r="I2129" s="304"/>
      <c r="J2129" s="304">
        <v>45</v>
      </c>
      <c r="K2129" s="297"/>
      <c r="L2129" s="304"/>
      <c r="M2129" s="297">
        <v>632</v>
      </c>
      <c r="N2129" s="287"/>
      <c r="O2129" s="279"/>
      <c r="P2129" s="279">
        <v>879297.19</v>
      </c>
      <c r="S2129" s="620"/>
    </row>
    <row r="2130" spans="1:26" ht="15" hidden="1" customHeight="1" outlineLevel="1" x14ac:dyDescent="0.25">
      <c r="A2130" s="268" t="s">
        <v>1188</v>
      </c>
      <c r="B2130" s="712"/>
      <c r="C2130" s="713"/>
      <c r="D2130" s="714"/>
      <c r="E2130" s="625"/>
      <c r="F2130" s="628"/>
      <c r="G2130" s="265" t="s">
        <v>2344</v>
      </c>
      <c r="H2130" s="297"/>
      <c r="I2130" s="304"/>
      <c r="J2130" s="304">
        <v>32</v>
      </c>
      <c r="K2130" s="297"/>
      <c r="L2130" s="304"/>
      <c r="M2130" s="297">
        <v>450</v>
      </c>
      <c r="N2130" s="287"/>
      <c r="O2130" s="279"/>
      <c r="P2130" s="279">
        <v>679398.22</v>
      </c>
    </row>
    <row r="2131" spans="1:26" ht="15" hidden="1" customHeight="1" outlineLevel="1" x14ac:dyDescent="0.25">
      <c r="A2131" s="268" t="s">
        <v>1189</v>
      </c>
      <c r="B2131" s="712"/>
      <c r="C2131" s="713"/>
      <c r="D2131" s="714"/>
      <c r="E2131" s="625"/>
      <c r="F2131" s="628"/>
      <c r="G2131" s="265" t="s">
        <v>2346</v>
      </c>
      <c r="H2131" s="297"/>
      <c r="I2131" s="304"/>
      <c r="J2131" s="304">
        <v>8</v>
      </c>
      <c r="K2131" s="297"/>
      <c r="L2131" s="304"/>
      <c r="M2131" s="297">
        <v>105</v>
      </c>
      <c r="N2131" s="287"/>
      <c r="O2131" s="279"/>
      <c r="P2131" s="279">
        <v>159194.60999999999</v>
      </c>
    </row>
    <row r="2132" spans="1:26" ht="15" hidden="1" customHeight="1" outlineLevel="1" x14ac:dyDescent="0.25">
      <c r="A2132" s="268" t="s">
        <v>1190</v>
      </c>
      <c r="B2132" s="712"/>
      <c r="C2132" s="713"/>
      <c r="D2132" s="714"/>
      <c r="E2132" s="625"/>
      <c r="F2132" s="628"/>
      <c r="G2132" s="265" t="s">
        <v>2347</v>
      </c>
      <c r="H2132" s="297"/>
      <c r="I2132" s="304"/>
      <c r="J2132" s="304">
        <v>3</v>
      </c>
      <c r="K2132" s="297"/>
      <c r="L2132" s="304"/>
      <c r="M2132" s="297">
        <v>42</v>
      </c>
      <c r="N2132" s="287"/>
      <c r="O2132" s="279"/>
      <c r="P2132" s="279">
        <v>121449.68000000001</v>
      </c>
    </row>
    <row r="2133" spans="1:26" ht="15" hidden="1" customHeight="1" outlineLevel="1" x14ac:dyDescent="0.25">
      <c r="A2133" s="268" t="s">
        <v>1191</v>
      </c>
      <c r="B2133" s="712"/>
      <c r="C2133" s="713"/>
      <c r="D2133" s="714"/>
      <c r="E2133" s="625"/>
      <c r="F2133" s="628"/>
      <c r="G2133" s="265" t="s">
        <v>2348</v>
      </c>
      <c r="H2133" s="297"/>
      <c r="I2133" s="304"/>
      <c r="J2133" s="304">
        <v>2</v>
      </c>
      <c r="K2133" s="297"/>
      <c r="L2133" s="304"/>
      <c r="M2133" s="297">
        <v>30</v>
      </c>
      <c r="N2133" s="287"/>
      <c r="O2133" s="279"/>
      <c r="P2133" s="279">
        <v>34195.270000000004</v>
      </c>
    </row>
    <row r="2134" spans="1:26" ht="15" hidden="1" customHeight="1" outlineLevel="1" x14ac:dyDescent="0.25">
      <c r="A2134" s="268" t="s">
        <v>2527</v>
      </c>
      <c r="B2134" s="712"/>
      <c r="C2134" s="713"/>
      <c r="D2134" s="714"/>
      <c r="E2134" s="625"/>
      <c r="F2134" s="628"/>
      <c r="G2134" s="265" t="s">
        <v>2351</v>
      </c>
      <c r="H2134" s="297"/>
      <c r="I2134" s="304"/>
      <c r="J2134" s="304">
        <v>41</v>
      </c>
      <c r="K2134" s="297"/>
      <c r="L2134" s="304"/>
      <c r="M2134" s="297">
        <v>610</v>
      </c>
      <c r="N2134" s="287"/>
      <c r="O2134" s="279"/>
      <c r="P2134" s="279">
        <v>792586.15000000014</v>
      </c>
      <c r="T2134" s="619" t="s">
        <v>1479</v>
      </c>
    </row>
    <row r="2135" spans="1:26" ht="15" hidden="1" customHeight="1" outlineLevel="1" x14ac:dyDescent="0.25">
      <c r="A2135" s="268" t="s">
        <v>2528</v>
      </c>
      <c r="B2135" s="712"/>
      <c r="C2135" s="713"/>
      <c r="D2135" s="714"/>
      <c r="E2135" s="625"/>
      <c r="F2135" s="628"/>
      <c r="G2135" s="265" t="s">
        <v>2352</v>
      </c>
      <c r="H2135" s="297"/>
      <c r="I2135" s="304"/>
      <c r="J2135" s="304">
        <v>12</v>
      </c>
      <c r="K2135" s="297"/>
      <c r="L2135" s="304"/>
      <c r="M2135" s="297">
        <v>114</v>
      </c>
      <c r="N2135" s="287"/>
      <c r="O2135" s="279"/>
      <c r="P2135" s="279">
        <v>219571.64</v>
      </c>
      <c r="T2135" s="620"/>
      <c r="W2135" s="196">
        <v>1320</v>
      </c>
    </row>
    <row r="2136" spans="1:26" ht="15" hidden="1" customHeight="1" outlineLevel="1" x14ac:dyDescent="0.25">
      <c r="A2136" s="268" t="s">
        <v>2529</v>
      </c>
      <c r="B2136" s="712"/>
      <c r="C2136" s="713"/>
      <c r="D2136" s="714"/>
      <c r="E2136" s="625"/>
      <c r="F2136" s="628"/>
      <c r="G2136" s="265" t="s">
        <v>2353</v>
      </c>
      <c r="H2136" s="297"/>
      <c r="I2136" s="304"/>
      <c r="J2136" s="304">
        <v>11</v>
      </c>
      <c r="K2136" s="297"/>
      <c r="L2136" s="304"/>
      <c r="M2136" s="297">
        <v>132</v>
      </c>
      <c r="N2136" s="287"/>
      <c r="O2136" s="279"/>
      <c r="P2136" s="279">
        <v>235557.57</v>
      </c>
      <c r="T2136" s="620"/>
    </row>
    <row r="2137" spans="1:26" ht="15" hidden="1" customHeight="1" outlineLevel="1" x14ac:dyDescent="0.25">
      <c r="A2137" s="268" t="s">
        <v>2530</v>
      </c>
      <c r="B2137" s="712"/>
      <c r="C2137" s="713"/>
      <c r="D2137" s="714"/>
      <c r="E2137" s="625"/>
      <c r="F2137" s="628"/>
      <c r="G2137" s="265" t="s">
        <v>2355</v>
      </c>
      <c r="H2137" s="297"/>
      <c r="I2137" s="304"/>
      <c r="J2137" s="304">
        <v>4</v>
      </c>
      <c r="K2137" s="297"/>
      <c r="L2137" s="304"/>
      <c r="M2137" s="297">
        <v>60</v>
      </c>
      <c r="N2137" s="287"/>
      <c r="O2137" s="279"/>
      <c r="P2137" s="279">
        <v>59257.9</v>
      </c>
      <c r="T2137" s="620"/>
    </row>
    <row r="2138" spans="1:26" ht="15" hidden="1" customHeight="1" outlineLevel="1" x14ac:dyDescent="0.25">
      <c r="A2138" s="268" t="s">
        <v>2531</v>
      </c>
      <c r="B2138" s="712"/>
      <c r="C2138" s="713"/>
      <c r="D2138" s="714"/>
      <c r="E2138" s="625"/>
      <c r="F2138" s="628"/>
      <c r="G2138" s="265" t="s">
        <v>2356</v>
      </c>
      <c r="H2138" s="297"/>
      <c r="I2138" s="304"/>
      <c r="J2138" s="304">
        <v>1</v>
      </c>
      <c r="K2138" s="297"/>
      <c r="L2138" s="304"/>
      <c r="M2138" s="297">
        <v>15</v>
      </c>
      <c r="N2138" s="287"/>
      <c r="O2138" s="279"/>
      <c r="P2138" s="279">
        <v>23216.89</v>
      </c>
      <c r="T2138" s="620"/>
    </row>
    <row r="2139" spans="1:26" ht="15" hidden="1" customHeight="1" outlineLevel="1" x14ac:dyDescent="0.25">
      <c r="A2139" s="268" t="s">
        <v>2532</v>
      </c>
      <c r="B2139" s="712"/>
      <c r="C2139" s="713"/>
      <c r="D2139" s="714"/>
      <c r="E2139" s="625"/>
      <c r="F2139" s="628"/>
      <c r="G2139" s="265" t="s">
        <v>2360</v>
      </c>
      <c r="H2139" s="297"/>
      <c r="I2139" s="304"/>
      <c r="J2139" s="304">
        <v>107</v>
      </c>
      <c r="K2139" s="297"/>
      <c r="L2139" s="304"/>
      <c r="M2139" s="297">
        <v>1463</v>
      </c>
      <c r="N2139" s="287"/>
      <c r="O2139" s="279"/>
      <c r="P2139" s="279">
        <v>1795184.1099999999</v>
      </c>
      <c r="T2139" s="620"/>
    </row>
    <row r="2140" spans="1:26" ht="15" hidden="1" customHeight="1" outlineLevel="1" x14ac:dyDescent="0.25">
      <c r="A2140" s="268" t="s">
        <v>2533</v>
      </c>
      <c r="B2140" s="712"/>
      <c r="C2140" s="713"/>
      <c r="D2140" s="714"/>
      <c r="E2140" s="625"/>
      <c r="F2140" s="628"/>
      <c r="G2140" s="265" t="s">
        <v>2368</v>
      </c>
      <c r="H2140" s="297"/>
      <c r="I2140" s="304"/>
      <c r="J2140" s="304">
        <v>45</v>
      </c>
      <c r="K2140" s="297"/>
      <c r="L2140" s="304"/>
      <c r="M2140" s="297">
        <v>662</v>
      </c>
      <c r="N2140" s="287"/>
      <c r="O2140" s="279"/>
      <c r="P2140" s="279">
        <v>992984.57000000007</v>
      </c>
      <c r="Z2140" s="619" t="s">
        <v>1922</v>
      </c>
    </row>
    <row r="2141" spans="1:26" ht="15" hidden="1" customHeight="1" outlineLevel="1" x14ac:dyDescent="0.25">
      <c r="A2141" s="268" t="s">
        <v>2534</v>
      </c>
      <c r="B2141" s="712"/>
      <c r="C2141" s="713"/>
      <c r="D2141" s="714"/>
      <c r="E2141" s="625"/>
      <c r="F2141" s="628"/>
      <c r="G2141" s="265" t="s">
        <v>2376</v>
      </c>
      <c r="H2141" s="297"/>
      <c r="I2141" s="304"/>
      <c r="J2141" s="304">
        <v>21</v>
      </c>
      <c r="K2141" s="297"/>
      <c r="L2141" s="304"/>
      <c r="M2141" s="297">
        <v>220</v>
      </c>
      <c r="N2141" s="287"/>
      <c r="O2141" s="279"/>
      <c r="P2141" s="279">
        <v>621860.50000000012</v>
      </c>
      <c r="Z2141" s="620"/>
    </row>
    <row r="2142" spans="1:26" ht="15" hidden="1" customHeight="1" outlineLevel="1" x14ac:dyDescent="0.25">
      <c r="A2142" s="268" t="s">
        <v>2535</v>
      </c>
      <c r="B2142" s="712"/>
      <c r="C2142" s="713"/>
      <c r="D2142" s="714"/>
      <c r="E2142" s="625"/>
      <c r="F2142" s="628"/>
      <c r="G2142" s="265" t="s">
        <v>2383</v>
      </c>
      <c r="H2142" s="297"/>
      <c r="I2142" s="304"/>
      <c r="J2142" s="304">
        <v>119</v>
      </c>
      <c r="K2142" s="297"/>
      <c r="L2142" s="304"/>
      <c r="M2142" s="297">
        <v>1785</v>
      </c>
      <c r="N2142" s="287"/>
      <c r="O2142" s="279"/>
      <c r="P2142" s="279">
        <v>4386515.92</v>
      </c>
      <c r="Z2142" s="620"/>
    </row>
    <row r="2143" spans="1:26" ht="15" hidden="1" customHeight="1" outlineLevel="1" x14ac:dyDescent="0.25">
      <c r="A2143" s="268" t="s">
        <v>2536</v>
      </c>
      <c r="B2143" s="712"/>
      <c r="C2143" s="713"/>
      <c r="D2143" s="714"/>
      <c r="E2143" s="625"/>
      <c r="F2143" s="628"/>
      <c r="G2143" s="265" t="s">
        <v>2384</v>
      </c>
      <c r="H2143" s="297"/>
      <c r="I2143" s="304"/>
      <c r="J2143" s="304">
        <v>300</v>
      </c>
      <c r="K2143" s="297"/>
      <c r="L2143" s="304"/>
      <c r="M2143" s="297">
        <v>1110</v>
      </c>
      <c r="N2143" s="287"/>
      <c r="O2143" s="279"/>
      <c r="P2143" s="279">
        <v>10952229.430000002</v>
      </c>
      <c r="Z2143" s="620"/>
    </row>
    <row r="2144" spans="1:26" ht="15" hidden="1" customHeight="1" outlineLevel="1" x14ac:dyDescent="0.25">
      <c r="A2144" s="268" t="s">
        <v>2537</v>
      </c>
      <c r="B2144" s="712"/>
      <c r="C2144" s="713"/>
      <c r="D2144" s="714"/>
      <c r="E2144" s="625"/>
      <c r="F2144" s="628"/>
      <c r="G2144" s="265" t="s">
        <v>2363</v>
      </c>
      <c r="H2144" s="297"/>
      <c r="I2144" s="304"/>
      <c r="J2144" s="304">
        <v>1</v>
      </c>
      <c r="K2144" s="297"/>
      <c r="L2144" s="304"/>
      <c r="M2144" s="297">
        <v>15</v>
      </c>
      <c r="N2144" s="287"/>
      <c r="O2144" s="279"/>
      <c r="P2144" s="279">
        <v>39804.75</v>
      </c>
      <c r="Z2144" s="620"/>
    </row>
    <row r="2145" spans="1:26" ht="15" hidden="1" customHeight="1" outlineLevel="1" x14ac:dyDescent="0.25">
      <c r="A2145" s="268" t="s">
        <v>2538</v>
      </c>
      <c r="B2145" s="712"/>
      <c r="C2145" s="713"/>
      <c r="D2145" s="714"/>
      <c r="E2145" s="625"/>
      <c r="F2145" s="628"/>
      <c r="G2145" s="265" t="s">
        <v>2216</v>
      </c>
      <c r="H2145" s="297"/>
      <c r="I2145" s="304"/>
      <c r="J2145" s="304">
        <v>1</v>
      </c>
      <c r="K2145" s="297"/>
      <c r="L2145" s="304"/>
      <c r="M2145" s="297">
        <v>10</v>
      </c>
      <c r="N2145" s="287"/>
      <c r="O2145" s="279"/>
      <c r="P2145" s="279">
        <v>21121.42</v>
      </c>
      <c r="Z2145" s="620"/>
    </row>
    <row r="2146" spans="1:26" ht="15" hidden="1" customHeight="1" outlineLevel="1" x14ac:dyDescent="0.25">
      <c r="A2146" s="268" t="s">
        <v>2539</v>
      </c>
      <c r="B2146" s="712"/>
      <c r="C2146" s="713"/>
      <c r="D2146" s="714"/>
      <c r="E2146" s="625"/>
      <c r="F2146" s="628"/>
      <c r="G2146" s="265" t="s">
        <v>2226</v>
      </c>
      <c r="H2146" s="297"/>
      <c r="I2146" s="304"/>
      <c r="J2146" s="304">
        <v>1</v>
      </c>
      <c r="K2146" s="297"/>
      <c r="L2146" s="304"/>
      <c r="M2146" s="297">
        <v>15.5</v>
      </c>
      <c r="N2146" s="287"/>
      <c r="O2146" s="279"/>
      <c r="P2146" s="279">
        <v>21841.4</v>
      </c>
      <c r="Z2146" s="620"/>
    </row>
    <row r="2147" spans="1:26" ht="15" hidden="1" customHeight="1" outlineLevel="1" x14ac:dyDescent="0.25">
      <c r="A2147" s="268" t="s">
        <v>2540</v>
      </c>
      <c r="B2147" s="712"/>
      <c r="C2147" s="713"/>
      <c r="D2147" s="714"/>
      <c r="E2147" s="625"/>
      <c r="F2147" s="628"/>
      <c r="G2147" s="265" t="s">
        <v>2227</v>
      </c>
      <c r="H2147" s="297"/>
      <c r="I2147" s="304"/>
      <c r="J2147" s="304">
        <v>1</v>
      </c>
      <c r="K2147" s="297"/>
      <c r="L2147" s="304"/>
      <c r="M2147" s="297">
        <v>30</v>
      </c>
      <c r="N2147" s="287"/>
      <c r="O2147" s="279"/>
      <c r="P2147" s="279">
        <v>20324.400000000001</v>
      </c>
      <c r="Z2147" s="620"/>
    </row>
    <row r="2148" spans="1:26" ht="15" hidden="1" customHeight="1" outlineLevel="1" x14ac:dyDescent="0.25">
      <c r="A2148" s="268" t="s">
        <v>2541</v>
      </c>
      <c r="B2148" s="712"/>
      <c r="C2148" s="713"/>
      <c r="D2148" s="714"/>
      <c r="E2148" s="625"/>
      <c r="F2148" s="628"/>
      <c r="G2148" s="265" t="s">
        <v>2228</v>
      </c>
      <c r="H2148" s="297"/>
      <c r="I2148" s="304"/>
      <c r="J2148" s="304">
        <v>1</v>
      </c>
      <c r="K2148" s="297"/>
      <c r="L2148" s="304"/>
      <c r="M2148" s="297">
        <v>15</v>
      </c>
      <c r="N2148" s="287"/>
      <c r="O2148" s="279"/>
      <c r="P2148" s="279">
        <v>20947.400000000001</v>
      </c>
      <c r="Z2148" s="620"/>
    </row>
    <row r="2149" spans="1:26" ht="15" hidden="1" customHeight="1" outlineLevel="1" x14ac:dyDescent="0.25">
      <c r="A2149" s="268" t="s">
        <v>2542</v>
      </c>
      <c r="B2149" s="712"/>
      <c r="C2149" s="713"/>
      <c r="D2149" s="714"/>
      <c r="E2149" s="625"/>
      <c r="F2149" s="628"/>
      <c r="G2149" s="265" t="s">
        <v>2231</v>
      </c>
      <c r="H2149" s="297"/>
      <c r="I2149" s="304"/>
      <c r="J2149" s="304">
        <v>1</v>
      </c>
      <c r="K2149" s="297"/>
      <c r="L2149" s="304"/>
      <c r="M2149" s="297">
        <v>20</v>
      </c>
      <c r="N2149" s="287"/>
      <c r="O2149" s="279"/>
      <c r="P2149" s="279">
        <v>20629.97</v>
      </c>
      <c r="Z2149" s="620"/>
    </row>
    <row r="2150" spans="1:26" ht="15" hidden="1" customHeight="1" outlineLevel="1" x14ac:dyDescent="0.25">
      <c r="A2150" s="268" t="s">
        <v>2543</v>
      </c>
      <c r="B2150" s="712"/>
      <c r="C2150" s="713"/>
      <c r="D2150" s="714"/>
      <c r="E2150" s="625"/>
      <c r="F2150" s="628"/>
      <c r="G2150" s="265" t="s">
        <v>2232</v>
      </c>
      <c r="H2150" s="297"/>
      <c r="I2150" s="304"/>
      <c r="J2150" s="304">
        <v>1</v>
      </c>
      <c r="K2150" s="297"/>
      <c r="L2150" s="304"/>
      <c r="M2150" s="297">
        <v>15</v>
      </c>
      <c r="N2150" s="287"/>
      <c r="O2150" s="279"/>
      <c r="P2150" s="279">
        <v>18996.03</v>
      </c>
    </row>
    <row r="2151" spans="1:26" ht="15" hidden="1" customHeight="1" outlineLevel="1" x14ac:dyDescent="0.25">
      <c r="A2151" s="268" t="s">
        <v>2544</v>
      </c>
      <c r="B2151" s="712"/>
      <c r="C2151" s="713"/>
      <c r="D2151" s="714"/>
      <c r="E2151" s="625"/>
      <c r="F2151" s="628"/>
      <c r="G2151" s="265" t="s">
        <v>2236</v>
      </c>
      <c r="H2151" s="297"/>
      <c r="I2151" s="304"/>
      <c r="J2151" s="304">
        <v>1</v>
      </c>
      <c r="K2151" s="297"/>
      <c r="L2151" s="304"/>
      <c r="M2151" s="297">
        <v>15</v>
      </c>
      <c r="N2151" s="287"/>
      <c r="O2151" s="279"/>
      <c r="P2151" s="279">
        <v>20602.46</v>
      </c>
    </row>
    <row r="2152" spans="1:26" ht="15" hidden="1" customHeight="1" outlineLevel="1" x14ac:dyDescent="0.25">
      <c r="A2152" s="268" t="s">
        <v>2545</v>
      </c>
      <c r="B2152" s="712"/>
      <c r="C2152" s="713"/>
      <c r="D2152" s="714"/>
      <c r="E2152" s="625"/>
      <c r="F2152" s="628"/>
      <c r="G2152" s="265" t="s">
        <v>2237</v>
      </c>
      <c r="H2152" s="297"/>
      <c r="I2152" s="304"/>
      <c r="J2152" s="345">
        <v>1</v>
      </c>
      <c r="K2152" s="297"/>
      <c r="L2152" s="304"/>
      <c r="M2152" s="297">
        <v>15</v>
      </c>
      <c r="N2152" s="287"/>
      <c r="O2152" s="279"/>
      <c r="P2152" s="279">
        <v>39830</v>
      </c>
    </row>
    <row r="2153" spans="1:26" ht="15" hidden="1" customHeight="1" outlineLevel="1" x14ac:dyDescent="0.25">
      <c r="A2153" s="268" t="s">
        <v>2546</v>
      </c>
      <c r="B2153" s="712"/>
      <c r="C2153" s="713"/>
      <c r="D2153" s="714"/>
      <c r="E2153" s="625"/>
      <c r="F2153" s="628"/>
      <c r="G2153" s="265" t="s">
        <v>2240</v>
      </c>
      <c r="H2153" s="297"/>
      <c r="I2153" s="304"/>
      <c r="J2153" s="304">
        <v>18</v>
      </c>
      <c r="K2153" s="297"/>
      <c r="L2153" s="304"/>
      <c r="M2153" s="297">
        <v>201</v>
      </c>
      <c r="N2153" s="287"/>
      <c r="O2153" s="279"/>
      <c r="P2153" s="279">
        <v>498466.99999999919</v>
      </c>
    </row>
    <row r="2154" spans="1:26" ht="15" hidden="1" customHeight="1" outlineLevel="1" x14ac:dyDescent="0.25">
      <c r="A2154" s="268" t="s">
        <v>2547</v>
      </c>
      <c r="B2154" s="712"/>
      <c r="C2154" s="713"/>
      <c r="D2154" s="714"/>
      <c r="E2154" s="625"/>
      <c r="F2154" s="628"/>
      <c r="G2154" s="265" t="s">
        <v>1559</v>
      </c>
      <c r="H2154" s="297"/>
      <c r="I2154" s="304"/>
      <c r="J2154" s="304">
        <v>1</v>
      </c>
      <c r="K2154" s="297"/>
      <c r="L2154" s="304"/>
      <c r="M2154" s="297">
        <v>15</v>
      </c>
      <c r="N2154" s="287"/>
      <c r="O2154" s="279"/>
      <c r="P2154" s="279">
        <v>26651.330000000031</v>
      </c>
    </row>
    <row r="2155" spans="1:26" ht="15" hidden="1" customHeight="1" outlineLevel="1" x14ac:dyDescent="0.25">
      <c r="A2155" s="268" t="s">
        <v>2548</v>
      </c>
      <c r="B2155" s="712"/>
      <c r="C2155" s="713"/>
      <c r="D2155" s="714"/>
      <c r="E2155" s="625"/>
      <c r="F2155" s="628"/>
      <c r="G2155" s="265" t="s">
        <v>2245</v>
      </c>
      <c r="H2155" s="297"/>
      <c r="I2155" s="304"/>
      <c r="J2155" s="304">
        <v>1</v>
      </c>
      <c r="K2155" s="297"/>
      <c r="L2155" s="304"/>
      <c r="M2155" s="297">
        <v>30</v>
      </c>
      <c r="N2155" s="287"/>
      <c r="O2155" s="279"/>
      <c r="P2155" s="279">
        <v>21448.400000000001</v>
      </c>
    </row>
    <row r="2156" spans="1:26" ht="15" hidden="1" customHeight="1" outlineLevel="1" x14ac:dyDescent="0.25">
      <c r="A2156" s="268" t="s">
        <v>2549</v>
      </c>
      <c r="B2156" s="712"/>
      <c r="C2156" s="713"/>
      <c r="D2156" s="714"/>
      <c r="E2156" s="625"/>
      <c r="F2156" s="628"/>
      <c r="G2156" s="265" t="s">
        <v>2246</v>
      </c>
      <c r="H2156" s="297"/>
      <c r="I2156" s="304"/>
      <c r="J2156" s="304">
        <v>6</v>
      </c>
      <c r="K2156" s="297"/>
      <c r="L2156" s="304"/>
      <c r="M2156" s="297">
        <v>150</v>
      </c>
      <c r="N2156" s="287"/>
      <c r="O2156" s="279"/>
      <c r="P2156" s="279">
        <v>121183.24</v>
      </c>
    </row>
    <row r="2157" spans="1:26" ht="15" hidden="1" customHeight="1" outlineLevel="1" x14ac:dyDescent="0.25">
      <c r="A2157" s="268" t="s">
        <v>2550</v>
      </c>
      <c r="B2157" s="712"/>
      <c r="C2157" s="713"/>
      <c r="D2157" s="714"/>
      <c r="E2157" s="625"/>
      <c r="F2157" s="628"/>
      <c r="G2157" s="265" t="s">
        <v>2247</v>
      </c>
      <c r="H2157" s="297"/>
      <c r="I2157" s="304"/>
      <c r="J2157" s="304">
        <v>1</v>
      </c>
      <c r="K2157" s="297"/>
      <c r="L2157" s="304"/>
      <c r="M2157" s="297">
        <v>15</v>
      </c>
      <c r="N2157" s="287"/>
      <c r="O2157" s="279"/>
      <c r="P2157" s="279">
        <v>22672</v>
      </c>
    </row>
    <row r="2158" spans="1:26" ht="15" hidden="1" customHeight="1" outlineLevel="1" x14ac:dyDescent="0.25">
      <c r="A2158" s="268" t="s">
        <v>2551</v>
      </c>
      <c r="B2158" s="712"/>
      <c r="C2158" s="713"/>
      <c r="D2158" s="714"/>
      <c r="E2158" s="625"/>
      <c r="F2158" s="628"/>
      <c r="G2158" s="265" t="s">
        <v>2248</v>
      </c>
      <c r="H2158" s="297"/>
      <c r="I2158" s="304"/>
      <c r="J2158" s="304">
        <v>2</v>
      </c>
      <c r="K2158" s="297"/>
      <c r="L2158" s="304"/>
      <c r="M2158" s="297">
        <v>43</v>
      </c>
      <c r="N2158" s="287"/>
      <c r="O2158" s="279"/>
      <c r="P2158" s="279">
        <v>41014.800000000003</v>
      </c>
    </row>
    <row r="2159" spans="1:26" ht="15" hidden="1" customHeight="1" outlineLevel="1" x14ac:dyDescent="0.25">
      <c r="A2159" s="268" t="s">
        <v>2552</v>
      </c>
      <c r="B2159" s="712"/>
      <c r="C2159" s="713"/>
      <c r="D2159" s="714"/>
      <c r="E2159" s="625"/>
      <c r="F2159" s="628"/>
      <c r="G2159" s="265" t="s">
        <v>2263</v>
      </c>
      <c r="H2159" s="297"/>
      <c r="I2159" s="304"/>
      <c r="J2159" s="304">
        <v>1</v>
      </c>
      <c r="K2159" s="297"/>
      <c r="L2159" s="304"/>
      <c r="M2159" s="297">
        <v>30</v>
      </c>
      <c r="N2159" s="287"/>
      <c r="O2159" s="279"/>
      <c r="P2159" s="279">
        <v>20595.400000000001</v>
      </c>
    </row>
    <row r="2160" spans="1:26" ht="15" hidden="1" customHeight="1" outlineLevel="1" x14ac:dyDescent="0.25">
      <c r="A2160" s="268" t="s">
        <v>2553</v>
      </c>
      <c r="B2160" s="712"/>
      <c r="C2160" s="713"/>
      <c r="D2160" s="714"/>
      <c r="E2160" s="625"/>
      <c r="F2160" s="628"/>
      <c r="G2160" s="265" t="s">
        <v>2264</v>
      </c>
      <c r="H2160" s="297"/>
      <c r="I2160" s="304"/>
      <c r="J2160" s="304">
        <v>1</v>
      </c>
      <c r="K2160" s="297"/>
      <c r="L2160" s="304"/>
      <c r="M2160" s="297">
        <v>9</v>
      </c>
      <c r="N2160" s="287"/>
      <c r="O2160" s="279"/>
      <c r="P2160" s="279">
        <v>20555.400000000001</v>
      </c>
    </row>
    <row r="2161" spans="1:16" ht="15" hidden="1" customHeight="1" outlineLevel="1" x14ac:dyDescent="0.25">
      <c r="A2161" s="268" t="s">
        <v>2554</v>
      </c>
      <c r="B2161" s="712"/>
      <c r="C2161" s="713"/>
      <c r="D2161" s="714"/>
      <c r="E2161" s="625"/>
      <c r="F2161" s="628"/>
      <c r="G2161" s="265" t="s">
        <v>2265</v>
      </c>
      <c r="H2161" s="297"/>
      <c r="I2161" s="304"/>
      <c r="J2161" s="304">
        <v>4</v>
      </c>
      <c r="K2161" s="297"/>
      <c r="L2161" s="304"/>
      <c r="M2161" s="297">
        <v>75</v>
      </c>
      <c r="N2161" s="287"/>
      <c r="O2161" s="279"/>
      <c r="P2161" s="279">
        <v>84795.25</v>
      </c>
    </row>
    <row r="2162" spans="1:16" ht="15" hidden="1" customHeight="1" outlineLevel="1" x14ac:dyDescent="0.25">
      <c r="A2162" s="268" t="s">
        <v>2555</v>
      </c>
      <c r="B2162" s="712"/>
      <c r="C2162" s="713"/>
      <c r="D2162" s="714"/>
      <c r="E2162" s="625"/>
      <c r="F2162" s="628"/>
      <c r="G2162" s="265" t="s">
        <v>2267</v>
      </c>
      <c r="H2162" s="297"/>
      <c r="I2162" s="304"/>
      <c r="J2162" s="304">
        <v>1</v>
      </c>
      <c r="K2162" s="297"/>
      <c r="L2162" s="304"/>
      <c r="M2162" s="297">
        <v>15</v>
      </c>
      <c r="N2162" s="287"/>
      <c r="O2162" s="279"/>
      <c r="P2162" s="279">
        <v>25555.4</v>
      </c>
    </row>
    <row r="2163" spans="1:16" ht="15" hidden="1" customHeight="1" outlineLevel="1" x14ac:dyDescent="0.25">
      <c r="A2163" s="268" t="s">
        <v>2556</v>
      </c>
      <c r="B2163" s="712"/>
      <c r="C2163" s="713"/>
      <c r="D2163" s="714"/>
      <c r="E2163" s="625"/>
      <c r="F2163" s="628"/>
      <c r="G2163" s="265" t="s">
        <v>2277</v>
      </c>
      <c r="H2163" s="297"/>
      <c r="I2163" s="304"/>
      <c r="J2163" s="304">
        <v>1</v>
      </c>
      <c r="K2163" s="297"/>
      <c r="L2163" s="304"/>
      <c r="M2163" s="297">
        <v>15</v>
      </c>
      <c r="N2163" s="287"/>
      <c r="O2163" s="279"/>
      <c r="P2163" s="279">
        <v>20996.03</v>
      </c>
    </row>
    <row r="2164" spans="1:16" ht="15" hidden="1" customHeight="1" outlineLevel="1" x14ac:dyDescent="0.25">
      <c r="A2164" s="268" t="s">
        <v>2557</v>
      </c>
      <c r="B2164" s="712"/>
      <c r="C2164" s="713"/>
      <c r="D2164" s="714"/>
      <c r="E2164" s="625"/>
      <c r="F2164" s="628"/>
      <c r="G2164" s="265" t="s">
        <v>2278</v>
      </c>
      <c r="H2164" s="297"/>
      <c r="I2164" s="304"/>
      <c r="J2164" s="304">
        <v>1</v>
      </c>
      <c r="K2164" s="297"/>
      <c r="L2164" s="304"/>
      <c r="M2164" s="297">
        <v>15</v>
      </c>
      <c r="N2164" s="287"/>
      <c r="O2164" s="279"/>
      <c r="P2164" s="279">
        <v>20996.03</v>
      </c>
    </row>
    <row r="2165" spans="1:16" ht="15" hidden="1" customHeight="1" outlineLevel="1" x14ac:dyDescent="0.25">
      <c r="A2165" s="268" t="s">
        <v>2558</v>
      </c>
      <c r="B2165" s="712"/>
      <c r="C2165" s="713"/>
      <c r="D2165" s="714"/>
      <c r="E2165" s="625"/>
      <c r="F2165" s="628"/>
      <c r="G2165" s="265" t="s">
        <v>2279</v>
      </c>
      <c r="H2165" s="297"/>
      <c r="I2165" s="304"/>
      <c r="J2165" s="304">
        <v>1</v>
      </c>
      <c r="K2165" s="297"/>
      <c r="L2165" s="304"/>
      <c r="M2165" s="297">
        <v>14</v>
      </c>
      <c r="N2165" s="287"/>
      <c r="O2165" s="279"/>
      <c r="P2165" s="279">
        <v>20602.400000000001</v>
      </c>
    </row>
    <row r="2166" spans="1:16" ht="15" hidden="1" customHeight="1" outlineLevel="1" x14ac:dyDescent="0.25">
      <c r="A2166" s="268" t="s">
        <v>2559</v>
      </c>
      <c r="B2166" s="712"/>
      <c r="C2166" s="713"/>
      <c r="D2166" s="714"/>
      <c r="E2166" s="625"/>
      <c r="F2166" s="628"/>
      <c r="G2166" s="265" t="s">
        <v>2280</v>
      </c>
      <c r="H2166" s="297"/>
      <c r="I2166" s="304"/>
      <c r="J2166" s="304">
        <v>1</v>
      </c>
      <c r="K2166" s="297"/>
      <c r="L2166" s="304"/>
      <c r="M2166" s="297">
        <v>15</v>
      </c>
      <c r="N2166" s="287"/>
      <c r="O2166" s="279"/>
      <c r="P2166" s="279">
        <v>20629.98</v>
      </c>
    </row>
    <row r="2167" spans="1:16" ht="15" hidden="1" customHeight="1" outlineLevel="1" x14ac:dyDescent="0.25">
      <c r="A2167" s="268" t="s">
        <v>2560</v>
      </c>
      <c r="B2167" s="712"/>
      <c r="C2167" s="713"/>
      <c r="D2167" s="714"/>
      <c r="E2167" s="625"/>
      <c r="F2167" s="628"/>
      <c r="G2167" s="265" t="s">
        <v>2281</v>
      </c>
      <c r="H2167" s="297"/>
      <c r="I2167" s="304"/>
      <c r="J2167" s="304">
        <v>1</v>
      </c>
      <c r="K2167" s="297"/>
      <c r="L2167" s="304"/>
      <c r="M2167" s="297">
        <v>15</v>
      </c>
      <c r="N2167" s="287"/>
      <c r="O2167" s="279"/>
      <c r="P2167" s="279">
        <v>21629.97</v>
      </c>
    </row>
    <row r="2168" spans="1:16" ht="15" hidden="1" customHeight="1" outlineLevel="1" x14ac:dyDescent="0.25">
      <c r="A2168" s="268" t="s">
        <v>2561</v>
      </c>
      <c r="B2168" s="712"/>
      <c r="C2168" s="713"/>
      <c r="D2168" s="714"/>
      <c r="E2168" s="625"/>
      <c r="F2168" s="628"/>
      <c r="G2168" s="265" t="s">
        <v>2282</v>
      </c>
      <c r="H2168" s="297"/>
      <c r="I2168" s="304"/>
      <c r="J2168" s="304">
        <v>1</v>
      </c>
      <c r="K2168" s="297"/>
      <c r="L2168" s="304"/>
      <c r="M2168" s="297">
        <v>15</v>
      </c>
      <c r="N2168" s="287"/>
      <c r="O2168" s="279"/>
      <c r="P2168" s="279">
        <v>22940.55</v>
      </c>
    </row>
    <row r="2169" spans="1:16" ht="15" hidden="1" customHeight="1" outlineLevel="1" x14ac:dyDescent="0.25">
      <c r="A2169" s="268" t="s">
        <v>2562</v>
      </c>
      <c r="B2169" s="712"/>
      <c r="C2169" s="713"/>
      <c r="D2169" s="714"/>
      <c r="E2169" s="625"/>
      <c r="F2169" s="628"/>
      <c r="G2169" s="265" t="s">
        <v>2284</v>
      </c>
      <c r="H2169" s="297"/>
      <c r="I2169" s="304"/>
      <c r="J2169" s="304">
        <v>1</v>
      </c>
      <c r="K2169" s="297"/>
      <c r="L2169" s="304"/>
      <c r="M2169" s="297">
        <v>15</v>
      </c>
      <c r="N2169" s="287"/>
      <c r="O2169" s="279"/>
      <c r="P2169" s="279">
        <v>20996.03</v>
      </c>
    </row>
    <row r="2170" spans="1:16" ht="15" hidden="1" customHeight="1" outlineLevel="1" x14ac:dyDescent="0.25">
      <c r="A2170" s="268" t="s">
        <v>2563</v>
      </c>
      <c r="B2170" s="712"/>
      <c r="C2170" s="713"/>
      <c r="D2170" s="714"/>
      <c r="E2170" s="625"/>
      <c r="F2170" s="628"/>
      <c r="G2170" s="265" t="s">
        <v>2297</v>
      </c>
      <c r="H2170" s="297"/>
      <c r="I2170" s="304"/>
      <c r="J2170" s="304">
        <v>3</v>
      </c>
      <c r="K2170" s="297"/>
      <c r="L2170" s="304"/>
      <c r="M2170" s="297">
        <v>60</v>
      </c>
      <c r="N2170" s="287"/>
      <c r="O2170" s="279"/>
      <c r="P2170" s="279">
        <v>64755.94</v>
      </c>
    </row>
    <row r="2171" spans="1:16" ht="15" hidden="1" customHeight="1" outlineLevel="1" x14ac:dyDescent="0.25">
      <c r="A2171" s="268" t="s">
        <v>2564</v>
      </c>
      <c r="B2171" s="712"/>
      <c r="C2171" s="713"/>
      <c r="D2171" s="714"/>
      <c r="E2171" s="625"/>
      <c r="F2171" s="628"/>
      <c r="G2171" s="265" t="s">
        <v>2301</v>
      </c>
      <c r="H2171" s="297"/>
      <c r="I2171" s="304"/>
      <c r="J2171" s="304">
        <v>1</v>
      </c>
      <c r="K2171" s="297"/>
      <c r="L2171" s="304"/>
      <c r="M2171" s="297">
        <v>15</v>
      </c>
      <c r="N2171" s="287"/>
      <c r="O2171" s="279"/>
      <c r="P2171" s="279">
        <v>20140.009999999998</v>
      </c>
    </row>
    <row r="2172" spans="1:16" ht="15" hidden="1" customHeight="1" outlineLevel="1" x14ac:dyDescent="0.25">
      <c r="A2172" s="268" t="s">
        <v>2565</v>
      </c>
      <c r="B2172" s="712"/>
      <c r="C2172" s="713"/>
      <c r="D2172" s="714"/>
      <c r="E2172" s="625"/>
      <c r="F2172" s="628"/>
      <c r="G2172" s="265" t="s">
        <v>2302</v>
      </c>
      <c r="H2172" s="297"/>
      <c r="I2172" s="304"/>
      <c r="J2172" s="304">
        <v>1</v>
      </c>
      <c r="K2172" s="297"/>
      <c r="L2172" s="304"/>
      <c r="M2172" s="297">
        <v>15</v>
      </c>
      <c r="N2172" s="287"/>
      <c r="O2172" s="279"/>
      <c r="P2172" s="279">
        <v>27912</v>
      </c>
    </row>
    <row r="2173" spans="1:16" ht="15" hidden="1" customHeight="1" outlineLevel="1" x14ac:dyDescent="0.25">
      <c r="A2173" s="268" t="s">
        <v>2566</v>
      </c>
      <c r="B2173" s="712"/>
      <c r="C2173" s="713"/>
      <c r="D2173" s="714"/>
      <c r="E2173" s="625"/>
      <c r="F2173" s="628"/>
      <c r="G2173" s="265" t="s">
        <v>2304</v>
      </c>
      <c r="H2173" s="297"/>
      <c r="I2173" s="304"/>
      <c r="J2173" s="304">
        <v>1</v>
      </c>
      <c r="K2173" s="297"/>
      <c r="L2173" s="304"/>
      <c r="M2173" s="297">
        <v>15</v>
      </c>
      <c r="N2173" s="287"/>
      <c r="O2173" s="279"/>
      <c r="P2173" s="279">
        <v>20602.46</v>
      </c>
    </row>
    <row r="2174" spans="1:16" ht="15" hidden="1" customHeight="1" outlineLevel="1" x14ac:dyDescent="0.25">
      <c r="A2174" s="268" t="s">
        <v>2567</v>
      </c>
      <c r="B2174" s="712"/>
      <c r="C2174" s="713"/>
      <c r="D2174" s="714"/>
      <c r="E2174" s="625"/>
      <c r="F2174" s="628"/>
      <c r="G2174" s="265" t="s">
        <v>2305</v>
      </c>
      <c r="H2174" s="297"/>
      <c r="I2174" s="304"/>
      <c r="J2174" s="304">
        <v>1</v>
      </c>
      <c r="K2174" s="297"/>
      <c r="L2174" s="304"/>
      <c r="M2174" s="297">
        <v>30</v>
      </c>
      <c r="N2174" s="287"/>
      <c r="O2174" s="279"/>
      <c r="P2174" s="279">
        <v>35603.440000000002</v>
      </c>
    </row>
    <row r="2175" spans="1:16" ht="15" hidden="1" customHeight="1" outlineLevel="1" x14ac:dyDescent="0.25">
      <c r="A2175" s="268" t="s">
        <v>2568</v>
      </c>
      <c r="B2175" s="712"/>
      <c r="C2175" s="713"/>
      <c r="D2175" s="714"/>
      <c r="E2175" s="625"/>
      <c r="F2175" s="628"/>
      <c r="G2175" s="265" t="s">
        <v>2306</v>
      </c>
      <c r="H2175" s="297"/>
      <c r="I2175" s="304"/>
      <c r="J2175" s="304">
        <v>1</v>
      </c>
      <c r="K2175" s="297"/>
      <c r="L2175" s="304"/>
      <c r="M2175" s="297">
        <v>15</v>
      </c>
      <c r="N2175" s="287"/>
      <c r="O2175" s="279"/>
      <c r="P2175" s="279">
        <v>23575.9</v>
      </c>
    </row>
    <row r="2176" spans="1:16" ht="15" hidden="1" customHeight="1" outlineLevel="1" x14ac:dyDescent="0.25">
      <c r="A2176" s="268" t="s">
        <v>2569</v>
      </c>
      <c r="B2176" s="712"/>
      <c r="C2176" s="713"/>
      <c r="D2176" s="714"/>
      <c r="E2176" s="625"/>
      <c r="F2176" s="628"/>
      <c r="G2176" s="265" t="s">
        <v>2307</v>
      </c>
      <c r="H2176" s="297"/>
      <c r="I2176" s="304"/>
      <c r="J2176" s="304">
        <v>1</v>
      </c>
      <c r="K2176" s="297"/>
      <c r="L2176" s="304"/>
      <c r="M2176" s="297">
        <v>16</v>
      </c>
      <c r="N2176" s="287"/>
      <c r="O2176" s="279"/>
      <c r="P2176" s="279">
        <v>30883.790000000034</v>
      </c>
    </row>
    <row r="2177" spans="1:16" ht="15" hidden="1" customHeight="1" outlineLevel="1" x14ac:dyDescent="0.25">
      <c r="A2177" s="268" t="s">
        <v>2570</v>
      </c>
      <c r="B2177" s="712"/>
      <c r="C2177" s="713"/>
      <c r="D2177" s="714"/>
      <c r="E2177" s="625"/>
      <c r="F2177" s="628"/>
      <c r="G2177" s="265" t="s">
        <v>2311</v>
      </c>
      <c r="H2177" s="297"/>
      <c r="I2177" s="304"/>
      <c r="J2177" s="345">
        <v>1</v>
      </c>
      <c r="K2177" s="297"/>
      <c r="L2177" s="304"/>
      <c r="M2177" s="297">
        <v>15</v>
      </c>
      <c r="N2177" s="287"/>
      <c r="O2177" s="279"/>
      <c r="P2177" s="279">
        <v>76585.000000000015</v>
      </c>
    </row>
    <row r="2178" spans="1:16" ht="15" hidden="1" customHeight="1" outlineLevel="1" x14ac:dyDescent="0.25">
      <c r="A2178" s="268" t="s">
        <v>2571</v>
      </c>
      <c r="B2178" s="712"/>
      <c r="C2178" s="713"/>
      <c r="D2178" s="714"/>
      <c r="E2178" s="625"/>
      <c r="F2178" s="628"/>
      <c r="G2178" s="265" t="s">
        <v>2314</v>
      </c>
      <c r="H2178" s="297"/>
      <c r="I2178" s="304"/>
      <c r="J2178" s="304">
        <v>4</v>
      </c>
      <c r="K2178" s="297"/>
      <c r="L2178" s="304"/>
      <c r="M2178" s="297">
        <v>50</v>
      </c>
      <c r="N2178" s="287"/>
      <c r="O2178" s="279"/>
      <c r="P2178" s="279">
        <v>93430.64999999979</v>
      </c>
    </row>
    <row r="2179" spans="1:16" ht="15" hidden="1" customHeight="1" outlineLevel="1" x14ac:dyDescent="0.25">
      <c r="A2179" s="268" t="s">
        <v>2572</v>
      </c>
      <c r="B2179" s="712"/>
      <c r="C2179" s="713"/>
      <c r="D2179" s="714"/>
      <c r="E2179" s="625"/>
      <c r="F2179" s="628"/>
      <c r="G2179" s="265" t="s">
        <v>2315</v>
      </c>
      <c r="H2179" s="297"/>
      <c r="I2179" s="304"/>
      <c r="J2179" s="304">
        <v>1</v>
      </c>
      <c r="K2179" s="297"/>
      <c r="L2179" s="304"/>
      <c r="M2179" s="297">
        <v>15</v>
      </c>
      <c r="N2179" s="287"/>
      <c r="O2179" s="279"/>
      <c r="P2179" s="279">
        <v>24951.739999999998</v>
      </c>
    </row>
    <row r="2180" spans="1:16" ht="15" hidden="1" customHeight="1" outlineLevel="1" x14ac:dyDescent="0.25">
      <c r="A2180" s="268" t="s">
        <v>2573</v>
      </c>
      <c r="B2180" s="712"/>
      <c r="C2180" s="713"/>
      <c r="D2180" s="714"/>
      <c r="E2180" s="625"/>
      <c r="F2180" s="628"/>
      <c r="G2180" s="265" t="s">
        <v>2318</v>
      </c>
      <c r="H2180" s="297"/>
      <c r="I2180" s="304"/>
      <c r="J2180" s="304">
        <v>1</v>
      </c>
      <c r="K2180" s="297"/>
      <c r="L2180" s="304"/>
      <c r="M2180" s="297">
        <v>15</v>
      </c>
      <c r="N2180" s="287"/>
      <c r="O2180" s="279"/>
      <c r="P2180" s="279">
        <v>32357.659999999996</v>
      </c>
    </row>
    <row r="2181" spans="1:16" ht="15" hidden="1" customHeight="1" outlineLevel="1" x14ac:dyDescent="0.25">
      <c r="A2181" s="268" t="s">
        <v>2574</v>
      </c>
      <c r="B2181" s="712"/>
      <c r="C2181" s="713"/>
      <c r="D2181" s="714"/>
      <c r="E2181" s="625"/>
      <c r="F2181" s="628"/>
      <c r="G2181" s="265" t="s">
        <v>2319</v>
      </c>
      <c r="H2181" s="297"/>
      <c r="I2181" s="304"/>
      <c r="J2181" s="304">
        <v>1</v>
      </c>
      <c r="K2181" s="297"/>
      <c r="L2181" s="304"/>
      <c r="M2181" s="297">
        <v>24</v>
      </c>
      <c r="N2181" s="287"/>
      <c r="O2181" s="279"/>
      <c r="P2181" s="279">
        <v>29560.23</v>
      </c>
    </row>
    <row r="2182" spans="1:16" ht="15" hidden="1" customHeight="1" outlineLevel="1" x14ac:dyDescent="0.25">
      <c r="A2182" s="268" t="s">
        <v>2575</v>
      </c>
      <c r="B2182" s="712"/>
      <c r="C2182" s="713"/>
      <c r="D2182" s="714"/>
      <c r="E2182" s="625"/>
      <c r="F2182" s="628"/>
      <c r="G2182" s="265" t="s">
        <v>2321</v>
      </c>
      <c r="H2182" s="297"/>
      <c r="I2182" s="304"/>
      <c r="J2182" s="304">
        <v>1</v>
      </c>
      <c r="K2182" s="297"/>
      <c r="L2182" s="304"/>
      <c r="M2182" s="297">
        <v>12</v>
      </c>
      <c r="N2182" s="287"/>
      <c r="O2182" s="279"/>
      <c r="P2182" s="279">
        <v>20317.27</v>
      </c>
    </row>
    <row r="2183" spans="1:16" ht="15" hidden="1" customHeight="1" outlineLevel="1" x14ac:dyDescent="0.25">
      <c r="A2183" s="268" t="s">
        <v>2576</v>
      </c>
      <c r="B2183" s="712"/>
      <c r="C2183" s="713"/>
      <c r="D2183" s="714"/>
      <c r="E2183" s="625"/>
      <c r="F2183" s="628"/>
      <c r="G2183" s="265" t="s">
        <v>2322</v>
      </c>
      <c r="H2183" s="297"/>
      <c r="I2183" s="304"/>
      <c r="J2183" s="304">
        <v>1</v>
      </c>
      <c r="K2183" s="297"/>
      <c r="L2183" s="304"/>
      <c r="M2183" s="297">
        <v>10</v>
      </c>
      <c r="N2183" s="287"/>
      <c r="O2183" s="279"/>
      <c r="P2183" s="279">
        <v>30498.15</v>
      </c>
    </row>
    <row r="2184" spans="1:16" ht="15" hidden="1" customHeight="1" outlineLevel="1" x14ac:dyDescent="0.25">
      <c r="A2184" s="268" t="s">
        <v>2577</v>
      </c>
      <c r="B2184" s="712"/>
      <c r="C2184" s="713"/>
      <c r="D2184" s="714"/>
      <c r="E2184" s="625"/>
      <c r="F2184" s="628"/>
      <c r="G2184" s="265" t="s">
        <v>2323</v>
      </c>
      <c r="H2184" s="297"/>
      <c r="I2184" s="304"/>
      <c r="J2184" s="304">
        <v>1</v>
      </c>
      <c r="K2184" s="297"/>
      <c r="L2184" s="304"/>
      <c r="M2184" s="297">
        <v>15</v>
      </c>
      <c r="N2184" s="287"/>
      <c r="O2184" s="279"/>
      <c r="P2184" s="279">
        <v>29447.900000000005</v>
      </c>
    </row>
    <row r="2185" spans="1:16" ht="15" hidden="1" customHeight="1" outlineLevel="1" x14ac:dyDescent="0.25">
      <c r="A2185" s="268" t="s">
        <v>2578</v>
      </c>
      <c r="B2185" s="712"/>
      <c r="C2185" s="713"/>
      <c r="D2185" s="714"/>
      <c r="E2185" s="625"/>
      <c r="F2185" s="628"/>
      <c r="G2185" s="265" t="s">
        <v>2324</v>
      </c>
      <c r="H2185" s="297"/>
      <c r="I2185" s="304"/>
      <c r="J2185" s="304">
        <v>1</v>
      </c>
      <c r="K2185" s="297"/>
      <c r="L2185" s="304"/>
      <c r="M2185" s="297">
        <v>15</v>
      </c>
      <c r="N2185" s="287"/>
      <c r="O2185" s="279"/>
      <c r="P2185" s="279">
        <v>53352.640000000065</v>
      </c>
    </row>
    <row r="2186" spans="1:16" ht="15" hidden="1" customHeight="1" outlineLevel="1" x14ac:dyDescent="0.25">
      <c r="A2186" s="268" t="s">
        <v>2579</v>
      </c>
      <c r="B2186" s="712"/>
      <c r="C2186" s="713"/>
      <c r="D2186" s="714"/>
      <c r="E2186" s="625"/>
      <c r="F2186" s="628"/>
      <c r="G2186" s="265" t="s">
        <v>2325</v>
      </c>
      <c r="H2186" s="297"/>
      <c r="I2186" s="304"/>
      <c r="J2186" s="304">
        <v>1</v>
      </c>
      <c r="K2186" s="297"/>
      <c r="L2186" s="304"/>
      <c r="M2186" s="297">
        <v>15</v>
      </c>
      <c r="N2186" s="287"/>
      <c r="O2186" s="279"/>
      <c r="P2186" s="279">
        <v>28275.000000000033</v>
      </c>
    </row>
    <row r="2187" spans="1:16" ht="15" hidden="1" customHeight="1" outlineLevel="1" x14ac:dyDescent="0.25">
      <c r="A2187" s="268" t="s">
        <v>2580</v>
      </c>
      <c r="B2187" s="712"/>
      <c r="C2187" s="713"/>
      <c r="D2187" s="714"/>
      <c r="E2187" s="625"/>
      <c r="F2187" s="628"/>
      <c r="G2187" s="265" t="s">
        <v>2326</v>
      </c>
      <c r="H2187" s="297"/>
      <c r="I2187" s="304"/>
      <c r="J2187" s="304">
        <v>1</v>
      </c>
      <c r="K2187" s="297"/>
      <c r="L2187" s="304"/>
      <c r="M2187" s="297">
        <v>15</v>
      </c>
      <c r="N2187" s="287"/>
      <c r="O2187" s="279"/>
      <c r="P2187" s="279">
        <v>57274.999999999964</v>
      </c>
    </row>
    <row r="2188" spans="1:16" ht="15" hidden="1" customHeight="1" outlineLevel="1" x14ac:dyDescent="0.25">
      <c r="A2188" s="268" t="s">
        <v>2581</v>
      </c>
      <c r="B2188" s="712"/>
      <c r="C2188" s="713"/>
      <c r="D2188" s="714"/>
      <c r="E2188" s="625"/>
      <c r="F2188" s="628"/>
      <c r="G2188" s="265" t="s">
        <v>2328</v>
      </c>
      <c r="H2188" s="297"/>
      <c r="I2188" s="304"/>
      <c r="J2188" s="304">
        <v>1</v>
      </c>
      <c r="K2188" s="297"/>
      <c r="L2188" s="304"/>
      <c r="M2188" s="297">
        <v>15</v>
      </c>
      <c r="N2188" s="287"/>
      <c r="O2188" s="279"/>
      <c r="P2188" s="279">
        <v>28275.090000000091</v>
      </c>
    </row>
    <row r="2189" spans="1:16" ht="15" hidden="1" customHeight="1" outlineLevel="1" x14ac:dyDescent="0.25">
      <c r="A2189" s="268" t="s">
        <v>2582</v>
      </c>
      <c r="B2189" s="712"/>
      <c r="C2189" s="713"/>
      <c r="D2189" s="714"/>
      <c r="E2189" s="625"/>
      <c r="F2189" s="628"/>
      <c r="G2189" s="265" t="s">
        <v>2329</v>
      </c>
      <c r="H2189" s="297"/>
      <c r="I2189" s="304"/>
      <c r="J2189" s="304">
        <v>1</v>
      </c>
      <c r="K2189" s="297"/>
      <c r="L2189" s="304"/>
      <c r="M2189" s="297">
        <v>30</v>
      </c>
      <c r="N2189" s="287"/>
      <c r="O2189" s="279"/>
      <c r="P2189" s="279">
        <v>47275.000000000087</v>
      </c>
    </row>
    <row r="2190" spans="1:16" ht="15" hidden="1" customHeight="1" outlineLevel="1" x14ac:dyDescent="0.25">
      <c r="A2190" s="268" t="s">
        <v>2583</v>
      </c>
      <c r="B2190" s="712"/>
      <c r="C2190" s="713"/>
      <c r="D2190" s="714"/>
      <c r="E2190" s="625"/>
      <c r="F2190" s="628"/>
      <c r="G2190" s="265" t="s">
        <v>2330</v>
      </c>
      <c r="H2190" s="297"/>
      <c r="I2190" s="304"/>
      <c r="J2190" s="304">
        <v>1</v>
      </c>
      <c r="K2190" s="297"/>
      <c r="L2190" s="304"/>
      <c r="M2190" s="297">
        <v>15</v>
      </c>
      <c r="N2190" s="287"/>
      <c r="O2190" s="279"/>
      <c r="P2190" s="279">
        <v>67275.089999999807</v>
      </c>
    </row>
    <row r="2191" spans="1:16" ht="15" hidden="1" customHeight="1" outlineLevel="1" x14ac:dyDescent="0.25">
      <c r="A2191" s="268" t="s">
        <v>2584</v>
      </c>
      <c r="B2191" s="712"/>
      <c r="C2191" s="713"/>
      <c r="D2191" s="714"/>
      <c r="E2191" s="625"/>
      <c r="F2191" s="628"/>
      <c r="G2191" s="265" t="s">
        <v>2331</v>
      </c>
      <c r="H2191" s="297"/>
      <c r="I2191" s="304"/>
      <c r="J2191" s="304">
        <v>1</v>
      </c>
      <c r="K2191" s="297"/>
      <c r="L2191" s="304"/>
      <c r="M2191" s="297">
        <v>15</v>
      </c>
      <c r="N2191" s="287"/>
      <c r="O2191" s="279"/>
      <c r="P2191" s="279">
        <v>28275.08999999992</v>
      </c>
    </row>
    <row r="2192" spans="1:16" ht="15" hidden="1" customHeight="1" outlineLevel="1" x14ac:dyDescent="0.25">
      <c r="A2192" s="268" t="s">
        <v>2585</v>
      </c>
      <c r="B2192" s="712"/>
      <c r="C2192" s="713"/>
      <c r="D2192" s="714"/>
      <c r="E2192" s="625"/>
      <c r="F2192" s="628"/>
      <c r="G2192" s="265" t="s">
        <v>2332</v>
      </c>
      <c r="H2192" s="297"/>
      <c r="I2192" s="304"/>
      <c r="J2192" s="304">
        <v>1</v>
      </c>
      <c r="K2192" s="297"/>
      <c r="L2192" s="304"/>
      <c r="M2192" s="297">
        <v>134</v>
      </c>
      <c r="N2192" s="287"/>
      <c r="O2192" s="279"/>
      <c r="P2192" s="279">
        <v>48416.299999999996</v>
      </c>
    </row>
    <row r="2193" spans="1:16" ht="15" hidden="1" customHeight="1" outlineLevel="1" x14ac:dyDescent="0.25">
      <c r="A2193" s="268" t="s">
        <v>2586</v>
      </c>
      <c r="B2193" s="712"/>
      <c r="C2193" s="713"/>
      <c r="D2193" s="714"/>
      <c r="E2193" s="625"/>
      <c r="F2193" s="628"/>
      <c r="G2193" s="265" t="s">
        <v>2333</v>
      </c>
      <c r="H2193" s="297"/>
      <c r="I2193" s="304"/>
      <c r="J2193" s="304">
        <v>1</v>
      </c>
      <c r="K2193" s="297"/>
      <c r="L2193" s="304"/>
      <c r="M2193" s="297">
        <v>28</v>
      </c>
      <c r="N2193" s="287"/>
      <c r="O2193" s="279"/>
      <c r="P2193" s="279">
        <v>37024.79</v>
      </c>
    </row>
    <row r="2194" spans="1:16" ht="15" hidden="1" customHeight="1" outlineLevel="1" x14ac:dyDescent="0.3">
      <c r="A2194" s="268" t="s">
        <v>2590</v>
      </c>
      <c r="B2194" s="712"/>
      <c r="C2194" s="713"/>
      <c r="D2194" s="714"/>
      <c r="E2194" s="625"/>
      <c r="F2194" s="628"/>
      <c r="G2194" s="340" t="s">
        <v>1313</v>
      </c>
      <c r="H2194" s="298"/>
      <c r="I2194" s="343"/>
      <c r="J2194" s="343">
        <v>1</v>
      </c>
      <c r="K2194" s="298"/>
      <c r="L2194" s="343"/>
      <c r="M2194" s="298">
        <v>30</v>
      </c>
      <c r="N2194" s="599"/>
      <c r="O2194" s="292"/>
      <c r="P2194" s="292">
        <v>27009.16</v>
      </c>
    </row>
    <row r="2195" spans="1:16" ht="15" hidden="1" customHeight="1" outlineLevel="1" x14ac:dyDescent="0.3">
      <c r="A2195" s="268" t="s">
        <v>2591</v>
      </c>
      <c r="B2195" s="712"/>
      <c r="C2195" s="713"/>
      <c r="D2195" s="714"/>
      <c r="E2195" s="625"/>
      <c r="F2195" s="628"/>
      <c r="G2195" s="340" t="s">
        <v>1315</v>
      </c>
      <c r="H2195" s="298"/>
      <c r="I2195" s="343"/>
      <c r="J2195" s="343">
        <v>1</v>
      </c>
      <c r="K2195" s="298"/>
      <c r="L2195" s="343"/>
      <c r="M2195" s="298">
        <v>50</v>
      </c>
      <c r="N2195" s="599"/>
      <c r="O2195" s="292"/>
      <c r="P2195" s="292">
        <v>27097.9</v>
      </c>
    </row>
    <row r="2196" spans="1:16" ht="15" hidden="1" customHeight="1" outlineLevel="1" x14ac:dyDescent="0.3">
      <c r="A2196" s="268" t="s">
        <v>2592</v>
      </c>
      <c r="B2196" s="712"/>
      <c r="C2196" s="713"/>
      <c r="D2196" s="714"/>
      <c r="E2196" s="625"/>
      <c r="F2196" s="628"/>
      <c r="G2196" s="340" t="s">
        <v>1345</v>
      </c>
      <c r="H2196" s="298"/>
      <c r="I2196" s="343"/>
      <c r="J2196" s="343">
        <v>1</v>
      </c>
      <c r="K2196" s="298"/>
      <c r="L2196" s="343"/>
      <c r="M2196" s="298">
        <v>50</v>
      </c>
      <c r="N2196" s="599"/>
      <c r="O2196" s="292"/>
      <c r="P2196" s="292">
        <v>27082.080000000002</v>
      </c>
    </row>
    <row r="2197" spans="1:16" ht="15" hidden="1" customHeight="1" outlineLevel="1" x14ac:dyDescent="0.25">
      <c r="A2197" s="268" t="s">
        <v>2593</v>
      </c>
      <c r="B2197" s="712"/>
      <c r="C2197" s="713"/>
      <c r="D2197" s="714"/>
      <c r="E2197" s="625"/>
      <c r="F2197" s="628"/>
      <c r="G2197" s="265" t="s">
        <v>1355</v>
      </c>
      <c r="H2197" s="298"/>
      <c r="I2197" s="343"/>
      <c r="J2197" s="344">
        <v>1</v>
      </c>
      <c r="K2197" s="298"/>
      <c r="L2197" s="343"/>
      <c r="M2197" s="598">
        <v>20</v>
      </c>
      <c r="N2197" s="599"/>
      <c r="O2197" s="292"/>
      <c r="P2197" s="292">
        <v>27602.48</v>
      </c>
    </row>
    <row r="2198" spans="1:16" ht="15" hidden="1" customHeight="1" outlineLevel="1" x14ac:dyDescent="0.25">
      <c r="A2198" s="268" t="s">
        <v>2594</v>
      </c>
      <c r="B2198" s="712"/>
      <c r="C2198" s="713"/>
      <c r="D2198" s="714"/>
      <c r="E2198" s="625"/>
      <c r="F2198" s="628"/>
      <c r="G2198" s="265" t="s">
        <v>1361</v>
      </c>
      <c r="H2198" s="298"/>
      <c r="I2198" s="343"/>
      <c r="J2198" s="344">
        <v>1</v>
      </c>
      <c r="K2198" s="298"/>
      <c r="L2198" s="343"/>
      <c r="M2198" s="598">
        <v>25</v>
      </c>
      <c r="N2198" s="599"/>
      <c r="O2198" s="292"/>
      <c r="P2198" s="292">
        <v>19082.03</v>
      </c>
    </row>
    <row r="2199" spans="1:16" ht="15" hidden="1" customHeight="1" outlineLevel="1" x14ac:dyDescent="0.25">
      <c r="A2199" s="268" t="s">
        <v>2595</v>
      </c>
      <c r="B2199" s="712"/>
      <c r="C2199" s="713"/>
      <c r="D2199" s="714"/>
      <c r="E2199" s="625"/>
      <c r="F2199" s="628"/>
      <c r="G2199" s="265" t="s">
        <v>1363</v>
      </c>
      <c r="H2199" s="298"/>
      <c r="I2199" s="343"/>
      <c r="J2199" s="344">
        <v>1</v>
      </c>
      <c r="K2199" s="298"/>
      <c r="L2199" s="343"/>
      <c r="M2199" s="598">
        <v>50</v>
      </c>
      <c r="N2199" s="599"/>
      <c r="O2199" s="292"/>
      <c r="P2199" s="292">
        <v>21318.34</v>
      </c>
    </row>
    <row r="2200" spans="1:16" ht="15" hidden="1" customHeight="1" outlineLevel="1" x14ac:dyDescent="0.25">
      <c r="A2200" s="268" t="s">
        <v>2596</v>
      </c>
      <c r="B2200" s="712"/>
      <c r="C2200" s="713"/>
      <c r="D2200" s="714"/>
      <c r="E2200" s="625"/>
      <c r="F2200" s="628"/>
      <c r="G2200" s="265" t="s">
        <v>1381</v>
      </c>
      <c r="H2200" s="298"/>
      <c r="I2200" s="343"/>
      <c r="J2200" s="344">
        <v>1</v>
      </c>
      <c r="K2200" s="298"/>
      <c r="L2200" s="343"/>
      <c r="M2200" s="598">
        <v>20</v>
      </c>
      <c r="N2200" s="599"/>
      <c r="O2200" s="292"/>
      <c r="P2200" s="292">
        <v>20602.48</v>
      </c>
    </row>
    <row r="2201" spans="1:16" ht="15" hidden="1" customHeight="1" outlineLevel="1" x14ac:dyDescent="0.25">
      <c r="A2201" s="268" t="s">
        <v>2597</v>
      </c>
      <c r="B2201" s="712"/>
      <c r="C2201" s="713"/>
      <c r="D2201" s="714"/>
      <c r="E2201" s="625"/>
      <c r="F2201" s="628"/>
      <c r="G2201" s="265" t="s">
        <v>1385</v>
      </c>
      <c r="H2201" s="298"/>
      <c r="I2201" s="343"/>
      <c r="J2201" s="344">
        <v>1</v>
      </c>
      <c r="K2201" s="298"/>
      <c r="L2201" s="343"/>
      <c r="M2201" s="598">
        <v>50</v>
      </c>
      <c r="N2201" s="599"/>
      <c r="O2201" s="292"/>
      <c r="P2201" s="292">
        <v>25552.46</v>
      </c>
    </row>
    <row r="2202" spans="1:16" ht="15" hidden="1" customHeight="1" outlineLevel="1" x14ac:dyDescent="0.25">
      <c r="A2202" s="268" t="s">
        <v>2598</v>
      </c>
      <c r="B2202" s="712"/>
      <c r="C2202" s="713"/>
      <c r="D2202" s="714"/>
      <c r="E2202" s="625"/>
      <c r="F2202" s="628"/>
      <c r="G2202" s="265" t="s">
        <v>1395</v>
      </c>
      <c r="H2202" s="298"/>
      <c r="I2202" s="343"/>
      <c r="J2202" s="344">
        <v>1</v>
      </c>
      <c r="K2202" s="298"/>
      <c r="L2202" s="343"/>
      <c r="M2202" s="598">
        <v>45</v>
      </c>
      <c r="N2202" s="599"/>
      <c r="O2202" s="292"/>
      <c r="P2202" s="292">
        <v>21602.48</v>
      </c>
    </row>
    <row r="2203" spans="1:16" ht="15" hidden="1" customHeight="1" outlineLevel="1" x14ac:dyDescent="0.25">
      <c r="A2203" s="268" t="s">
        <v>2599</v>
      </c>
      <c r="B2203" s="712"/>
      <c r="C2203" s="713"/>
      <c r="D2203" s="714"/>
      <c r="E2203" s="625"/>
      <c r="F2203" s="628"/>
      <c r="G2203" s="265" t="s">
        <v>1399</v>
      </c>
      <c r="H2203" s="298"/>
      <c r="I2203" s="343"/>
      <c r="J2203" s="344">
        <v>1</v>
      </c>
      <c r="K2203" s="298"/>
      <c r="L2203" s="343"/>
      <c r="M2203" s="598">
        <v>50</v>
      </c>
      <c r="N2203" s="599"/>
      <c r="O2203" s="292"/>
      <c r="P2203" s="292">
        <v>21681.08</v>
      </c>
    </row>
    <row r="2204" spans="1:16" ht="15" hidden="1" customHeight="1" outlineLevel="1" x14ac:dyDescent="0.25">
      <c r="A2204" s="268" t="s">
        <v>2600</v>
      </c>
      <c r="B2204" s="712"/>
      <c r="C2204" s="713"/>
      <c r="D2204" s="714"/>
      <c r="E2204" s="625"/>
      <c r="F2204" s="628"/>
      <c r="G2204" s="265" t="s">
        <v>1502</v>
      </c>
      <c r="H2204" s="298"/>
      <c r="I2204" s="343"/>
      <c r="J2204" s="344">
        <v>1</v>
      </c>
      <c r="K2204" s="298"/>
      <c r="L2204" s="343"/>
      <c r="M2204" s="598">
        <v>15</v>
      </c>
      <c r="N2204" s="599"/>
      <c r="O2204" s="292"/>
      <c r="P2204" s="292">
        <v>21602.46</v>
      </c>
    </row>
    <row r="2205" spans="1:16" ht="15" hidden="1" customHeight="1" outlineLevel="1" x14ac:dyDescent="0.25">
      <c r="A2205" s="268" t="s">
        <v>2601</v>
      </c>
      <c r="B2205" s="712"/>
      <c r="C2205" s="713"/>
      <c r="D2205" s="714"/>
      <c r="E2205" s="625"/>
      <c r="F2205" s="628"/>
      <c r="G2205" s="265" t="s">
        <v>1504</v>
      </c>
      <c r="H2205" s="298"/>
      <c r="I2205" s="343"/>
      <c r="J2205" s="344">
        <v>2</v>
      </c>
      <c r="K2205" s="298"/>
      <c r="L2205" s="343"/>
      <c r="M2205" s="598">
        <v>30</v>
      </c>
      <c r="N2205" s="599"/>
      <c r="O2205" s="292"/>
      <c r="P2205" s="292">
        <v>38611.75</v>
      </c>
    </row>
    <row r="2206" spans="1:16" ht="15" hidden="1" customHeight="1" outlineLevel="1" x14ac:dyDescent="0.25">
      <c r="A2206" s="268" t="s">
        <v>2602</v>
      </c>
      <c r="B2206" s="712"/>
      <c r="C2206" s="713"/>
      <c r="D2206" s="714"/>
      <c r="E2206" s="625"/>
      <c r="F2206" s="628"/>
      <c r="G2206" s="265" t="s">
        <v>1506</v>
      </c>
      <c r="H2206" s="298"/>
      <c r="I2206" s="343"/>
      <c r="J2206" s="344">
        <v>1</v>
      </c>
      <c r="K2206" s="298"/>
      <c r="L2206" s="343"/>
      <c r="M2206" s="598">
        <v>15</v>
      </c>
      <c r="N2206" s="599"/>
      <c r="O2206" s="292"/>
      <c r="P2206" s="292">
        <v>19568.259999999998</v>
      </c>
    </row>
    <row r="2207" spans="1:16" ht="15" hidden="1" customHeight="1" outlineLevel="1" x14ac:dyDescent="0.25">
      <c r="A2207" s="268" t="s">
        <v>2603</v>
      </c>
      <c r="B2207" s="712"/>
      <c r="C2207" s="713"/>
      <c r="D2207" s="714"/>
      <c r="E2207" s="625"/>
      <c r="F2207" s="628"/>
      <c r="G2207" s="265" t="s">
        <v>1508</v>
      </c>
      <c r="H2207" s="298"/>
      <c r="I2207" s="343"/>
      <c r="J2207" s="344">
        <v>1</v>
      </c>
      <c r="K2207" s="298"/>
      <c r="L2207" s="343"/>
      <c r="M2207" s="598">
        <v>15</v>
      </c>
      <c r="N2207" s="599"/>
      <c r="O2207" s="292"/>
      <c r="P2207" s="292">
        <v>21602.48</v>
      </c>
    </row>
    <row r="2208" spans="1:16" ht="15" hidden="1" customHeight="1" outlineLevel="1" x14ac:dyDescent="0.25">
      <c r="A2208" s="268" t="s">
        <v>2604</v>
      </c>
      <c r="B2208" s="712"/>
      <c r="C2208" s="713"/>
      <c r="D2208" s="714"/>
      <c r="E2208" s="625"/>
      <c r="F2208" s="628"/>
      <c r="G2208" s="265" t="s">
        <v>1510</v>
      </c>
      <c r="H2208" s="298"/>
      <c r="I2208" s="343"/>
      <c r="J2208" s="344">
        <v>1</v>
      </c>
      <c r="K2208" s="298"/>
      <c r="L2208" s="343"/>
      <c r="M2208" s="598">
        <v>30</v>
      </c>
      <c r="N2208" s="599"/>
      <c r="O2208" s="292"/>
      <c r="P2208" s="292">
        <v>21602.46</v>
      </c>
    </row>
    <row r="2209" spans="1:16" ht="15" hidden="1" customHeight="1" outlineLevel="1" x14ac:dyDescent="0.25">
      <c r="A2209" s="268" t="s">
        <v>2605</v>
      </c>
      <c r="B2209" s="712"/>
      <c r="C2209" s="713"/>
      <c r="D2209" s="714"/>
      <c r="E2209" s="625"/>
      <c r="F2209" s="628"/>
      <c r="G2209" s="265" t="s">
        <v>1514</v>
      </c>
      <c r="H2209" s="298"/>
      <c r="I2209" s="343"/>
      <c r="J2209" s="344">
        <v>1</v>
      </c>
      <c r="K2209" s="298"/>
      <c r="L2209" s="343"/>
      <c r="M2209" s="598">
        <v>15</v>
      </c>
      <c r="N2209" s="599"/>
      <c r="O2209" s="292"/>
      <c r="P2209" s="292">
        <v>21671.64</v>
      </c>
    </row>
    <row r="2210" spans="1:16" ht="15" hidden="1" customHeight="1" outlineLevel="1" x14ac:dyDescent="0.25">
      <c r="A2210" s="268" t="s">
        <v>2606</v>
      </c>
      <c r="B2210" s="712"/>
      <c r="C2210" s="713"/>
      <c r="D2210" s="714"/>
      <c r="E2210" s="625"/>
      <c r="F2210" s="628"/>
      <c r="G2210" s="265" t="s">
        <v>1516</v>
      </c>
      <c r="H2210" s="298"/>
      <c r="I2210" s="343"/>
      <c r="J2210" s="344">
        <v>1</v>
      </c>
      <c r="K2210" s="298"/>
      <c r="L2210" s="343"/>
      <c r="M2210" s="598">
        <v>15</v>
      </c>
      <c r="N2210" s="599"/>
      <c r="O2210" s="292"/>
      <c r="P2210" s="292">
        <v>21687.379999999997</v>
      </c>
    </row>
    <row r="2211" spans="1:16" ht="15" hidden="1" customHeight="1" outlineLevel="1" x14ac:dyDescent="0.25">
      <c r="A2211" s="268" t="s">
        <v>2607</v>
      </c>
      <c r="B2211" s="712"/>
      <c r="C2211" s="713"/>
      <c r="D2211" s="714"/>
      <c r="E2211" s="625"/>
      <c r="F2211" s="628"/>
      <c r="G2211" s="265" t="s">
        <v>1518</v>
      </c>
      <c r="H2211" s="298"/>
      <c r="I2211" s="343"/>
      <c r="J2211" s="344">
        <v>1</v>
      </c>
      <c r="K2211" s="298"/>
      <c r="L2211" s="343"/>
      <c r="M2211" s="598">
        <v>15</v>
      </c>
      <c r="N2211" s="599"/>
      <c r="O2211" s="292"/>
      <c r="P2211" s="292">
        <v>20766.66</v>
      </c>
    </row>
    <row r="2212" spans="1:16" ht="15" hidden="1" customHeight="1" outlineLevel="1" x14ac:dyDescent="0.25">
      <c r="A2212" s="268" t="s">
        <v>2608</v>
      </c>
      <c r="B2212" s="712"/>
      <c r="C2212" s="713"/>
      <c r="D2212" s="714"/>
      <c r="E2212" s="625"/>
      <c r="F2212" s="628"/>
      <c r="G2212" s="265" t="s">
        <v>1528</v>
      </c>
      <c r="H2212" s="298"/>
      <c r="I2212" s="343"/>
      <c r="J2212" s="344">
        <v>3</v>
      </c>
      <c r="K2212" s="298"/>
      <c r="L2212" s="343"/>
      <c r="M2212" s="598">
        <v>15</v>
      </c>
      <c r="N2212" s="599"/>
      <c r="O2212" s="292"/>
      <c r="P2212" s="292">
        <v>75188.88</v>
      </c>
    </row>
    <row r="2213" spans="1:16" ht="15" hidden="1" customHeight="1" outlineLevel="1" x14ac:dyDescent="0.25">
      <c r="A2213" s="268" t="s">
        <v>2609</v>
      </c>
      <c r="B2213" s="712"/>
      <c r="C2213" s="713"/>
      <c r="D2213" s="714"/>
      <c r="E2213" s="625"/>
      <c r="F2213" s="628"/>
      <c r="G2213" s="265" t="s">
        <v>1555</v>
      </c>
      <c r="H2213" s="298"/>
      <c r="I2213" s="343"/>
      <c r="J2213" s="344">
        <v>1</v>
      </c>
      <c r="K2213" s="298"/>
      <c r="L2213" s="343"/>
      <c r="M2213" s="598">
        <v>15</v>
      </c>
      <c r="N2213" s="599"/>
      <c r="O2213" s="292"/>
      <c r="P2213" s="292">
        <v>21662.989999999998</v>
      </c>
    </row>
    <row r="2214" spans="1:16" ht="15" hidden="1" customHeight="1" outlineLevel="1" x14ac:dyDescent="0.25">
      <c r="A2214" s="268" t="s">
        <v>2610</v>
      </c>
      <c r="B2214" s="712"/>
      <c r="C2214" s="713"/>
      <c r="D2214" s="714"/>
      <c r="E2214" s="625"/>
      <c r="F2214" s="628"/>
      <c r="G2214" s="265" t="s">
        <v>1561</v>
      </c>
      <c r="H2214" s="298"/>
      <c r="I2214" s="343"/>
      <c r="J2214" s="344">
        <v>1</v>
      </c>
      <c r="K2214" s="298"/>
      <c r="L2214" s="343"/>
      <c r="M2214" s="598">
        <v>15</v>
      </c>
      <c r="N2214" s="599"/>
      <c r="O2214" s="292"/>
      <c r="P2214" s="292">
        <v>20602.48</v>
      </c>
    </row>
    <row r="2215" spans="1:16" ht="15" hidden="1" customHeight="1" outlineLevel="1" x14ac:dyDescent="0.25">
      <c r="A2215" s="268" t="s">
        <v>2611</v>
      </c>
      <c r="B2215" s="712"/>
      <c r="C2215" s="713"/>
      <c r="D2215" s="714"/>
      <c r="E2215" s="625"/>
      <c r="F2215" s="628"/>
      <c r="G2215" s="265" t="s">
        <v>1565</v>
      </c>
      <c r="H2215" s="298"/>
      <c r="I2215" s="343"/>
      <c r="J2215" s="344">
        <v>1</v>
      </c>
      <c r="K2215" s="298"/>
      <c r="L2215" s="343"/>
      <c r="M2215" s="598">
        <v>15</v>
      </c>
      <c r="N2215" s="599"/>
      <c r="O2215" s="292"/>
      <c r="P2215" s="292">
        <v>20654.2</v>
      </c>
    </row>
    <row r="2216" spans="1:16" ht="15" hidden="1" customHeight="1" outlineLevel="1" x14ac:dyDescent="0.25">
      <c r="A2216" s="268" t="s">
        <v>2612</v>
      </c>
      <c r="B2216" s="712"/>
      <c r="C2216" s="713"/>
      <c r="D2216" s="714"/>
      <c r="E2216" s="625"/>
      <c r="F2216" s="628"/>
      <c r="G2216" s="265" t="s">
        <v>1594</v>
      </c>
      <c r="H2216" s="298"/>
      <c r="I2216" s="343"/>
      <c r="J2216" s="344">
        <v>1</v>
      </c>
      <c r="K2216" s="298"/>
      <c r="L2216" s="343"/>
      <c r="M2216" s="598">
        <v>15</v>
      </c>
      <c r="N2216" s="599"/>
      <c r="O2216" s="292"/>
      <c r="P2216" s="292">
        <v>20576.900000000001</v>
      </c>
    </row>
    <row r="2217" spans="1:16" ht="15" hidden="1" customHeight="1" outlineLevel="1" x14ac:dyDescent="0.25">
      <c r="A2217" s="268" t="s">
        <v>2613</v>
      </c>
      <c r="B2217" s="712"/>
      <c r="C2217" s="713"/>
      <c r="D2217" s="714"/>
      <c r="E2217" s="625"/>
      <c r="F2217" s="628"/>
      <c r="G2217" s="265" t="s">
        <v>1596</v>
      </c>
      <c r="H2217" s="298"/>
      <c r="I2217" s="343"/>
      <c r="J2217" s="344">
        <v>1</v>
      </c>
      <c r="K2217" s="298"/>
      <c r="L2217" s="343"/>
      <c r="M2217" s="598">
        <v>15</v>
      </c>
      <c r="N2217" s="599"/>
      <c r="O2217" s="292"/>
      <c r="P2217" s="292">
        <v>21568.26</v>
      </c>
    </row>
    <row r="2218" spans="1:16" ht="15" hidden="1" customHeight="1" outlineLevel="1" x14ac:dyDescent="0.25">
      <c r="A2218" s="268" t="s">
        <v>2614</v>
      </c>
      <c r="B2218" s="712"/>
      <c r="C2218" s="713"/>
      <c r="D2218" s="714"/>
      <c r="E2218" s="625"/>
      <c r="F2218" s="628"/>
      <c r="G2218" s="265" t="s">
        <v>1598</v>
      </c>
      <c r="H2218" s="298"/>
      <c r="I2218" s="343"/>
      <c r="J2218" s="344">
        <v>1</v>
      </c>
      <c r="K2218" s="298"/>
      <c r="L2218" s="343"/>
      <c r="M2218" s="598">
        <v>15</v>
      </c>
      <c r="N2218" s="599"/>
      <c r="O2218" s="292"/>
      <c r="P2218" s="292">
        <v>20568.259999999998</v>
      </c>
    </row>
    <row r="2219" spans="1:16" ht="15" hidden="1" customHeight="1" outlineLevel="1" x14ac:dyDescent="0.25">
      <c r="A2219" s="268" t="s">
        <v>2615</v>
      </c>
      <c r="B2219" s="712"/>
      <c r="C2219" s="713"/>
      <c r="D2219" s="714"/>
      <c r="E2219" s="625"/>
      <c r="F2219" s="628"/>
      <c r="G2219" s="265" t="s">
        <v>1600</v>
      </c>
      <c r="H2219" s="298"/>
      <c r="I2219" s="343"/>
      <c r="J2219" s="344">
        <v>1</v>
      </c>
      <c r="K2219" s="298"/>
      <c r="L2219" s="343"/>
      <c r="M2219" s="598">
        <v>15</v>
      </c>
      <c r="N2219" s="599"/>
      <c r="O2219" s="292"/>
      <c r="P2219" s="292">
        <v>20568.259999999998</v>
      </c>
    </row>
    <row r="2220" spans="1:16" ht="15" hidden="1" customHeight="1" outlineLevel="1" x14ac:dyDescent="0.25">
      <c r="A2220" s="268" t="s">
        <v>2616</v>
      </c>
      <c r="B2220" s="712"/>
      <c r="C2220" s="713"/>
      <c r="D2220" s="714"/>
      <c r="E2220" s="625"/>
      <c r="F2220" s="628"/>
      <c r="G2220" s="265" t="s">
        <v>1602</v>
      </c>
      <c r="H2220" s="298"/>
      <c r="I2220" s="343"/>
      <c r="J2220" s="344">
        <v>6</v>
      </c>
      <c r="K2220" s="298"/>
      <c r="L2220" s="343"/>
      <c r="M2220" s="598">
        <v>36</v>
      </c>
      <c r="N2220" s="599"/>
      <c r="O2220" s="292"/>
      <c r="P2220" s="292">
        <v>123622.76</v>
      </c>
    </row>
    <row r="2221" spans="1:16" ht="15" hidden="1" customHeight="1" outlineLevel="1" x14ac:dyDescent="0.25">
      <c r="A2221" s="268" t="s">
        <v>2617</v>
      </c>
      <c r="B2221" s="712"/>
      <c r="C2221" s="713"/>
      <c r="D2221" s="714"/>
      <c r="E2221" s="625"/>
      <c r="F2221" s="628"/>
      <c r="G2221" s="265" t="s">
        <v>1605</v>
      </c>
      <c r="H2221" s="298"/>
      <c r="I2221" s="343"/>
      <c r="J2221" s="344">
        <v>1</v>
      </c>
      <c r="K2221" s="298"/>
      <c r="L2221" s="343"/>
      <c r="M2221" s="598">
        <v>15</v>
      </c>
      <c r="N2221" s="599"/>
      <c r="O2221" s="292"/>
      <c r="P2221" s="292">
        <v>20956.150000000001</v>
      </c>
    </row>
    <row r="2222" spans="1:16" ht="15" hidden="1" customHeight="1" outlineLevel="1" x14ac:dyDescent="0.25">
      <c r="A2222" s="268" t="s">
        <v>2618</v>
      </c>
      <c r="B2222" s="712"/>
      <c r="C2222" s="713"/>
      <c r="D2222" s="714"/>
      <c r="E2222" s="625"/>
      <c r="F2222" s="628"/>
      <c r="G2222" s="265" t="s">
        <v>1607</v>
      </c>
      <c r="H2222" s="298"/>
      <c r="I2222" s="343"/>
      <c r="J2222" s="344">
        <v>1</v>
      </c>
      <c r="K2222" s="298"/>
      <c r="L2222" s="343"/>
      <c r="M2222" s="598">
        <v>15</v>
      </c>
      <c r="N2222" s="599"/>
      <c r="O2222" s="292"/>
      <c r="P2222" s="292">
        <v>19568.259999999998</v>
      </c>
    </row>
    <row r="2223" spans="1:16" ht="15" hidden="1" customHeight="1" outlineLevel="1" x14ac:dyDescent="0.25">
      <c r="A2223" s="268" t="s">
        <v>2619</v>
      </c>
      <c r="B2223" s="712"/>
      <c r="C2223" s="713"/>
      <c r="D2223" s="714"/>
      <c r="E2223" s="625"/>
      <c r="F2223" s="628"/>
      <c r="G2223" s="265" t="s">
        <v>1609</v>
      </c>
      <c r="H2223" s="298"/>
      <c r="I2223" s="343"/>
      <c r="J2223" s="344">
        <v>1</v>
      </c>
      <c r="K2223" s="298"/>
      <c r="L2223" s="343"/>
      <c r="M2223" s="598">
        <v>15</v>
      </c>
      <c r="N2223" s="599"/>
      <c r="O2223" s="292"/>
      <c r="P2223" s="292">
        <v>22668.199999999997</v>
      </c>
    </row>
    <row r="2224" spans="1:16" ht="15" hidden="1" customHeight="1" outlineLevel="1" x14ac:dyDescent="0.25">
      <c r="A2224" s="268" t="s">
        <v>2620</v>
      </c>
      <c r="B2224" s="712"/>
      <c r="C2224" s="713"/>
      <c r="D2224" s="714"/>
      <c r="E2224" s="625"/>
      <c r="F2224" s="628"/>
      <c r="G2224" s="265" t="s">
        <v>1611</v>
      </c>
      <c r="H2224" s="298"/>
      <c r="I2224" s="343"/>
      <c r="J2224" s="344">
        <v>1</v>
      </c>
      <c r="K2224" s="298"/>
      <c r="L2224" s="343"/>
      <c r="M2224" s="598">
        <v>30</v>
      </c>
      <c r="N2224" s="599"/>
      <c r="O2224" s="292"/>
      <c r="P2224" s="292">
        <v>21568.26</v>
      </c>
    </row>
    <row r="2225" spans="1:16" ht="15" hidden="1" customHeight="1" outlineLevel="1" x14ac:dyDescent="0.25">
      <c r="A2225" s="268" t="s">
        <v>2621</v>
      </c>
      <c r="B2225" s="712"/>
      <c r="C2225" s="713"/>
      <c r="D2225" s="714"/>
      <c r="E2225" s="625"/>
      <c r="F2225" s="628"/>
      <c r="G2225" s="265" t="s">
        <v>1613</v>
      </c>
      <c r="H2225" s="298"/>
      <c r="I2225" s="343"/>
      <c r="J2225" s="344">
        <v>1</v>
      </c>
      <c r="K2225" s="298"/>
      <c r="L2225" s="343"/>
      <c r="M2225" s="598">
        <v>15</v>
      </c>
      <c r="N2225" s="599"/>
      <c r="O2225" s="292"/>
      <c r="P2225" s="292">
        <v>21568.26</v>
      </c>
    </row>
    <row r="2226" spans="1:16" ht="15" hidden="1" customHeight="1" outlineLevel="1" x14ac:dyDescent="0.25">
      <c r="A2226" s="268" t="s">
        <v>2622</v>
      </c>
      <c r="B2226" s="712"/>
      <c r="C2226" s="713"/>
      <c r="D2226" s="714"/>
      <c r="E2226" s="625"/>
      <c r="F2226" s="628"/>
      <c r="G2226" s="265" t="s">
        <v>1615</v>
      </c>
      <c r="H2226" s="298"/>
      <c r="I2226" s="343"/>
      <c r="J2226" s="344">
        <v>1</v>
      </c>
      <c r="K2226" s="298"/>
      <c r="L2226" s="343"/>
      <c r="M2226" s="598">
        <v>15</v>
      </c>
      <c r="N2226" s="599"/>
      <c r="O2226" s="292"/>
      <c r="P2226" s="292">
        <v>21568.26</v>
      </c>
    </row>
    <row r="2227" spans="1:16" ht="15" hidden="1" customHeight="1" outlineLevel="1" x14ac:dyDescent="0.25">
      <c r="A2227" s="268" t="s">
        <v>2623</v>
      </c>
      <c r="B2227" s="712"/>
      <c r="C2227" s="713"/>
      <c r="D2227" s="714"/>
      <c r="E2227" s="625"/>
      <c r="F2227" s="628"/>
      <c r="G2227" s="265" t="s">
        <v>1632</v>
      </c>
      <c r="H2227" s="298"/>
      <c r="I2227" s="343"/>
      <c r="J2227" s="344">
        <v>1</v>
      </c>
      <c r="K2227" s="298"/>
      <c r="L2227" s="343"/>
      <c r="M2227" s="598">
        <v>30</v>
      </c>
      <c r="N2227" s="599"/>
      <c r="O2227" s="292"/>
      <c r="P2227" s="292">
        <v>19668.2</v>
      </c>
    </row>
    <row r="2228" spans="1:16" ht="15" hidden="1" customHeight="1" outlineLevel="1" x14ac:dyDescent="0.25">
      <c r="A2228" s="268" t="s">
        <v>2624</v>
      </c>
      <c r="B2228" s="712"/>
      <c r="C2228" s="713"/>
      <c r="D2228" s="714"/>
      <c r="E2228" s="625"/>
      <c r="F2228" s="628"/>
      <c r="G2228" s="265" t="s">
        <v>1634</v>
      </c>
      <c r="H2228" s="298"/>
      <c r="I2228" s="343"/>
      <c r="J2228" s="344">
        <v>1</v>
      </c>
      <c r="K2228" s="298"/>
      <c r="L2228" s="343"/>
      <c r="M2228" s="598">
        <v>15</v>
      </c>
      <c r="N2228" s="599"/>
      <c r="O2228" s="292"/>
      <c r="P2228" s="292">
        <v>32546.28</v>
      </c>
    </row>
    <row r="2229" spans="1:16" ht="15" hidden="1" customHeight="1" outlineLevel="1" x14ac:dyDescent="0.25">
      <c r="A2229" s="268" t="s">
        <v>2625</v>
      </c>
      <c r="B2229" s="712"/>
      <c r="C2229" s="713"/>
      <c r="D2229" s="714"/>
      <c r="E2229" s="625"/>
      <c r="F2229" s="628"/>
      <c r="G2229" s="265" t="s">
        <v>1636</v>
      </c>
      <c r="H2229" s="298"/>
      <c r="I2229" s="343"/>
      <c r="J2229" s="344">
        <v>1</v>
      </c>
      <c r="K2229" s="298"/>
      <c r="L2229" s="343"/>
      <c r="M2229" s="598">
        <v>15</v>
      </c>
      <c r="N2229" s="599"/>
      <c r="O2229" s="292"/>
      <c r="P2229" s="292">
        <v>21668.2</v>
      </c>
    </row>
    <row r="2230" spans="1:16" ht="15" hidden="1" customHeight="1" outlineLevel="1" x14ac:dyDescent="0.25">
      <c r="A2230" s="268" t="s">
        <v>2626</v>
      </c>
      <c r="B2230" s="712"/>
      <c r="C2230" s="713"/>
      <c r="D2230" s="714"/>
      <c r="E2230" s="625"/>
      <c r="F2230" s="628"/>
      <c r="G2230" s="265" t="s">
        <v>1640</v>
      </c>
      <c r="H2230" s="298"/>
      <c r="I2230" s="343"/>
      <c r="J2230" s="344">
        <v>1</v>
      </c>
      <c r="K2230" s="298"/>
      <c r="L2230" s="343"/>
      <c r="M2230" s="598">
        <v>9</v>
      </c>
      <c r="N2230" s="599"/>
      <c r="O2230" s="292"/>
      <c r="P2230" s="292">
        <v>16552.46</v>
      </c>
    </row>
    <row r="2231" spans="1:16" ht="15" hidden="1" customHeight="1" outlineLevel="1" x14ac:dyDescent="0.25">
      <c r="A2231" s="268" t="s">
        <v>2627</v>
      </c>
      <c r="B2231" s="712"/>
      <c r="C2231" s="713"/>
      <c r="D2231" s="714"/>
      <c r="E2231" s="625"/>
      <c r="F2231" s="628"/>
      <c r="G2231" s="265" t="s">
        <v>1642</v>
      </c>
      <c r="H2231" s="298"/>
      <c r="I2231" s="343"/>
      <c r="J2231" s="344">
        <v>1</v>
      </c>
      <c r="K2231" s="298"/>
      <c r="L2231" s="343"/>
      <c r="M2231" s="598">
        <v>15</v>
      </c>
      <c r="N2231" s="599"/>
      <c r="O2231" s="292"/>
      <c r="P2231" s="292">
        <v>25667.3</v>
      </c>
    </row>
    <row r="2232" spans="1:16" ht="15" hidden="1" customHeight="1" outlineLevel="1" x14ac:dyDescent="0.25">
      <c r="A2232" s="268" t="s">
        <v>2628</v>
      </c>
      <c r="B2232" s="712"/>
      <c r="C2232" s="713"/>
      <c r="D2232" s="714"/>
      <c r="E2232" s="625"/>
      <c r="F2232" s="628"/>
      <c r="G2232" s="265" t="s">
        <v>1652</v>
      </c>
      <c r="H2232" s="298"/>
      <c r="I2232" s="343"/>
      <c r="J2232" s="344">
        <v>1</v>
      </c>
      <c r="K2232" s="298"/>
      <c r="L2232" s="343"/>
      <c r="M2232" s="598">
        <v>20</v>
      </c>
      <c r="N2232" s="599"/>
      <c r="O2232" s="292"/>
      <c r="P2232" s="292">
        <v>19603.48</v>
      </c>
    </row>
    <row r="2233" spans="1:16" ht="15" hidden="1" customHeight="1" outlineLevel="1" x14ac:dyDescent="0.25">
      <c r="A2233" s="268" t="s">
        <v>2629</v>
      </c>
      <c r="B2233" s="712"/>
      <c r="C2233" s="713"/>
      <c r="D2233" s="714"/>
      <c r="E2233" s="625"/>
      <c r="F2233" s="628"/>
      <c r="G2233" s="265" t="s">
        <v>1659</v>
      </c>
      <c r="H2233" s="298"/>
      <c r="I2233" s="343"/>
      <c r="J2233" s="344">
        <v>2</v>
      </c>
      <c r="K2233" s="298"/>
      <c r="L2233" s="343"/>
      <c r="M2233" s="598">
        <v>30</v>
      </c>
      <c r="N2233" s="599"/>
      <c r="O2233" s="292"/>
      <c r="P2233" s="292">
        <v>34027.06</v>
      </c>
    </row>
    <row r="2234" spans="1:16" ht="15" hidden="1" customHeight="1" outlineLevel="1" x14ac:dyDescent="0.25">
      <c r="A2234" s="268" t="s">
        <v>2630</v>
      </c>
      <c r="B2234" s="712"/>
      <c r="C2234" s="713"/>
      <c r="D2234" s="714"/>
      <c r="E2234" s="625"/>
      <c r="F2234" s="628"/>
      <c r="G2234" s="265" t="s">
        <v>1663</v>
      </c>
      <c r="H2234" s="298"/>
      <c r="I2234" s="343"/>
      <c r="J2234" s="344">
        <v>1</v>
      </c>
      <c r="K2234" s="298"/>
      <c r="L2234" s="343"/>
      <c r="M2234" s="598">
        <v>15</v>
      </c>
      <c r="N2234" s="599"/>
      <c r="O2234" s="292"/>
      <c r="P2234" s="292">
        <v>21568.26</v>
      </c>
    </row>
    <row r="2235" spans="1:16" ht="15" hidden="1" customHeight="1" outlineLevel="1" x14ac:dyDescent="0.25">
      <c r="A2235" s="268" t="s">
        <v>2631</v>
      </c>
      <c r="B2235" s="712"/>
      <c r="C2235" s="713"/>
      <c r="D2235" s="714"/>
      <c r="E2235" s="625"/>
      <c r="F2235" s="628"/>
      <c r="G2235" s="265" t="s">
        <v>1668</v>
      </c>
      <c r="H2235" s="298"/>
      <c r="I2235" s="343"/>
      <c r="J2235" s="344">
        <v>1</v>
      </c>
      <c r="K2235" s="298"/>
      <c r="L2235" s="343"/>
      <c r="M2235" s="598">
        <v>15</v>
      </c>
      <c r="N2235" s="599"/>
      <c r="O2235" s="292"/>
      <c r="P2235" s="292">
        <v>21264.9</v>
      </c>
    </row>
    <row r="2236" spans="1:16" ht="15" hidden="1" customHeight="1" outlineLevel="1" x14ac:dyDescent="0.25">
      <c r="A2236" s="268" t="s">
        <v>2632</v>
      </c>
      <c r="B2236" s="712"/>
      <c r="C2236" s="713"/>
      <c r="D2236" s="714"/>
      <c r="E2236" s="625"/>
      <c r="F2236" s="628"/>
      <c r="G2236" s="265" t="s">
        <v>1677</v>
      </c>
      <c r="H2236" s="298"/>
      <c r="I2236" s="343"/>
      <c r="J2236" s="344">
        <v>1</v>
      </c>
      <c r="K2236" s="298"/>
      <c r="L2236" s="343"/>
      <c r="M2236" s="598">
        <v>15</v>
      </c>
      <c r="N2236" s="599"/>
      <c r="O2236" s="292"/>
      <c r="P2236" s="292">
        <v>21576.959999999999</v>
      </c>
    </row>
    <row r="2237" spans="1:16" ht="15" hidden="1" customHeight="1" outlineLevel="1" x14ac:dyDescent="0.25">
      <c r="A2237" s="268" t="s">
        <v>2633</v>
      </c>
      <c r="B2237" s="712"/>
      <c r="C2237" s="713"/>
      <c r="D2237" s="714"/>
      <c r="E2237" s="625"/>
      <c r="F2237" s="628"/>
      <c r="G2237" s="265" t="s">
        <v>1679</v>
      </c>
      <c r="H2237" s="298"/>
      <c r="I2237" s="343"/>
      <c r="J2237" s="344">
        <v>1</v>
      </c>
      <c r="K2237" s="298"/>
      <c r="L2237" s="343"/>
      <c r="M2237" s="598">
        <v>15</v>
      </c>
      <c r="N2237" s="599"/>
      <c r="O2237" s="292"/>
      <c r="P2237" s="292">
        <v>20568.259999999998</v>
      </c>
    </row>
    <row r="2238" spans="1:16" ht="15" hidden="1" customHeight="1" outlineLevel="1" x14ac:dyDescent="0.25">
      <c r="A2238" s="268" t="s">
        <v>2634</v>
      </c>
      <c r="B2238" s="712"/>
      <c r="C2238" s="713"/>
      <c r="D2238" s="714"/>
      <c r="E2238" s="625"/>
      <c r="F2238" s="628"/>
      <c r="G2238" s="265" t="s">
        <v>1681</v>
      </c>
      <c r="H2238" s="298"/>
      <c r="I2238" s="343"/>
      <c r="J2238" s="344">
        <v>1</v>
      </c>
      <c r="K2238" s="298"/>
      <c r="L2238" s="343"/>
      <c r="M2238" s="598">
        <v>15</v>
      </c>
      <c r="N2238" s="599"/>
      <c r="O2238" s="292"/>
      <c r="P2238" s="292">
        <v>22602.48</v>
      </c>
    </row>
    <row r="2239" spans="1:16" ht="15" hidden="1" customHeight="1" outlineLevel="1" x14ac:dyDescent="0.25">
      <c r="A2239" s="268" t="s">
        <v>2635</v>
      </c>
      <c r="B2239" s="712"/>
      <c r="C2239" s="713"/>
      <c r="D2239" s="714"/>
      <c r="E2239" s="625"/>
      <c r="F2239" s="628"/>
      <c r="G2239" s="265" t="s">
        <v>1685</v>
      </c>
      <c r="H2239" s="298"/>
      <c r="I2239" s="343"/>
      <c r="J2239" s="344">
        <v>1</v>
      </c>
      <c r="K2239" s="298"/>
      <c r="L2239" s="343"/>
      <c r="M2239" s="598">
        <v>15</v>
      </c>
      <c r="N2239" s="599"/>
      <c r="O2239" s="292"/>
      <c r="P2239" s="292">
        <v>20568.259999999998</v>
      </c>
    </row>
    <row r="2240" spans="1:16" ht="15" hidden="1" customHeight="1" outlineLevel="1" x14ac:dyDescent="0.25">
      <c r="A2240" s="268" t="s">
        <v>2636</v>
      </c>
      <c r="B2240" s="712"/>
      <c r="C2240" s="713"/>
      <c r="D2240" s="714"/>
      <c r="E2240" s="625"/>
      <c r="F2240" s="628"/>
      <c r="G2240" s="265" t="s">
        <v>1690</v>
      </c>
      <c r="H2240" s="298"/>
      <c r="I2240" s="343"/>
      <c r="J2240" s="344">
        <v>1</v>
      </c>
      <c r="K2240" s="298"/>
      <c r="L2240" s="343"/>
      <c r="M2240" s="598">
        <v>15</v>
      </c>
      <c r="N2240" s="599"/>
      <c r="O2240" s="292"/>
      <c r="P2240" s="292">
        <v>20568.259999999998</v>
      </c>
    </row>
    <row r="2241" spans="1:16" ht="15" hidden="1" customHeight="1" outlineLevel="1" x14ac:dyDescent="0.25">
      <c r="A2241" s="268" t="s">
        <v>2637</v>
      </c>
      <c r="B2241" s="712"/>
      <c r="C2241" s="713"/>
      <c r="D2241" s="714"/>
      <c r="E2241" s="625"/>
      <c r="F2241" s="628"/>
      <c r="G2241" s="265" t="s">
        <v>1698</v>
      </c>
      <c r="H2241" s="298"/>
      <c r="I2241" s="343"/>
      <c r="J2241" s="344">
        <v>1</v>
      </c>
      <c r="K2241" s="298"/>
      <c r="L2241" s="343"/>
      <c r="M2241" s="598">
        <v>30</v>
      </c>
      <c r="N2241" s="599"/>
      <c r="O2241" s="292"/>
      <c r="P2241" s="292">
        <v>25661.88</v>
      </c>
    </row>
    <row r="2242" spans="1:16" ht="15" hidden="1" customHeight="1" outlineLevel="1" x14ac:dyDescent="0.25">
      <c r="A2242" s="268" t="s">
        <v>2638</v>
      </c>
      <c r="B2242" s="712"/>
      <c r="C2242" s="713"/>
      <c r="D2242" s="714"/>
      <c r="E2242" s="625"/>
      <c r="F2242" s="628"/>
      <c r="G2242" s="265" t="s">
        <v>1702</v>
      </c>
      <c r="H2242" s="298"/>
      <c r="I2242" s="343"/>
      <c r="J2242" s="344">
        <v>1</v>
      </c>
      <c r="K2242" s="298"/>
      <c r="L2242" s="343"/>
      <c r="M2242" s="598">
        <v>15</v>
      </c>
      <c r="N2242" s="599"/>
      <c r="O2242" s="292"/>
      <c r="P2242" s="292">
        <v>18568.259999999998</v>
      </c>
    </row>
    <row r="2243" spans="1:16" ht="15" hidden="1" customHeight="1" outlineLevel="1" x14ac:dyDescent="0.25">
      <c r="A2243" s="268" t="s">
        <v>2639</v>
      </c>
      <c r="B2243" s="712"/>
      <c r="C2243" s="713"/>
      <c r="D2243" s="714"/>
      <c r="E2243" s="625"/>
      <c r="F2243" s="628"/>
      <c r="G2243" s="265" t="s">
        <v>1704</v>
      </c>
      <c r="H2243" s="298"/>
      <c r="I2243" s="343"/>
      <c r="J2243" s="344">
        <v>1</v>
      </c>
      <c r="K2243" s="298"/>
      <c r="L2243" s="343"/>
      <c r="M2243" s="598">
        <v>15</v>
      </c>
      <c r="N2243" s="599"/>
      <c r="O2243" s="292"/>
      <c r="P2243" s="292">
        <v>22578.739999999998</v>
      </c>
    </row>
    <row r="2244" spans="1:16" ht="15" hidden="1" customHeight="1" outlineLevel="1" x14ac:dyDescent="0.25">
      <c r="A2244" s="268" t="s">
        <v>2640</v>
      </c>
      <c r="B2244" s="712"/>
      <c r="C2244" s="713"/>
      <c r="D2244" s="714"/>
      <c r="E2244" s="625"/>
      <c r="F2244" s="628"/>
      <c r="G2244" s="265" t="s">
        <v>1706</v>
      </c>
      <c r="H2244" s="298"/>
      <c r="I2244" s="343"/>
      <c r="J2244" s="344">
        <v>1</v>
      </c>
      <c r="K2244" s="298"/>
      <c r="L2244" s="343"/>
      <c r="M2244" s="598">
        <v>12</v>
      </c>
      <c r="N2244" s="599"/>
      <c r="O2244" s="292"/>
      <c r="P2244" s="292">
        <v>25568.26</v>
      </c>
    </row>
    <row r="2245" spans="1:16" ht="15" hidden="1" customHeight="1" outlineLevel="1" x14ac:dyDescent="0.25">
      <c r="A2245" s="268" t="s">
        <v>2641</v>
      </c>
      <c r="B2245" s="712"/>
      <c r="C2245" s="713"/>
      <c r="D2245" s="714"/>
      <c r="E2245" s="625"/>
      <c r="F2245" s="628"/>
      <c r="G2245" s="265" t="s">
        <v>1710</v>
      </c>
      <c r="H2245" s="298"/>
      <c r="I2245" s="343"/>
      <c r="J2245" s="344">
        <v>1</v>
      </c>
      <c r="K2245" s="298"/>
      <c r="L2245" s="343"/>
      <c r="M2245" s="598">
        <v>15</v>
      </c>
      <c r="N2245" s="599"/>
      <c r="O2245" s="292"/>
      <c r="P2245" s="292">
        <v>19577.900000000001</v>
      </c>
    </row>
    <row r="2246" spans="1:16" ht="15" hidden="1" customHeight="1" outlineLevel="1" x14ac:dyDescent="0.25">
      <c r="A2246" s="268" t="s">
        <v>2642</v>
      </c>
      <c r="B2246" s="712"/>
      <c r="C2246" s="713"/>
      <c r="D2246" s="714"/>
      <c r="E2246" s="625"/>
      <c r="F2246" s="628"/>
      <c r="G2246" s="265" t="s">
        <v>1729</v>
      </c>
      <c r="H2246" s="298"/>
      <c r="I2246" s="343"/>
      <c r="J2246" s="344">
        <v>1</v>
      </c>
      <c r="K2246" s="298"/>
      <c r="L2246" s="343"/>
      <c r="M2246" s="598">
        <v>30</v>
      </c>
      <c r="N2246" s="599"/>
      <c r="O2246" s="292"/>
      <c r="P2246" s="292">
        <v>25668.2</v>
      </c>
    </row>
    <row r="2247" spans="1:16" ht="15" hidden="1" customHeight="1" outlineLevel="1" x14ac:dyDescent="0.25">
      <c r="A2247" s="268" t="s">
        <v>2643</v>
      </c>
      <c r="B2247" s="712"/>
      <c r="C2247" s="713"/>
      <c r="D2247" s="714"/>
      <c r="E2247" s="625"/>
      <c r="F2247" s="628"/>
      <c r="G2247" s="265" t="s">
        <v>1731</v>
      </c>
      <c r="H2247" s="298"/>
      <c r="I2247" s="343"/>
      <c r="J2247" s="344">
        <v>1</v>
      </c>
      <c r="K2247" s="298"/>
      <c r="L2247" s="343"/>
      <c r="M2247" s="598">
        <v>15</v>
      </c>
      <c r="N2247" s="599"/>
      <c r="O2247" s="292"/>
      <c r="P2247" s="292">
        <v>20602.48</v>
      </c>
    </row>
    <row r="2248" spans="1:16" ht="15" hidden="1" customHeight="1" outlineLevel="1" x14ac:dyDescent="0.25">
      <c r="A2248" s="268" t="s">
        <v>2644</v>
      </c>
      <c r="B2248" s="712"/>
      <c r="C2248" s="713"/>
      <c r="D2248" s="714"/>
      <c r="E2248" s="625"/>
      <c r="F2248" s="628"/>
      <c r="G2248" s="265" t="s">
        <v>1735</v>
      </c>
      <c r="H2248" s="298"/>
      <c r="I2248" s="343"/>
      <c r="J2248" s="344">
        <v>1</v>
      </c>
      <c r="K2248" s="298"/>
      <c r="L2248" s="343"/>
      <c r="M2248" s="598">
        <v>15</v>
      </c>
      <c r="N2248" s="599"/>
      <c r="O2248" s="292"/>
      <c r="P2248" s="292">
        <v>20568.259999999998</v>
      </c>
    </row>
    <row r="2249" spans="1:16" ht="15" hidden="1" customHeight="1" outlineLevel="1" x14ac:dyDescent="0.25">
      <c r="A2249" s="268" t="s">
        <v>2645</v>
      </c>
      <c r="B2249" s="712"/>
      <c r="C2249" s="713"/>
      <c r="D2249" s="714"/>
      <c r="E2249" s="625"/>
      <c r="F2249" s="628"/>
      <c r="G2249" s="265" t="s">
        <v>1737</v>
      </c>
      <c r="H2249" s="298"/>
      <c r="I2249" s="343"/>
      <c r="J2249" s="344">
        <v>1</v>
      </c>
      <c r="K2249" s="298"/>
      <c r="L2249" s="343"/>
      <c r="M2249" s="598">
        <v>15</v>
      </c>
      <c r="N2249" s="599"/>
      <c r="O2249" s="292"/>
      <c r="P2249" s="292">
        <v>20568.259999999998</v>
      </c>
    </row>
    <row r="2250" spans="1:16" ht="15" hidden="1" customHeight="1" outlineLevel="1" x14ac:dyDescent="0.25">
      <c r="A2250" s="268" t="s">
        <v>2646</v>
      </c>
      <c r="B2250" s="712"/>
      <c r="C2250" s="713"/>
      <c r="D2250" s="714"/>
      <c r="E2250" s="625"/>
      <c r="F2250" s="628"/>
      <c r="G2250" s="265" t="s">
        <v>1739</v>
      </c>
      <c r="H2250" s="298"/>
      <c r="I2250" s="343"/>
      <c r="J2250" s="344">
        <v>1</v>
      </c>
      <c r="K2250" s="298"/>
      <c r="L2250" s="343"/>
      <c r="M2250" s="598">
        <v>15</v>
      </c>
      <c r="N2250" s="599"/>
      <c r="O2250" s="292"/>
      <c r="P2250" s="292">
        <v>21574.2</v>
      </c>
    </row>
    <row r="2251" spans="1:16" ht="15" hidden="1" customHeight="1" outlineLevel="1" x14ac:dyDescent="0.25">
      <c r="A2251" s="268" t="s">
        <v>2647</v>
      </c>
      <c r="B2251" s="712"/>
      <c r="C2251" s="713"/>
      <c r="D2251" s="714"/>
      <c r="E2251" s="625"/>
      <c r="F2251" s="628"/>
      <c r="G2251" s="265" t="s">
        <v>1741</v>
      </c>
      <c r="H2251" s="298"/>
      <c r="I2251" s="343"/>
      <c r="J2251" s="344">
        <v>1</v>
      </c>
      <c r="K2251" s="298"/>
      <c r="L2251" s="343"/>
      <c r="M2251" s="598">
        <v>15</v>
      </c>
      <c r="N2251" s="599"/>
      <c r="O2251" s="292"/>
      <c r="P2251" s="292">
        <v>21602.46</v>
      </c>
    </row>
    <row r="2252" spans="1:16" ht="15" hidden="1" customHeight="1" outlineLevel="1" x14ac:dyDescent="0.25">
      <c r="A2252" s="268" t="s">
        <v>2648</v>
      </c>
      <c r="B2252" s="712"/>
      <c r="C2252" s="713"/>
      <c r="D2252" s="714"/>
      <c r="E2252" s="625"/>
      <c r="F2252" s="628"/>
      <c r="G2252" s="265" t="s">
        <v>1743</v>
      </c>
      <c r="H2252" s="298"/>
      <c r="I2252" s="343"/>
      <c r="J2252" s="344">
        <v>4</v>
      </c>
      <c r="K2252" s="298"/>
      <c r="L2252" s="343"/>
      <c r="M2252" s="598">
        <v>30</v>
      </c>
      <c r="N2252" s="599"/>
      <c r="O2252" s="292"/>
      <c r="P2252" s="292">
        <v>66409.08</v>
      </c>
    </row>
    <row r="2253" spans="1:16" ht="15" hidden="1" customHeight="1" outlineLevel="1" x14ac:dyDescent="0.25">
      <c r="A2253" s="268" t="s">
        <v>2649</v>
      </c>
      <c r="B2253" s="712"/>
      <c r="C2253" s="713"/>
      <c r="D2253" s="714"/>
      <c r="E2253" s="625"/>
      <c r="F2253" s="628"/>
      <c r="G2253" s="265" t="s">
        <v>1745</v>
      </c>
      <c r="H2253" s="298"/>
      <c r="I2253" s="343"/>
      <c r="J2253" s="344">
        <v>1</v>
      </c>
      <c r="K2253" s="298"/>
      <c r="L2253" s="343"/>
      <c r="M2253" s="598">
        <v>30</v>
      </c>
      <c r="N2253" s="599"/>
      <c r="O2253" s="292"/>
      <c r="P2253" s="292">
        <v>25195.59</v>
      </c>
    </row>
    <row r="2254" spans="1:16" ht="15" hidden="1" customHeight="1" outlineLevel="1" x14ac:dyDescent="0.25">
      <c r="A2254" s="268" t="s">
        <v>2650</v>
      </c>
      <c r="B2254" s="712"/>
      <c r="C2254" s="713"/>
      <c r="D2254" s="714"/>
      <c r="E2254" s="625"/>
      <c r="F2254" s="628"/>
      <c r="G2254" s="265" t="s">
        <v>1747</v>
      </c>
      <c r="H2254" s="298"/>
      <c r="I2254" s="343"/>
      <c r="J2254" s="344">
        <v>1</v>
      </c>
      <c r="K2254" s="298"/>
      <c r="L2254" s="343"/>
      <c r="M2254" s="598">
        <v>15</v>
      </c>
      <c r="N2254" s="599"/>
      <c r="O2254" s="292"/>
      <c r="P2254" s="292">
        <v>21140.01</v>
      </c>
    </row>
    <row r="2255" spans="1:16" ht="15" hidden="1" customHeight="1" outlineLevel="1" x14ac:dyDescent="0.25">
      <c r="A2255" s="268" t="s">
        <v>2651</v>
      </c>
      <c r="B2255" s="712"/>
      <c r="C2255" s="713"/>
      <c r="D2255" s="714"/>
      <c r="E2255" s="625"/>
      <c r="F2255" s="628"/>
      <c r="G2255" s="265" t="s">
        <v>1751</v>
      </c>
      <c r="H2255" s="298"/>
      <c r="I2255" s="343"/>
      <c r="J2255" s="344">
        <v>1</v>
      </c>
      <c r="K2255" s="298"/>
      <c r="L2255" s="343"/>
      <c r="M2255" s="598">
        <v>15</v>
      </c>
      <c r="N2255" s="599"/>
      <c r="O2255" s="292"/>
      <c r="P2255" s="292">
        <v>21594.14</v>
      </c>
    </row>
    <row r="2256" spans="1:16" ht="15" hidden="1" customHeight="1" outlineLevel="1" x14ac:dyDescent="0.25">
      <c r="A2256" s="268" t="s">
        <v>2652</v>
      </c>
      <c r="B2256" s="712"/>
      <c r="C2256" s="713"/>
      <c r="D2256" s="714"/>
      <c r="E2256" s="625"/>
      <c r="F2256" s="628"/>
      <c r="G2256" s="265" t="s">
        <v>1756</v>
      </c>
      <c r="H2256" s="298"/>
      <c r="I2256" s="343"/>
      <c r="J2256" s="344">
        <v>1</v>
      </c>
      <c r="K2256" s="298"/>
      <c r="L2256" s="343"/>
      <c r="M2256" s="598">
        <v>15</v>
      </c>
      <c r="N2256" s="599"/>
      <c r="O2256" s="292"/>
      <c r="P2256" s="292">
        <v>22142.97</v>
      </c>
    </row>
    <row r="2257" spans="1:16" ht="15" hidden="1" customHeight="1" outlineLevel="1" x14ac:dyDescent="0.25">
      <c r="A2257" s="268" t="s">
        <v>2653</v>
      </c>
      <c r="B2257" s="712"/>
      <c r="C2257" s="713"/>
      <c r="D2257" s="714"/>
      <c r="E2257" s="625"/>
      <c r="F2257" s="628"/>
      <c r="G2257" s="265" t="s">
        <v>1758</v>
      </c>
      <c r="H2257" s="298"/>
      <c r="I2257" s="343"/>
      <c r="J2257" s="344">
        <v>1</v>
      </c>
      <c r="K2257" s="298"/>
      <c r="L2257" s="343"/>
      <c r="M2257" s="598">
        <v>15</v>
      </c>
      <c r="N2257" s="599"/>
      <c r="O2257" s="292"/>
      <c r="P2257" s="292">
        <v>25661.88</v>
      </c>
    </row>
    <row r="2258" spans="1:16" ht="15" hidden="1" customHeight="1" outlineLevel="1" x14ac:dyDescent="0.25">
      <c r="A2258" s="268" t="s">
        <v>2654</v>
      </c>
      <c r="B2258" s="712"/>
      <c r="C2258" s="713"/>
      <c r="D2258" s="714"/>
      <c r="E2258" s="625"/>
      <c r="F2258" s="628"/>
      <c r="G2258" s="265" t="s">
        <v>1783</v>
      </c>
      <c r="H2258" s="298"/>
      <c r="I2258" s="343"/>
      <c r="J2258" s="344">
        <v>1</v>
      </c>
      <c r="K2258" s="298"/>
      <c r="L2258" s="343"/>
      <c r="M2258" s="598">
        <v>15</v>
      </c>
      <c r="N2258" s="599"/>
      <c r="O2258" s="292"/>
      <c r="P2258" s="292">
        <v>21568.26</v>
      </c>
    </row>
    <row r="2259" spans="1:16" ht="15" hidden="1" customHeight="1" outlineLevel="1" x14ac:dyDescent="0.25">
      <c r="A2259" s="268" t="s">
        <v>2655</v>
      </c>
      <c r="B2259" s="712"/>
      <c r="C2259" s="713"/>
      <c r="D2259" s="714"/>
      <c r="E2259" s="625"/>
      <c r="F2259" s="628"/>
      <c r="G2259" s="265" t="s">
        <v>1789</v>
      </c>
      <c r="H2259" s="298"/>
      <c r="I2259" s="343"/>
      <c r="J2259" s="344">
        <v>1</v>
      </c>
      <c r="K2259" s="298"/>
      <c r="L2259" s="343"/>
      <c r="M2259" s="598">
        <v>15</v>
      </c>
      <c r="N2259" s="599"/>
      <c r="O2259" s="292"/>
      <c r="P2259" s="292">
        <v>21568.26</v>
      </c>
    </row>
    <row r="2260" spans="1:16" ht="15" hidden="1" customHeight="1" outlineLevel="1" x14ac:dyDescent="0.25">
      <c r="A2260" s="268" t="s">
        <v>2656</v>
      </c>
      <c r="B2260" s="712"/>
      <c r="C2260" s="713"/>
      <c r="D2260" s="714"/>
      <c r="E2260" s="625"/>
      <c r="F2260" s="628"/>
      <c r="G2260" s="265" t="s">
        <v>1791</v>
      </c>
      <c r="H2260" s="298"/>
      <c r="I2260" s="343"/>
      <c r="J2260" s="344">
        <v>17</v>
      </c>
      <c r="K2260" s="298"/>
      <c r="L2260" s="343"/>
      <c r="M2260" s="598">
        <v>590</v>
      </c>
      <c r="N2260" s="599"/>
      <c r="O2260" s="292"/>
      <c r="P2260" s="292">
        <v>366660.42</v>
      </c>
    </row>
    <row r="2261" spans="1:16" ht="15" hidden="1" customHeight="1" outlineLevel="1" x14ac:dyDescent="0.25">
      <c r="A2261" s="268" t="s">
        <v>2657</v>
      </c>
      <c r="B2261" s="712"/>
      <c r="C2261" s="713"/>
      <c r="D2261" s="714"/>
      <c r="E2261" s="625"/>
      <c r="F2261" s="628"/>
      <c r="G2261" s="265" t="s">
        <v>1794</v>
      </c>
      <c r="H2261" s="298"/>
      <c r="I2261" s="343"/>
      <c r="J2261" s="344">
        <v>2</v>
      </c>
      <c r="K2261" s="298"/>
      <c r="L2261" s="343"/>
      <c r="M2261" s="598">
        <v>30</v>
      </c>
      <c r="N2261" s="599"/>
      <c r="O2261" s="292"/>
      <c r="P2261" s="292">
        <v>43136.52</v>
      </c>
    </row>
    <row r="2262" spans="1:16" ht="15" hidden="1" customHeight="1" outlineLevel="1" x14ac:dyDescent="0.25">
      <c r="A2262" s="268" t="s">
        <v>2658</v>
      </c>
      <c r="B2262" s="712"/>
      <c r="C2262" s="713"/>
      <c r="D2262" s="714"/>
      <c r="E2262" s="625"/>
      <c r="F2262" s="628"/>
      <c r="G2262" s="265" t="s">
        <v>1802</v>
      </c>
      <c r="H2262" s="298"/>
      <c r="I2262" s="343"/>
      <c r="J2262" s="344">
        <v>6</v>
      </c>
      <c r="K2262" s="298"/>
      <c r="L2262" s="343"/>
      <c r="M2262" s="598">
        <v>90</v>
      </c>
      <c r="N2262" s="599"/>
      <c r="O2262" s="292"/>
      <c r="P2262" s="292">
        <v>129409.56</v>
      </c>
    </row>
    <row r="2263" spans="1:16" ht="15" hidden="1" customHeight="1" outlineLevel="1" x14ac:dyDescent="0.25">
      <c r="A2263" s="268" t="s">
        <v>2659</v>
      </c>
      <c r="B2263" s="712"/>
      <c r="C2263" s="713"/>
      <c r="D2263" s="714"/>
      <c r="E2263" s="625"/>
      <c r="F2263" s="628"/>
      <c r="G2263" s="265" t="s">
        <v>1807</v>
      </c>
      <c r="H2263" s="298"/>
      <c r="I2263" s="343"/>
      <c r="J2263" s="344">
        <v>2</v>
      </c>
      <c r="K2263" s="298"/>
      <c r="L2263" s="343"/>
      <c r="M2263" s="598">
        <v>30</v>
      </c>
      <c r="N2263" s="599"/>
      <c r="O2263" s="292"/>
      <c r="P2263" s="292">
        <v>43136.52</v>
      </c>
    </row>
    <row r="2264" spans="1:16" ht="15" hidden="1" customHeight="1" outlineLevel="1" x14ac:dyDescent="0.25">
      <c r="A2264" s="268" t="s">
        <v>2660</v>
      </c>
      <c r="B2264" s="712"/>
      <c r="C2264" s="713"/>
      <c r="D2264" s="714"/>
      <c r="E2264" s="625"/>
      <c r="F2264" s="628"/>
      <c r="G2264" s="265" t="s">
        <v>1809</v>
      </c>
      <c r="H2264" s="298"/>
      <c r="I2264" s="343"/>
      <c r="J2264" s="344">
        <v>2</v>
      </c>
      <c r="K2264" s="298"/>
      <c r="L2264" s="343"/>
      <c r="M2264" s="598">
        <v>30</v>
      </c>
      <c r="N2264" s="599"/>
      <c r="O2264" s="292"/>
      <c r="P2264" s="292">
        <v>43136.52</v>
      </c>
    </row>
    <row r="2265" spans="1:16" ht="15" hidden="1" customHeight="1" outlineLevel="1" x14ac:dyDescent="0.25">
      <c r="A2265" s="268" t="s">
        <v>2661</v>
      </c>
      <c r="B2265" s="712"/>
      <c r="C2265" s="713"/>
      <c r="D2265" s="714"/>
      <c r="E2265" s="625"/>
      <c r="F2265" s="628"/>
      <c r="G2265" s="265" t="s">
        <v>1813</v>
      </c>
      <c r="H2265" s="298"/>
      <c r="I2265" s="343"/>
      <c r="J2265" s="344">
        <v>1</v>
      </c>
      <c r="K2265" s="298"/>
      <c r="L2265" s="343"/>
      <c r="M2265" s="598">
        <v>15</v>
      </c>
      <c r="N2265" s="599"/>
      <c r="O2265" s="292"/>
      <c r="P2265" s="292">
        <v>21568.26</v>
      </c>
    </row>
    <row r="2266" spans="1:16" ht="15" hidden="1" customHeight="1" outlineLevel="1" x14ac:dyDescent="0.25">
      <c r="A2266" s="268" t="s">
        <v>2662</v>
      </c>
      <c r="B2266" s="712"/>
      <c r="C2266" s="713"/>
      <c r="D2266" s="714"/>
      <c r="E2266" s="625"/>
      <c r="F2266" s="628"/>
      <c r="G2266" s="265" t="s">
        <v>1820</v>
      </c>
      <c r="H2266" s="298"/>
      <c r="I2266" s="343"/>
      <c r="J2266" s="344">
        <v>1</v>
      </c>
      <c r="K2266" s="298"/>
      <c r="L2266" s="343"/>
      <c r="M2266" s="598">
        <v>15</v>
      </c>
      <c r="N2266" s="599"/>
      <c r="O2266" s="292"/>
      <c r="P2266" s="292">
        <v>21568.26</v>
      </c>
    </row>
    <row r="2267" spans="1:16" ht="15" hidden="1" customHeight="1" outlineLevel="1" x14ac:dyDescent="0.25">
      <c r="A2267" s="268" t="s">
        <v>2663</v>
      </c>
      <c r="B2267" s="712"/>
      <c r="C2267" s="713"/>
      <c r="D2267" s="714"/>
      <c r="E2267" s="625"/>
      <c r="F2267" s="628"/>
      <c r="G2267" s="265" t="s">
        <v>1825</v>
      </c>
      <c r="H2267" s="298"/>
      <c r="I2267" s="343"/>
      <c r="J2267" s="344">
        <v>1</v>
      </c>
      <c r="K2267" s="298"/>
      <c r="L2267" s="343"/>
      <c r="M2267" s="598">
        <v>15</v>
      </c>
      <c r="N2267" s="599"/>
      <c r="O2267" s="292"/>
      <c r="P2267" s="292">
        <v>21568.26</v>
      </c>
    </row>
    <row r="2268" spans="1:16" ht="15" hidden="1" customHeight="1" outlineLevel="1" x14ac:dyDescent="0.25">
      <c r="A2268" s="268" t="s">
        <v>2664</v>
      </c>
      <c r="B2268" s="712"/>
      <c r="C2268" s="713"/>
      <c r="D2268" s="714"/>
      <c r="E2268" s="625"/>
      <c r="F2268" s="628"/>
      <c r="G2268" s="265" t="s">
        <v>1827</v>
      </c>
      <c r="H2268" s="298"/>
      <c r="I2268" s="343"/>
      <c r="J2268" s="344">
        <v>1</v>
      </c>
      <c r="K2268" s="298"/>
      <c r="L2268" s="343"/>
      <c r="M2268" s="598">
        <v>15</v>
      </c>
      <c r="N2268" s="599"/>
      <c r="O2268" s="292"/>
      <c r="P2268" s="292">
        <v>21130.87</v>
      </c>
    </row>
    <row r="2269" spans="1:16" ht="15" hidden="1" customHeight="1" outlineLevel="1" x14ac:dyDescent="0.25">
      <c r="A2269" s="268" t="s">
        <v>2665</v>
      </c>
      <c r="B2269" s="712"/>
      <c r="C2269" s="713"/>
      <c r="D2269" s="714"/>
      <c r="E2269" s="625"/>
      <c r="F2269" s="628"/>
      <c r="G2269" s="265" t="s">
        <v>1831</v>
      </c>
      <c r="H2269" s="298"/>
      <c r="I2269" s="343"/>
      <c r="J2269" s="344">
        <v>1</v>
      </c>
      <c r="K2269" s="298"/>
      <c r="L2269" s="343"/>
      <c r="M2269" s="598">
        <v>15</v>
      </c>
      <c r="N2269" s="599"/>
      <c r="O2269" s="292"/>
      <c r="P2269" s="292">
        <v>21568.26</v>
      </c>
    </row>
    <row r="2270" spans="1:16" ht="15" hidden="1" customHeight="1" outlineLevel="1" x14ac:dyDescent="0.25">
      <c r="A2270" s="268" t="s">
        <v>2666</v>
      </c>
      <c r="B2270" s="712"/>
      <c r="C2270" s="713"/>
      <c r="D2270" s="714"/>
      <c r="E2270" s="625"/>
      <c r="F2270" s="628"/>
      <c r="G2270" s="265" t="s">
        <v>1844</v>
      </c>
      <c r="H2270" s="298"/>
      <c r="I2270" s="343"/>
      <c r="J2270" s="344">
        <v>1</v>
      </c>
      <c r="K2270" s="298"/>
      <c r="L2270" s="343"/>
      <c r="M2270" s="598">
        <v>15</v>
      </c>
      <c r="N2270" s="599"/>
      <c r="O2270" s="292"/>
      <c r="P2270" s="292">
        <v>21568.26</v>
      </c>
    </row>
    <row r="2271" spans="1:16" ht="15" hidden="1" customHeight="1" outlineLevel="1" x14ac:dyDescent="0.25">
      <c r="A2271" s="268" t="s">
        <v>2667</v>
      </c>
      <c r="B2271" s="712"/>
      <c r="C2271" s="713"/>
      <c r="D2271" s="714"/>
      <c r="E2271" s="625"/>
      <c r="F2271" s="628"/>
      <c r="G2271" s="265" t="s">
        <v>1846</v>
      </c>
      <c r="H2271" s="298"/>
      <c r="I2271" s="343"/>
      <c r="J2271" s="344">
        <v>1</v>
      </c>
      <c r="K2271" s="298"/>
      <c r="L2271" s="343"/>
      <c r="M2271" s="598">
        <v>10</v>
      </c>
      <c r="N2271" s="599"/>
      <c r="O2271" s="292"/>
      <c r="P2271" s="292">
        <v>21568.26</v>
      </c>
    </row>
    <row r="2272" spans="1:16" ht="15" hidden="1" customHeight="1" outlineLevel="1" x14ac:dyDescent="0.25">
      <c r="A2272" s="268" t="s">
        <v>2668</v>
      </c>
      <c r="B2272" s="712"/>
      <c r="C2272" s="713"/>
      <c r="D2272" s="714"/>
      <c r="E2272" s="625"/>
      <c r="F2272" s="628"/>
      <c r="G2272" s="265" t="s">
        <v>1850</v>
      </c>
      <c r="H2272" s="298"/>
      <c r="I2272" s="343"/>
      <c r="J2272" s="344">
        <v>1</v>
      </c>
      <c r="K2272" s="298"/>
      <c r="L2272" s="343"/>
      <c r="M2272" s="598">
        <v>15</v>
      </c>
      <c r="N2272" s="599"/>
      <c r="O2272" s="292"/>
      <c r="P2272" s="292">
        <v>21568.26</v>
      </c>
    </row>
    <row r="2273" spans="1:16" ht="15" hidden="1" customHeight="1" outlineLevel="1" x14ac:dyDescent="0.25">
      <c r="A2273" s="268" t="s">
        <v>2669</v>
      </c>
      <c r="B2273" s="712"/>
      <c r="C2273" s="713"/>
      <c r="D2273" s="714"/>
      <c r="E2273" s="625"/>
      <c r="F2273" s="628"/>
      <c r="G2273" s="265" t="s">
        <v>1858</v>
      </c>
      <c r="H2273" s="298"/>
      <c r="I2273" s="343"/>
      <c r="J2273" s="344">
        <v>1</v>
      </c>
      <c r="K2273" s="298"/>
      <c r="L2273" s="343"/>
      <c r="M2273" s="598">
        <v>15</v>
      </c>
      <c r="N2273" s="599"/>
      <c r="O2273" s="292"/>
      <c r="P2273" s="292">
        <v>21568.26</v>
      </c>
    </row>
    <row r="2274" spans="1:16" ht="15" hidden="1" customHeight="1" outlineLevel="1" x14ac:dyDescent="0.25">
      <c r="A2274" s="268" t="s">
        <v>2670</v>
      </c>
      <c r="B2274" s="712"/>
      <c r="C2274" s="713"/>
      <c r="D2274" s="714"/>
      <c r="E2274" s="625"/>
      <c r="F2274" s="628"/>
      <c r="G2274" s="265" t="s">
        <v>1860</v>
      </c>
      <c r="H2274" s="298"/>
      <c r="I2274" s="343"/>
      <c r="J2274" s="344">
        <v>1</v>
      </c>
      <c r="K2274" s="298"/>
      <c r="L2274" s="343"/>
      <c r="M2274" s="598">
        <v>15</v>
      </c>
      <c r="N2274" s="599"/>
      <c r="O2274" s="292"/>
      <c r="P2274" s="292">
        <v>21568.26</v>
      </c>
    </row>
    <row r="2275" spans="1:16" ht="15" hidden="1" customHeight="1" outlineLevel="1" x14ac:dyDescent="0.25">
      <c r="A2275" s="268" t="s">
        <v>2671</v>
      </c>
      <c r="B2275" s="712"/>
      <c r="C2275" s="713"/>
      <c r="D2275" s="714"/>
      <c r="E2275" s="625"/>
      <c r="F2275" s="628"/>
      <c r="G2275" s="265" t="s">
        <v>1862</v>
      </c>
      <c r="H2275" s="298"/>
      <c r="I2275" s="343"/>
      <c r="J2275" s="344">
        <v>2</v>
      </c>
      <c r="K2275" s="298"/>
      <c r="L2275" s="343"/>
      <c r="M2275" s="598">
        <v>15</v>
      </c>
      <c r="N2275" s="599"/>
      <c r="O2275" s="292"/>
      <c r="P2275" s="292">
        <v>43136.52</v>
      </c>
    </row>
    <row r="2276" spans="1:16" ht="15" hidden="1" customHeight="1" outlineLevel="1" x14ac:dyDescent="0.25">
      <c r="A2276" s="268" t="s">
        <v>2672</v>
      </c>
      <c r="B2276" s="712"/>
      <c r="C2276" s="713"/>
      <c r="D2276" s="714"/>
      <c r="E2276" s="625"/>
      <c r="F2276" s="628"/>
      <c r="G2276" s="265" t="s">
        <v>1872</v>
      </c>
      <c r="H2276" s="298"/>
      <c r="I2276" s="343"/>
      <c r="J2276" s="344">
        <v>1</v>
      </c>
      <c r="K2276" s="298"/>
      <c r="L2276" s="343"/>
      <c r="M2276" s="598">
        <v>15</v>
      </c>
      <c r="N2276" s="599"/>
      <c r="O2276" s="292"/>
      <c r="P2276" s="292">
        <v>34526.519999999997</v>
      </c>
    </row>
    <row r="2277" spans="1:16" ht="15" hidden="1" customHeight="1" outlineLevel="1" x14ac:dyDescent="0.25">
      <c r="A2277" s="268" t="s">
        <v>2673</v>
      </c>
      <c r="B2277" s="712"/>
      <c r="C2277" s="713"/>
      <c r="D2277" s="714"/>
      <c r="E2277" s="625"/>
      <c r="F2277" s="628"/>
      <c r="G2277" s="265" t="s">
        <v>1874</v>
      </c>
      <c r="H2277" s="298"/>
      <c r="I2277" s="343"/>
      <c r="J2277" s="344">
        <v>1</v>
      </c>
      <c r="K2277" s="298"/>
      <c r="L2277" s="343"/>
      <c r="M2277" s="598">
        <v>15</v>
      </c>
      <c r="N2277" s="599"/>
      <c r="O2277" s="292"/>
      <c r="P2277" s="292">
        <v>21568.26</v>
      </c>
    </row>
    <row r="2278" spans="1:16" ht="15" hidden="1" customHeight="1" outlineLevel="1" x14ac:dyDescent="0.25">
      <c r="A2278" s="268" t="s">
        <v>2674</v>
      </c>
      <c r="B2278" s="712"/>
      <c r="C2278" s="713"/>
      <c r="D2278" s="714"/>
      <c r="E2278" s="625"/>
      <c r="F2278" s="628"/>
      <c r="G2278" s="265" t="s">
        <v>1880</v>
      </c>
      <c r="H2278" s="298"/>
      <c r="I2278" s="343"/>
      <c r="J2278" s="344">
        <v>1</v>
      </c>
      <c r="K2278" s="298"/>
      <c r="L2278" s="343"/>
      <c r="M2278" s="598">
        <v>15</v>
      </c>
      <c r="N2278" s="599"/>
      <c r="O2278" s="292"/>
      <c r="P2278" s="292">
        <v>21568.26</v>
      </c>
    </row>
    <row r="2279" spans="1:16" ht="15" hidden="1" customHeight="1" outlineLevel="1" thickBot="1" x14ac:dyDescent="0.3">
      <c r="A2279" s="268" t="s">
        <v>2675</v>
      </c>
      <c r="B2279" s="712"/>
      <c r="C2279" s="713"/>
      <c r="D2279" s="714"/>
      <c r="E2279" s="625"/>
      <c r="F2279" s="631"/>
      <c r="G2279" s="265" t="s">
        <v>1882</v>
      </c>
      <c r="H2279" s="298"/>
      <c r="I2279" s="343"/>
      <c r="J2279" s="344">
        <v>1</v>
      </c>
      <c r="K2279" s="298"/>
      <c r="L2279" s="343"/>
      <c r="M2279" s="598">
        <v>15</v>
      </c>
      <c r="N2279" s="599"/>
      <c r="O2279" s="292"/>
      <c r="P2279" s="292">
        <v>21568.26</v>
      </c>
    </row>
    <row r="2280" spans="1:16" ht="15" customHeight="1" collapsed="1" thickBot="1" x14ac:dyDescent="0.3">
      <c r="A2280" s="413" t="s">
        <v>93</v>
      </c>
      <c r="B2280" s="712"/>
      <c r="C2280" s="713"/>
      <c r="D2280" s="714"/>
      <c r="E2280" s="625"/>
      <c r="F2280" s="621" t="s">
        <v>4203</v>
      </c>
      <c r="G2280" s="403" t="s">
        <v>2588</v>
      </c>
      <c r="H2280" s="417">
        <v>0</v>
      </c>
      <c r="I2280" s="415">
        <v>0</v>
      </c>
      <c r="J2280" s="415">
        <v>7</v>
      </c>
      <c r="K2280" s="414">
        <v>0</v>
      </c>
      <c r="L2280" s="584">
        <v>0</v>
      </c>
      <c r="M2280" s="415">
        <v>1914.05</v>
      </c>
      <c r="N2280" s="570">
        <v>0</v>
      </c>
      <c r="O2280" s="388">
        <v>0</v>
      </c>
      <c r="P2280" s="389">
        <v>3544356.1699999995</v>
      </c>
    </row>
    <row r="2281" spans="1:16" ht="15" hidden="1" customHeight="1" outlineLevel="1" x14ac:dyDescent="0.25">
      <c r="A2281" s="268" t="s">
        <v>1118</v>
      </c>
      <c r="B2281" s="712"/>
      <c r="C2281" s="713"/>
      <c r="D2281" s="714"/>
      <c r="E2281" s="625"/>
      <c r="F2281" s="622"/>
      <c r="G2281" s="265" t="s">
        <v>2375</v>
      </c>
      <c r="H2281" s="297"/>
      <c r="I2281" s="304"/>
      <c r="J2281" s="304">
        <v>2</v>
      </c>
      <c r="K2281" s="297"/>
      <c r="L2281" s="304"/>
      <c r="M2281" s="297">
        <v>610</v>
      </c>
      <c r="N2281" s="287"/>
      <c r="O2281" s="279"/>
      <c r="P2281" s="279">
        <v>720026.65</v>
      </c>
    </row>
    <row r="2282" spans="1:16" ht="15" hidden="1" customHeight="1" outlineLevel="1" x14ac:dyDescent="0.25">
      <c r="A2282" s="268" t="s">
        <v>1119</v>
      </c>
      <c r="B2282" s="712"/>
      <c r="C2282" s="713"/>
      <c r="D2282" s="714"/>
      <c r="E2282" s="625"/>
      <c r="F2282" s="622"/>
      <c r="G2282" s="265" t="s">
        <v>2377</v>
      </c>
      <c r="H2282" s="297"/>
      <c r="I2282" s="304"/>
      <c r="J2282" s="304">
        <v>2</v>
      </c>
      <c r="K2282" s="297"/>
      <c r="L2282" s="304"/>
      <c r="M2282" s="297">
        <v>666</v>
      </c>
      <c r="N2282" s="287"/>
      <c r="O2282" s="279"/>
      <c r="P2282" s="279">
        <v>1319166</v>
      </c>
    </row>
    <row r="2283" spans="1:16" ht="15" hidden="1" customHeight="1" outlineLevel="1" x14ac:dyDescent="0.25">
      <c r="A2283" s="268" t="s">
        <v>1120</v>
      </c>
      <c r="B2283" s="712"/>
      <c r="C2283" s="713"/>
      <c r="D2283" s="714"/>
      <c r="E2283" s="625"/>
      <c r="F2283" s="622"/>
      <c r="G2283" s="265" t="s">
        <v>2381</v>
      </c>
      <c r="H2283" s="297"/>
      <c r="I2283" s="304"/>
      <c r="J2283" s="304">
        <v>2</v>
      </c>
      <c r="K2283" s="297"/>
      <c r="L2283" s="304"/>
      <c r="M2283" s="297">
        <v>313.05</v>
      </c>
      <c r="N2283" s="287"/>
      <c r="O2283" s="279"/>
      <c r="P2283" s="279">
        <v>1015110.0399999998</v>
      </c>
    </row>
    <row r="2284" spans="1:16" ht="15" hidden="1" customHeight="1" outlineLevel="1" thickBot="1" x14ac:dyDescent="0.3">
      <c r="A2284" s="268" t="s">
        <v>1121</v>
      </c>
      <c r="B2284" s="712"/>
      <c r="C2284" s="713"/>
      <c r="D2284" s="714"/>
      <c r="E2284" s="625"/>
      <c r="F2284" s="623"/>
      <c r="G2284" s="265" t="s">
        <v>2382</v>
      </c>
      <c r="H2284" s="297"/>
      <c r="I2284" s="304"/>
      <c r="J2284" s="304">
        <v>1</v>
      </c>
      <c r="K2284" s="297"/>
      <c r="L2284" s="304"/>
      <c r="M2284" s="297">
        <v>325</v>
      </c>
      <c r="N2284" s="287"/>
      <c r="O2284" s="279"/>
      <c r="P2284" s="279">
        <v>490053.47999999992</v>
      </c>
    </row>
    <row r="2285" spans="1:16" ht="15" customHeight="1" collapsed="1" thickBot="1" x14ac:dyDescent="0.3">
      <c r="A2285" s="416" t="s">
        <v>95</v>
      </c>
      <c r="B2285" s="712"/>
      <c r="C2285" s="713"/>
      <c r="D2285" s="714"/>
      <c r="E2285" s="624" t="s">
        <v>92</v>
      </c>
      <c r="F2285" s="630" t="s">
        <v>91</v>
      </c>
      <c r="G2285" s="403" t="s">
        <v>2588</v>
      </c>
      <c r="H2285" s="414">
        <v>0</v>
      </c>
      <c r="I2285" s="415">
        <v>17</v>
      </c>
      <c r="J2285" s="415">
        <v>26</v>
      </c>
      <c r="K2285" s="414">
        <v>0</v>
      </c>
      <c r="L2285" s="415">
        <v>1165</v>
      </c>
      <c r="M2285" s="414">
        <v>3461.2</v>
      </c>
      <c r="N2285" s="570">
        <v>0</v>
      </c>
      <c r="O2285" s="389">
        <v>331092.36002600606</v>
      </c>
      <c r="P2285" s="389">
        <v>965469.96000000008</v>
      </c>
    </row>
    <row r="2286" spans="1:16" ht="15" hidden="1" customHeight="1" outlineLevel="1" x14ac:dyDescent="0.25">
      <c r="A2286" s="267" t="s">
        <v>1118</v>
      </c>
      <c r="B2286" s="712"/>
      <c r="C2286" s="713"/>
      <c r="D2286" s="714"/>
      <c r="E2286" s="625"/>
      <c r="F2286" s="628"/>
      <c r="G2286" s="359" t="s">
        <v>1259</v>
      </c>
      <c r="H2286" s="370"/>
      <c r="I2286" s="358">
        <v>1</v>
      </c>
      <c r="J2286" s="356"/>
      <c r="K2286" s="476"/>
      <c r="L2286" s="370">
        <v>80</v>
      </c>
      <c r="M2286" s="476"/>
      <c r="N2286" s="370"/>
      <c r="O2286" s="256">
        <v>15862.11307892355</v>
      </c>
      <c r="P2286" s="256"/>
    </row>
    <row r="2287" spans="1:16" ht="15" hidden="1" customHeight="1" outlineLevel="1" x14ac:dyDescent="0.25">
      <c r="A2287" s="268" t="s">
        <v>1119</v>
      </c>
      <c r="B2287" s="712"/>
      <c r="C2287" s="713"/>
      <c r="D2287" s="714"/>
      <c r="E2287" s="625"/>
      <c r="F2287" s="628"/>
      <c r="G2287" s="201" t="s">
        <v>1260</v>
      </c>
      <c r="H2287" s="377"/>
      <c r="I2287" s="291">
        <v>1</v>
      </c>
      <c r="J2287" s="357"/>
      <c r="K2287" s="219"/>
      <c r="L2287" s="377">
        <v>50</v>
      </c>
      <c r="M2287" s="219"/>
      <c r="N2287" s="370"/>
      <c r="O2287" s="256">
        <v>22098.77307892355</v>
      </c>
      <c r="P2287" s="256"/>
    </row>
    <row r="2288" spans="1:16" ht="15" hidden="1" customHeight="1" outlineLevel="1" x14ac:dyDescent="0.25">
      <c r="A2288" s="268" t="s">
        <v>1120</v>
      </c>
      <c r="B2288" s="712"/>
      <c r="C2288" s="713"/>
      <c r="D2288" s="714"/>
      <c r="E2288" s="625"/>
      <c r="F2288" s="628"/>
      <c r="G2288" s="201" t="s">
        <v>1261</v>
      </c>
      <c r="H2288" s="377"/>
      <c r="I2288" s="291">
        <v>1</v>
      </c>
      <c r="J2288" s="357"/>
      <c r="K2288" s="219"/>
      <c r="L2288" s="377">
        <v>50</v>
      </c>
      <c r="M2288" s="219"/>
      <c r="N2288" s="370"/>
      <c r="O2288" s="256">
        <v>23068.973078923551</v>
      </c>
      <c r="P2288" s="256"/>
    </row>
    <row r="2289" spans="1:16" ht="15" hidden="1" customHeight="1" outlineLevel="1" x14ac:dyDescent="0.25">
      <c r="A2289" s="268" t="s">
        <v>1121</v>
      </c>
      <c r="B2289" s="712"/>
      <c r="C2289" s="713"/>
      <c r="D2289" s="714"/>
      <c r="E2289" s="625"/>
      <c r="F2289" s="628"/>
      <c r="G2289" s="201" t="s">
        <v>1262</v>
      </c>
      <c r="H2289" s="377"/>
      <c r="I2289" s="291">
        <v>1</v>
      </c>
      <c r="J2289" s="357"/>
      <c r="K2289" s="219"/>
      <c r="L2289" s="377">
        <v>60</v>
      </c>
      <c r="M2289" s="219"/>
      <c r="N2289" s="370"/>
      <c r="O2289" s="256">
        <v>22098.77307892355</v>
      </c>
      <c r="P2289" s="256"/>
    </row>
    <row r="2290" spans="1:16" ht="15" hidden="1" customHeight="1" outlineLevel="1" x14ac:dyDescent="0.25">
      <c r="A2290" s="268" t="s">
        <v>1122</v>
      </c>
      <c r="B2290" s="712"/>
      <c r="C2290" s="713"/>
      <c r="D2290" s="714"/>
      <c r="E2290" s="625"/>
      <c r="F2290" s="628"/>
      <c r="G2290" s="201" t="s">
        <v>1263</v>
      </c>
      <c r="H2290" s="377"/>
      <c r="I2290" s="291">
        <v>1</v>
      </c>
      <c r="J2290" s="357"/>
      <c r="K2290" s="219"/>
      <c r="L2290" s="377">
        <v>55</v>
      </c>
      <c r="M2290" s="219"/>
      <c r="N2290" s="370"/>
      <c r="O2290" s="256">
        <v>22098.77307892355</v>
      </c>
      <c r="P2290" s="256"/>
    </row>
    <row r="2291" spans="1:16" ht="15" hidden="1" customHeight="1" outlineLevel="1" x14ac:dyDescent="0.25">
      <c r="A2291" s="268" t="s">
        <v>1123</v>
      </c>
      <c r="B2291" s="712"/>
      <c r="C2291" s="713"/>
      <c r="D2291" s="714"/>
      <c r="E2291" s="625"/>
      <c r="F2291" s="628"/>
      <c r="G2291" s="201" t="s">
        <v>1264</v>
      </c>
      <c r="H2291" s="377"/>
      <c r="I2291" s="291">
        <v>1</v>
      </c>
      <c r="J2291" s="357"/>
      <c r="K2291" s="219"/>
      <c r="L2291" s="377">
        <v>60</v>
      </c>
      <c r="M2291" s="219"/>
      <c r="N2291" s="370"/>
      <c r="O2291" s="256">
        <v>18721.853078923552</v>
      </c>
      <c r="P2291" s="256"/>
    </row>
    <row r="2292" spans="1:16" ht="15" hidden="1" customHeight="1" outlineLevel="1" x14ac:dyDescent="0.25">
      <c r="A2292" s="268" t="s">
        <v>1124</v>
      </c>
      <c r="B2292" s="712"/>
      <c r="C2292" s="713"/>
      <c r="D2292" s="714"/>
      <c r="E2292" s="625"/>
      <c r="F2292" s="628"/>
      <c r="G2292" s="201" t="s">
        <v>1265</v>
      </c>
      <c r="H2292" s="377"/>
      <c r="I2292" s="291">
        <v>1</v>
      </c>
      <c r="J2292" s="357"/>
      <c r="K2292" s="219"/>
      <c r="L2292" s="377">
        <v>50</v>
      </c>
      <c r="M2292" s="219"/>
      <c r="N2292" s="370"/>
      <c r="O2292" s="256">
        <v>17710.02307892355</v>
      </c>
      <c r="P2292" s="256"/>
    </row>
    <row r="2293" spans="1:16" ht="15" hidden="1" customHeight="1" outlineLevel="1" x14ac:dyDescent="0.25">
      <c r="A2293" s="268" t="s">
        <v>1125</v>
      </c>
      <c r="B2293" s="712"/>
      <c r="C2293" s="713"/>
      <c r="D2293" s="714"/>
      <c r="E2293" s="625"/>
      <c r="F2293" s="628"/>
      <c r="G2293" s="201" t="s">
        <v>1266</v>
      </c>
      <c r="H2293" s="377"/>
      <c r="I2293" s="291">
        <v>1</v>
      </c>
      <c r="J2293" s="357"/>
      <c r="K2293" s="219"/>
      <c r="L2293" s="377">
        <v>55</v>
      </c>
      <c r="M2293" s="219"/>
      <c r="N2293" s="370"/>
      <c r="O2293" s="256">
        <v>20814.11</v>
      </c>
      <c r="P2293" s="256"/>
    </row>
    <row r="2294" spans="1:16" ht="15" hidden="1" customHeight="1" outlineLevel="1" x14ac:dyDescent="0.25">
      <c r="A2294" s="268" t="s">
        <v>1126</v>
      </c>
      <c r="B2294" s="712"/>
      <c r="C2294" s="713"/>
      <c r="D2294" s="714"/>
      <c r="E2294" s="625"/>
      <c r="F2294" s="628"/>
      <c r="G2294" s="201" t="s">
        <v>1267</v>
      </c>
      <c r="H2294" s="377"/>
      <c r="I2294" s="291">
        <v>3</v>
      </c>
      <c r="J2294" s="357"/>
      <c r="K2294" s="219"/>
      <c r="L2294" s="377">
        <v>50</v>
      </c>
      <c r="M2294" s="219"/>
      <c r="N2294" s="370"/>
      <c r="O2294" s="256">
        <v>49274.039999999994</v>
      </c>
      <c r="P2294" s="256"/>
    </row>
    <row r="2295" spans="1:16" ht="15" hidden="1" customHeight="1" outlineLevel="1" x14ac:dyDescent="0.25">
      <c r="A2295" s="268" t="s">
        <v>1127</v>
      </c>
      <c r="B2295" s="712"/>
      <c r="C2295" s="713"/>
      <c r="D2295" s="714"/>
      <c r="E2295" s="625"/>
      <c r="F2295" s="628"/>
      <c r="G2295" s="201" t="s">
        <v>1268</v>
      </c>
      <c r="H2295" s="377"/>
      <c r="I2295" s="291">
        <v>1</v>
      </c>
      <c r="J2295" s="357"/>
      <c r="K2295" s="219"/>
      <c r="L2295" s="377">
        <v>50</v>
      </c>
      <c r="M2295" s="219"/>
      <c r="N2295" s="370"/>
      <c r="O2295" s="256">
        <v>19708.513078923552</v>
      </c>
      <c r="P2295" s="256"/>
    </row>
    <row r="2296" spans="1:16" ht="15" hidden="1" customHeight="1" outlineLevel="1" x14ac:dyDescent="0.25">
      <c r="A2296" s="268" t="s">
        <v>1128</v>
      </c>
      <c r="B2296" s="712"/>
      <c r="C2296" s="713"/>
      <c r="D2296" s="714"/>
      <c r="E2296" s="625"/>
      <c r="F2296" s="628"/>
      <c r="G2296" s="201" t="s">
        <v>1269</v>
      </c>
      <c r="H2296" s="377"/>
      <c r="I2296" s="291">
        <v>1</v>
      </c>
      <c r="J2296" s="357"/>
      <c r="K2296" s="219"/>
      <c r="L2296" s="377">
        <v>95</v>
      </c>
      <c r="M2296" s="219"/>
      <c r="N2296" s="370"/>
      <c r="O2296" s="256">
        <v>18991.02307892355</v>
      </c>
      <c r="P2296" s="256"/>
    </row>
    <row r="2297" spans="1:16" ht="15" hidden="1" customHeight="1" outlineLevel="1" x14ac:dyDescent="0.25">
      <c r="A2297" s="268" t="s">
        <v>1129</v>
      </c>
      <c r="B2297" s="712"/>
      <c r="C2297" s="713"/>
      <c r="D2297" s="714"/>
      <c r="E2297" s="625"/>
      <c r="F2297" s="628"/>
      <c r="G2297" s="201" t="s">
        <v>1270</v>
      </c>
      <c r="H2297" s="377"/>
      <c r="I2297" s="291">
        <v>1</v>
      </c>
      <c r="J2297" s="357"/>
      <c r="K2297" s="219"/>
      <c r="L2297" s="377">
        <v>150</v>
      </c>
      <c r="M2297" s="219"/>
      <c r="N2297" s="370"/>
      <c r="O2297" s="256">
        <v>16864.653078923551</v>
      </c>
      <c r="P2297" s="256"/>
    </row>
    <row r="2298" spans="1:16" ht="15" hidden="1" customHeight="1" outlineLevel="1" x14ac:dyDescent="0.25">
      <c r="A2298" s="268" t="s">
        <v>1130</v>
      </c>
      <c r="B2298" s="712"/>
      <c r="C2298" s="713"/>
      <c r="D2298" s="714"/>
      <c r="E2298" s="625"/>
      <c r="F2298" s="628"/>
      <c r="G2298" s="201" t="s">
        <v>1271</v>
      </c>
      <c r="H2298" s="377"/>
      <c r="I2298" s="291">
        <v>1</v>
      </c>
      <c r="J2298" s="357"/>
      <c r="K2298" s="219"/>
      <c r="L2298" s="377">
        <v>60</v>
      </c>
      <c r="M2298" s="219"/>
      <c r="N2298" s="370"/>
      <c r="O2298" s="256">
        <v>22393.16307892355</v>
      </c>
      <c r="P2298" s="256"/>
    </row>
    <row r="2299" spans="1:16" ht="15" hidden="1" customHeight="1" outlineLevel="1" x14ac:dyDescent="0.25">
      <c r="A2299" s="268" t="s">
        <v>1131</v>
      </c>
      <c r="B2299" s="712"/>
      <c r="C2299" s="713"/>
      <c r="D2299" s="714"/>
      <c r="E2299" s="625"/>
      <c r="F2299" s="628"/>
      <c r="G2299" s="201" t="s">
        <v>1272</v>
      </c>
      <c r="H2299" s="377"/>
      <c r="I2299" s="291">
        <v>1</v>
      </c>
      <c r="J2299" s="357"/>
      <c r="K2299" s="219"/>
      <c r="L2299" s="377">
        <v>150</v>
      </c>
      <c r="M2299" s="219"/>
      <c r="N2299" s="370"/>
      <c r="O2299" s="256">
        <v>18916.02307892355</v>
      </c>
      <c r="P2299" s="256"/>
    </row>
    <row r="2300" spans="1:16" ht="15" hidden="1" customHeight="1" outlineLevel="1" x14ac:dyDescent="0.25">
      <c r="A2300" s="268" t="s">
        <v>1132</v>
      </c>
      <c r="B2300" s="712"/>
      <c r="C2300" s="713"/>
      <c r="D2300" s="714"/>
      <c r="E2300" s="625"/>
      <c r="F2300" s="628"/>
      <c r="G2300" s="201" t="s">
        <v>1273</v>
      </c>
      <c r="H2300" s="377"/>
      <c r="I2300" s="291">
        <v>1</v>
      </c>
      <c r="J2300" s="357"/>
      <c r="K2300" s="219"/>
      <c r="L2300" s="377">
        <v>150</v>
      </c>
      <c r="M2300" s="219"/>
      <c r="N2300" s="370"/>
      <c r="O2300" s="256">
        <v>22471.553078923549</v>
      </c>
      <c r="P2300" s="351"/>
    </row>
    <row r="2301" spans="1:16" ht="15" hidden="1" customHeight="1" outlineLevel="1" x14ac:dyDescent="0.25">
      <c r="A2301" s="268" t="s">
        <v>1133</v>
      </c>
      <c r="B2301" s="712"/>
      <c r="C2301" s="713"/>
      <c r="D2301" s="714"/>
      <c r="E2301" s="625"/>
      <c r="F2301" s="628"/>
      <c r="G2301" s="200" t="s">
        <v>2361</v>
      </c>
      <c r="H2301" s="354"/>
      <c r="I2301" s="273"/>
      <c r="J2301" s="297">
        <v>1</v>
      </c>
      <c r="K2301" s="304"/>
      <c r="L2301" s="354"/>
      <c r="M2301" s="273">
        <v>140.4</v>
      </c>
      <c r="N2301" s="214"/>
      <c r="O2301" s="279"/>
      <c r="P2301" s="201">
        <v>37714.25</v>
      </c>
    </row>
    <row r="2302" spans="1:16" ht="15" hidden="1" customHeight="1" outlineLevel="1" x14ac:dyDescent="0.25">
      <c r="A2302" s="268" t="s">
        <v>1134</v>
      </c>
      <c r="B2302" s="712"/>
      <c r="C2302" s="713"/>
      <c r="D2302" s="714"/>
      <c r="E2302" s="625"/>
      <c r="F2302" s="628"/>
      <c r="G2302" s="200" t="s">
        <v>2238</v>
      </c>
      <c r="H2302" s="354"/>
      <c r="I2302" s="273"/>
      <c r="J2302" s="297">
        <v>1</v>
      </c>
      <c r="K2302" s="304"/>
      <c r="L2302" s="354"/>
      <c r="M2302" s="273">
        <v>90</v>
      </c>
      <c r="N2302" s="214"/>
      <c r="O2302" s="279"/>
      <c r="P2302" s="201">
        <v>22023</v>
      </c>
    </row>
    <row r="2303" spans="1:16" ht="15" hidden="1" customHeight="1" outlineLevel="1" x14ac:dyDescent="0.25">
      <c r="A2303" s="268" t="s">
        <v>1135</v>
      </c>
      <c r="B2303" s="712"/>
      <c r="C2303" s="713"/>
      <c r="D2303" s="714"/>
      <c r="E2303" s="625"/>
      <c r="F2303" s="628"/>
      <c r="G2303" s="200" t="s">
        <v>2268</v>
      </c>
      <c r="H2303" s="354"/>
      <c r="I2303" s="273"/>
      <c r="J2303" s="297">
        <v>2</v>
      </c>
      <c r="K2303" s="304"/>
      <c r="L2303" s="354"/>
      <c r="M2303" s="273">
        <v>150</v>
      </c>
      <c r="N2303" s="214"/>
      <c r="O2303" s="279"/>
      <c r="P2303" s="201">
        <v>38512</v>
      </c>
    </row>
    <row r="2304" spans="1:16" ht="15" hidden="1" customHeight="1" outlineLevel="1" x14ac:dyDescent="0.25">
      <c r="A2304" s="268" t="s">
        <v>1136</v>
      </c>
      <c r="B2304" s="712"/>
      <c r="C2304" s="713"/>
      <c r="D2304" s="714"/>
      <c r="E2304" s="625"/>
      <c r="F2304" s="628"/>
      <c r="G2304" s="200" t="s">
        <v>2285</v>
      </c>
      <c r="H2304" s="354"/>
      <c r="I2304" s="273"/>
      <c r="J2304" s="297">
        <v>1</v>
      </c>
      <c r="K2304" s="304"/>
      <c r="L2304" s="354"/>
      <c r="M2304" s="273">
        <v>150</v>
      </c>
      <c r="N2304" s="214"/>
      <c r="O2304" s="279"/>
      <c r="P2304" s="201">
        <v>26263.14</v>
      </c>
    </row>
    <row r="2305" spans="1:16" ht="15" hidden="1" customHeight="1" outlineLevel="1" x14ac:dyDescent="0.25">
      <c r="A2305" s="268" t="s">
        <v>1137</v>
      </c>
      <c r="B2305" s="712"/>
      <c r="C2305" s="713"/>
      <c r="D2305" s="714"/>
      <c r="E2305" s="625"/>
      <c r="F2305" s="628"/>
      <c r="G2305" s="200" t="s">
        <v>2040</v>
      </c>
      <c r="H2305" s="354"/>
      <c r="I2305" s="273"/>
      <c r="J2305" s="297">
        <v>1</v>
      </c>
      <c r="K2305" s="304"/>
      <c r="L2305" s="354"/>
      <c r="M2305" s="273">
        <v>65.400000000000006</v>
      </c>
      <c r="N2305" s="214"/>
      <c r="O2305" s="279"/>
      <c r="P2305" s="201">
        <v>16502.599999999999</v>
      </c>
    </row>
    <row r="2306" spans="1:16" ht="15" hidden="1" customHeight="1" outlineLevel="1" x14ac:dyDescent="0.25">
      <c r="A2306" s="268" t="s">
        <v>1138</v>
      </c>
      <c r="B2306" s="712"/>
      <c r="C2306" s="713"/>
      <c r="D2306" s="714"/>
      <c r="E2306" s="625"/>
      <c r="F2306" s="628"/>
      <c r="G2306" s="200" t="s">
        <v>2300</v>
      </c>
      <c r="H2306" s="354"/>
      <c r="I2306" s="273"/>
      <c r="J2306" s="297">
        <v>1</v>
      </c>
      <c r="K2306" s="304"/>
      <c r="L2306" s="354"/>
      <c r="M2306" s="273">
        <v>125</v>
      </c>
      <c r="N2306" s="214"/>
      <c r="O2306" s="279"/>
      <c r="P2306" s="201">
        <v>16744.34</v>
      </c>
    </row>
    <row r="2307" spans="1:16" ht="15" hidden="1" customHeight="1" outlineLevel="1" x14ac:dyDescent="0.25">
      <c r="A2307" s="268" t="s">
        <v>1139</v>
      </c>
      <c r="B2307" s="712"/>
      <c r="C2307" s="713"/>
      <c r="D2307" s="714"/>
      <c r="E2307" s="625"/>
      <c r="F2307" s="628"/>
      <c r="G2307" s="200" t="s">
        <v>1341</v>
      </c>
      <c r="H2307" s="354"/>
      <c r="I2307" s="273"/>
      <c r="J2307" s="297">
        <v>1</v>
      </c>
      <c r="K2307" s="304"/>
      <c r="L2307" s="354"/>
      <c r="M2307" s="273">
        <v>100</v>
      </c>
      <c r="N2307" s="214"/>
      <c r="O2307" s="279"/>
      <c r="P2307" s="201">
        <v>16078.7</v>
      </c>
    </row>
    <row r="2308" spans="1:16" ht="15" hidden="1" customHeight="1" outlineLevel="1" x14ac:dyDescent="0.25">
      <c r="A2308" s="268" t="s">
        <v>1140</v>
      </c>
      <c r="B2308" s="712"/>
      <c r="C2308" s="713"/>
      <c r="D2308" s="714"/>
      <c r="E2308" s="625"/>
      <c r="F2308" s="628"/>
      <c r="G2308" s="200" t="s">
        <v>2309</v>
      </c>
      <c r="H2308" s="354"/>
      <c r="I2308" s="273"/>
      <c r="J2308" s="297">
        <v>1</v>
      </c>
      <c r="K2308" s="304"/>
      <c r="L2308" s="354"/>
      <c r="M2308" s="273">
        <v>150</v>
      </c>
      <c r="N2308" s="214"/>
      <c r="O2308" s="279"/>
      <c r="P2308" s="201">
        <v>5205.9599999999991</v>
      </c>
    </row>
    <row r="2309" spans="1:16" ht="15" hidden="1" customHeight="1" outlineLevel="1" x14ac:dyDescent="0.25">
      <c r="A2309" s="268" t="s">
        <v>1141</v>
      </c>
      <c r="B2309" s="712"/>
      <c r="C2309" s="713"/>
      <c r="D2309" s="714"/>
      <c r="E2309" s="625"/>
      <c r="F2309" s="628"/>
      <c r="G2309" s="200" t="s">
        <v>2313</v>
      </c>
      <c r="H2309" s="354"/>
      <c r="I2309" s="273"/>
      <c r="J2309" s="297">
        <v>1</v>
      </c>
      <c r="K2309" s="304"/>
      <c r="L2309" s="354"/>
      <c r="M2309" s="273">
        <v>55</v>
      </c>
      <c r="N2309" s="214"/>
      <c r="O2309" s="279"/>
      <c r="P2309" s="201">
        <v>38995.880000000005</v>
      </c>
    </row>
    <row r="2310" spans="1:16" ht="15" hidden="1" customHeight="1" outlineLevel="1" x14ac:dyDescent="0.25">
      <c r="A2310" s="268" t="s">
        <v>1142</v>
      </c>
      <c r="B2310" s="712"/>
      <c r="C2310" s="713"/>
      <c r="D2310" s="714"/>
      <c r="E2310" s="625"/>
      <c r="F2310" s="628"/>
      <c r="G2310" s="200" t="s">
        <v>2380</v>
      </c>
      <c r="H2310" s="354"/>
      <c r="I2310" s="273"/>
      <c r="J2310" s="297">
        <v>2</v>
      </c>
      <c r="K2310" s="304"/>
      <c r="L2310" s="354"/>
      <c r="M2310" s="273">
        <v>150</v>
      </c>
      <c r="N2310" s="214"/>
      <c r="O2310" s="279"/>
      <c r="P2310" s="201">
        <v>79498.760000000009</v>
      </c>
    </row>
    <row r="2311" spans="1:16" ht="15" hidden="1" customHeight="1" outlineLevel="1" x14ac:dyDescent="0.25">
      <c r="A2311" s="268" t="s">
        <v>1143</v>
      </c>
      <c r="B2311" s="712"/>
      <c r="C2311" s="713"/>
      <c r="D2311" s="714"/>
      <c r="E2311" s="625"/>
      <c r="F2311" s="628"/>
      <c r="G2311" s="200" t="s">
        <v>2334</v>
      </c>
      <c r="H2311" s="354"/>
      <c r="I2311" s="273"/>
      <c r="J2311" s="297">
        <v>1</v>
      </c>
      <c r="K2311" s="304"/>
      <c r="L2311" s="354"/>
      <c r="M2311" s="273">
        <v>355.4</v>
      </c>
      <c r="N2311" s="214"/>
      <c r="O2311" s="279"/>
      <c r="P2311" s="201">
        <v>21820.000000000051</v>
      </c>
    </row>
    <row r="2312" spans="1:16" ht="15" hidden="1" customHeight="1" outlineLevel="1" x14ac:dyDescent="0.25">
      <c r="A2312" s="268" t="s">
        <v>1144</v>
      </c>
      <c r="B2312" s="712"/>
      <c r="C2312" s="713"/>
      <c r="D2312" s="714"/>
      <c r="E2312" s="625"/>
      <c r="F2312" s="628"/>
      <c r="G2312" s="360" t="s">
        <v>1317</v>
      </c>
      <c r="H2312" s="374"/>
      <c r="I2312" s="216"/>
      <c r="J2312" s="298">
        <v>2</v>
      </c>
      <c r="K2312" s="304"/>
      <c r="L2312" s="374"/>
      <c r="M2312" s="216">
        <v>60</v>
      </c>
      <c r="N2312" s="374"/>
      <c r="O2312" s="292"/>
      <c r="P2312" s="292">
        <v>179222.88999999998</v>
      </c>
    </row>
    <row r="2313" spans="1:16" ht="15" hidden="1" customHeight="1" outlineLevel="1" x14ac:dyDescent="0.25">
      <c r="A2313" s="268" t="s">
        <v>1145</v>
      </c>
      <c r="B2313" s="712"/>
      <c r="C2313" s="713"/>
      <c r="D2313" s="714"/>
      <c r="E2313" s="625"/>
      <c r="F2313" s="628"/>
      <c r="G2313" s="200" t="s">
        <v>1321</v>
      </c>
      <c r="H2313" s="374"/>
      <c r="I2313" s="216"/>
      <c r="J2313" s="298">
        <v>1</v>
      </c>
      <c r="K2313" s="216"/>
      <c r="L2313" s="374"/>
      <c r="M2313" s="216">
        <v>100</v>
      </c>
      <c r="N2313" s="374"/>
      <c r="O2313" s="292"/>
      <c r="P2313" s="292">
        <v>91434.92</v>
      </c>
    </row>
    <row r="2314" spans="1:16" ht="15" hidden="1" customHeight="1" outlineLevel="1" x14ac:dyDescent="0.25">
      <c r="A2314" s="268" t="s">
        <v>1146</v>
      </c>
      <c r="B2314" s="712"/>
      <c r="C2314" s="713"/>
      <c r="D2314" s="714"/>
      <c r="E2314" s="625"/>
      <c r="F2314" s="628"/>
      <c r="G2314" s="200" t="s">
        <v>1347</v>
      </c>
      <c r="H2314" s="374"/>
      <c r="I2314" s="216"/>
      <c r="J2314" s="298">
        <v>1</v>
      </c>
      <c r="K2314" s="216"/>
      <c r="L2314" s="374"/>
      <c r="M2314" s="216">
        <v>135</v>
      </c>
      <c r="N2314" s="374"/>
      <c r="O2314" s="292"/>
      <c r="P2314" s="292">
        <v>16084.84</v>
      </c>
    </row>
    <row r="2315" spans="1:16" ht="15" hidden="1" customHeight="1" outlineLevel="1" x14ac:dyDescent="0.25">
      <c r="A2315" s="268" t="s">
        <v>1147</v>
      </c>
      <c r="B2315" s="712"/>
      <c r="C2315" s="713"/>
      <c r="D2315" s="714"/>
      <c r="E2315" s="625"/>
      <c r="F2315" s="628"/>
      <c r="G2315" s="200" t="s">
        <v>1349</v>
      </c>
      <c r="H2315" s="374"/>
      <c r="I2315" s="216"/>
      <c r="J2315" s="298">
        <v>1</v>
      </c>
      <c r="K2315" s="216"/>
      <c r="L2315" s="374"/>
      <c r="M2315" s="216">
        <v>150</v>
      </c>
      <c r="N2315" s="374"/>
      <c r="O2315" s="292"/>
      <c r="P2315" s="292">
        <v>89473.709999999992</v>
      </c>
    </row>
    <row r="2316" spans="1:16" ht="15" hidden="1" customHeight="1" outlineLevel="1" x14ac:dyDescent="0.25">
      <c r="A2316" s="268" t="s">
        <v>1148</v>
      </c>
      <c r="B2316" s="712"/>
      <c r="C2316" s="713"/>
      <c r="D2316" s="714"/>
      <c r="E2316" s="625"/>
      <c r="F2316" s="628"/>
      <c r="G2316" s="200" t="s">
        <v>1359</v>
      </c>
      <c r="H2316" s="374"/>
      <c r="I2316" s="216"/>
      <c r="J2316" s="298">
        <v>1</v>
      </c>
      <c r="K2316" s="216"/>
      <c r="L2316" s="374"/>
      <c r="M2316" s="216">
        <v>150</v>
      </c>
      <c r="N2316" s="374"/>
      <c r="O2316" s="292"/>
      <c r="P2316" s="292">
        <v>88670.01999999999</v>
      </c>
    </row>
    <row r="2317" spans="1:16" ht="15" hidden="1" customHeight="1" outlineLevel="1" x14ac:dyDescent="0.25">
      <c r="A2317" s="268" t="s">
        <v>1149</v>
      </c>
      <c r="B2317" s="712"/>
      <c r="C2317" s="713"/>
      <c r="D2317" s="714"/>
      <c r="E2317" s="625"/>
      <c r="F2317" s="628"/>
      <c r="G2317" s="200" t="s">
        <v>1375</v>
      </c>
      <c r="H2317" s="374"/>
      <c r="I2317" s="216"/>
      <c r="J2317" s="298">
        <v>1</v>
      </c>
      <c r="K2317" s="216"/>
      <c r="L2317" s="374"/>
      <c r="M2317" s="216">
        <v>60</v>
      </c>
      <c r="N2317" s="374"/>
      <c r="O2317" s="292"/>
      <c r="P2317" s="292">
        <v>35935.22</v>
      </c>
    </row>
    <row r="2318" spans="1:16" ht="15" hidden="1" customHeight="1" outlineLevel="1" x14ac:dyDescent="0.25">
      <c r="A2318" s="268" t="s">
        <v>1150</v>
      </c>
      <c r="B2318" s="712"/>
      <c r="C2318" s="713"/>
      <c r="D2318" s="714"/>
      <c r="E2318" s="625"/>
      <c r="F2318" s="628"/>
      <c r="G2318" s="200" t="s">
        <v>1377</v>
      </c>
      <c r="H2318" s="374"/>
      <c r="I2318" s="216"/>
      <c r="J2318" s="298">
        <v>2</v>
      </c>
      <c r="K2318" s="216"/>
      <c r="L2318" s="374"/>
      <c r="M2318" s="216">
        <v>60</v>
      </c>
      <c r="N2318" s="374"/>
      <c r="O2318" s="292"/>
      <c r="P2318" s="292">
        <v>38757.24</v>
      </c>
    </row>
    <row r="2319" spans="1:16" ht="15" hidden="1" customHeight="1" outlineLevel="1" x14ac:dyDescent="0.25">
      <c r="A2319" s="268" t="s">
        <v>1151</v>
      </c>
      <c r="B2319" s="712"/>
      <c r="C2319" s="713"/>
      <c r="D2319" s="714"/>
      <c r="E2319" s="625"/>
      <c r="F2319" s="628"/>
      <c r="G2319" s="200" t="s">
        <v>1387</v>
      </c>
      <c r="H2319" s="374"/>
      <c r="I2319" s="216"/>
      <c r="J2319" s="298">
        <v>1</v>
      </c>
      <c r="K2319" s="216"/>
      <c r="L2319" s="374"/>
      <c r="M2319" s="216">
        <v>100</v>
      </c>
      <c r="N2319" s="374"/>
      <c r="O2319" s="292"/>
      <c r="P2319" s="292">
        <v>42008.4</v>
      </c>
    </row>
    <row r="2320" spans="1:16" ht="15" hidden="1" customHeight="1" outlineLevel="1" x14ac:dyDescent="0.25">
      <c r="A2320" s="268" t="s">
        <v>1152</v>
      </c>
      <c r="B2320" s="712"/>
      <c r="C2320" s="713"/>
      <c r="D2320" s="714"/>
      <c r="E2320" s="625"/>
      <c r="F2320" s="628"/>
      <c r="G2320" s="200" t="s">
        <v>2371</v>
      </c>
      <c r="H2320" s="354"/>
      <c r="I2320" s="273"/>
      <c r="J2320" s="297">
        <v>2</v>
      </c>
      <c r="K2320" s="273"/>
      <c r="L2320" s="354"/>
      <c r="M2320" s="273">
        <v>165</v>
      </c>
      <c r="N2320" s="214"/>
      <c r="O2320" s="279"/>
      <c r="P2320" s="279">
        <v>41583.54</v>
      </c>
    </row>
    <row r="2321" spans="1:21" ht="15" hidden="1" customHeight="1" outlineLevel="1" x14ac:dyDescent="0.25">
      <c r="A2321" s="268" t="s">
        <v>1153</v>
      </c>
      <c r="B2321" s="712"/>
      <c r="C2321" s="713"/>
      <c r="D2321" s="714"/>
      <c r="E2321" s="625"/>
      <c r="F2321" s="628"/>
      <c r="G2321" s="200" t="s">
        <v>2362</v>
      </c>
      <c r="H2321" s="355"/>
      <c r="I2321" s="272"/>
      <c r="J2321" s="341">
        <v>1</v>
      </c>
      <c r="K2321" s="273"/>
      <c r="L2321" s="355"/>
      <c r="M2321" s="272">
        <v>950</v>
      </c>
      <c r="N2321" s="211"/>
      <c r="O2321" s="281"/>
      <c r="P2321" s="281">
        <v>22940.55</v>
      </c>
    </row>
    <row r="2322" spans="1:21" ht="15" customHeight="1" collapsed="1" thickBot="1" x14ac:dyDescent="0.3">
      <c r="A2322" s="557"/>
      <c r="B2322" s="695"/>
      <c r="C2322" s="696"/>
      <c r="D2322" s="697"/>
      <c r="E2322" s="558"/>
      <c r="F2322" s="629"/>
      <c r="G2322" s="475"/>
      <c r="H2322" s="478"/>
      <c r="I2322" s="477"/>
      <c r="J2322" s="559"/>
      <c r="K2322" s="477"/>
      <c r="L2322" s="478"/>
      <c r="M2322" s="477"/>
      <c r="N2322" s="453"/>
      <c r="O2322" s="352"/>
      <c r="P2322" s="352"/>
    </row>
    <row r="2323" spans="1:21" ht="18.75" x14ac:dyDescent="0.3">
      <c r="A2323" s="249" t="s">
        <v>96</v>
      </c>
      <c r="B2323" s="222"/>
      <c r="C2323" s="222"/>
      <c r="D2323" s="222"/>
      <c r="E2323" s="223"/>
      <c r="F2323" s="223"/>
      <c r="G2323" s="362"/>
      <c r="H2323" s="222"/>
      <c r="I2323" s="222"/>
      <c r="J2323" s="239"/>
      <c r="K2323" s="222"/>
      <c r="L2323" s="222"/>
      <c r="M2323" s="222"/>
      <c r="N2323" s="222"/>
      <c r="O2323" s="222"/>
      <c r="P2323" s="222"/>
    </row>
    <row r="2327" spans="1:21" ht="48.75" hidden="1" customHeight="1" x14ac:dyDescent="0.4">
      <c r="A2327" s="250"/>
      <c r="B2327" s="320" t="s">
        <v>4204</v>
      </c>
      <c r="C2327" s="321"/>
      <c r="D2327" s="322"/>
      <c r="E2327" s="323"/>
      <c r="F2327" s="323"/>
      <c r="G2327" s="324"/>
      <c r="H2327" s="328" t="s">
        <v>97</v>
      </c>
      <c r="I2327" s="319"/>
      <c r="J2327" s="329"/>
      <c r="K2327" s="327" t="s">
        <v>4207</v>
      </c>
      <c r="L2327" s="18"/>
      <c r="M2327" s="18"/>
      <c r="N2327" s="18"/>
      <c r="O2327" s="18"/>
      <c r="P2327" s="18"/>
      <c r="Q2327" s="18"/>
      <c r="R2327" s="18"/>
      <c r="S2327" s="18"/>
      <c r="T2327" s="18"/>
      <c r="U2327" s="18"/>
    </row>
    <row r="2328" spans="1:21" ht="128.25" hidden="1" customHeight="1" x14ac:dyDescent="0.4">
      <c r="A2328" s="250"/>
      <c r="B2328" s="325" t="s">
        <v>4205</v>
      </c>
      <c r="C2328" s="326"/>
      <c r="D2328" s="322"/>
      <c r="E2328" s="323"/>
      <c r="F2328" s="196"/>
      <c r="G2328" s="324"/>
      <c r="H2328" s="328" t="s">
        <v>97</v>
      </c>
      <c r="I2328" s="319"/>
      <c r="J2328" s="329"/>
      <c r="K2328" s="327" t="s">
        <v>4206</v>
      </c>
      <c r="L2328" s="18"/>
      <c r="M2328" s="18"/>
      <c r="N2328" s="18"/>
      <c r="O2328" s="18"/>
      <c r="P2328" s="18"/>
      <c r="Q2328" s="18"/>
      <c r="R2328" s="18"/>
      <c r="S2328" s="18"/>
      <c r="T2328" s="18"/>
      <c r="U2328" s="18"/>
    </row>
    <row r="2329" spans="1:21" hidden="1" x14ac:dyDescent="0.25"/>
    <row r="2330" spans="1:21" ht="23.25" hidden="1" x14ac:dyDescent="0.35">
      <c r="B2330" s="486" t="s">
        <v>4204</v>
      </c>
      <c r="C2330" s="486"/>
      <c r="D2330" s="486"/>
      <c r="E2330" s="487"/>
      <c r="F2330" s="487"/>
      <c r="G2330" s="488"/>
      <c r="H2330" s="486" t="s">
        <v>97</v>
      </c>
      <c r="I2330" s="486"/>
      <c r="J2330" s="489"/>
      <c r="K2330" s="486" t="s">
        <v>4207</v>
      </c>
      <c r="L2330" s="486"/>
    </row>
    <row r="2331" spans="1:21" ht="87.75" hidden="1" customHeight="1" x14ac:dyDescent="0.35">
      <c r="B2331" s="486" t="s">
        <v>4205</v>
      </c>
      <c r="C2331" s="486"/>
      <c r="D2331" s="486"/>
      <c r="E2331" s="487"/>
      <c r="F2331" s="487"/>
      <c r="G2331" s="488"/>
      <c r="H2331" s="486" t="s">
        <v>97</v>
      </c>
      <c r="I2331" s="486"/>
      <c r="J2331" s="489"/>
      <c r="K2331" s="486" t="s">
        <v>4206</v>
      </c>
      <c r="L2331" s="486"/>
    </row>
    <row r="2332" spans="1:21" hidden="1" x14ac:dyDescent="0.25"/>
  </sheetData>
  <autoFilter ref="A1084:CX1399"/>
  <customSheetViews>
    <customSheetView guid="{5E01E0B8-30A3-4A6F-91C2-7D54D4C6F37E}" scale="70" showPageBreaks="1" fitToPage="1" showAutoFilter="1" hiddenRows="1" view="pageBreakPreview" topLeftCell="Y12">
      <pane ySplit="3" topLeftCell="A276" activePane="bottomLeft" state="frozen"/>
      <selection pane="bottomLeft" activeCell="AP277" sqref="AP277"/>
      <pageMargins left="0.70866141732283472" right="0.70866141732283472" top="0.74803149606299213" bottom="0.74803149606299213" header="0.31496062992125984" footer="0.31496062992125984"/>
      <pageSetup paperSize="8" scale="10" fitToHeight="3" orientation="portrait" horizontalDpi="180" verticalDpi="180" r:id="rId1"/>
      <autoFilter ref="A276:FF1455"/>
    </customSheetView>
    <customSheetView guid="{F0758C65-E57A-440A-9A41-469A8ABE6136}" scale="60" showPageBreaks="1" fitToPage="1" showAutoFilter="1" hiddenRows="1" view="pageBreakPreview" topLeftCell="F10">
      <pane xSplit="9" ySplit="12" topLeftCell="O563" activePane="bottomRight" state="frozen"/>
      <selection pane="bottomRight" activeCell="K566" sqref="K566"/>
      <pageMargins left="0.70866141732283472" right="0.70866141732283472" top="0.74803149606299213" bottom="0.74803149606299213" header="0.31496062992125984" footer="0.31496062992125984"/>
      <pageSetup paperSize="8" scale="10" fitToHeight="3" orientation="portrait" horizontalDpi="180" verticalDpi="180" r:id="rId2"/>
      <autoFilter ref="A276:FD1455"/>
    </customSheetView>
    <customSheetView guid="{74A34870-B98E-4439-95DD-DC767E9A23F9}" scale="70" showPageBreaks="1" fitToPage="1" showAutoFilter="1" hiddenRows="1" view="pageBreakPreview" topLeftCell="D10">
      <pane ySplit="8" topLeftCell="A346" activePane="bottomLeft" state="frozen"/>
      <selection pane="bottomLeft" activeCell="L348" sqref="L348"/>
      <pageMargins left="0.70866141732283472" right="0.70866141732283472" top="0.74803149606299213" bottom="0.74803149606299213" header="0.31496062992125984" footer="0.31496062992125984"/>
      <pageSetup paperSize="8" scale="10" fitToHeight="3" orientation="portrait" horizontalDpi="180" verticalDpi="180" r:id="rId3"/>
      <autoFilter ref="A276:FD1455"/>
    </customSheetView>
    <customSheetView guid="{77AA216B-561B-4471-BB31-0A939374EF7B}" scale="70" showPageBreaks="1" fitToPage="1" showAutoFilter="1" hiddenRows="1" view="pageBreakPreview" topLeftCell="C10">
      <pane ySplit="8" topLeftCell="A5953" activePane="bottomLeft" state="frozen"/>
      <selection pane="bottomLeft" activeCell="H5968" sqref="H5968"/>
      <pageMargins left="0.70866141732283472" right="0.70866141732283472" top="0.74803149606299213" bottom="0.74803149606299213" header="0.31496062992125984" footer="0.31496062992125984"/>
      <pageSetup paperSize="8" scale="10" fitToHeight="3" orientation="portrait" horizontalDpi="180" verticalDpi="180" r:id="rId4"/>
      <autoFilter ref="A18:EJ1108"/>
    </customSheetView>
  </customSheetViews>
  <mergeCells count="149">
    <mergeCell ref="B1996:F1996"/>
    <mergeCell ref="B1997:D2058"/>
    <mergeCell ref="B2059:D2322"/>
    <mergeCell ref="B1760:C1776"/>
    <mergeCell ref="B1659:C1759"/>
    <mergeCell ref="B1777:C1976"/>
    <mergeCell ref="B1977:C1987"/>
    <mergeCell ref="D1777:D1987"/>
    <mergeCell ref="D1659:D1776"/>
    <mergeCell ref="B1552:B1553"/>
    <mergeCell ref="C1552:C1553"/>
    <mergeCell ref="D1552:D1553"/>
    <mergeCell ref="B1405:B1551"/>
    <mergeCell ref="C1405:C1457"/>
    <mergeCell ref="D1405:D1430"/>
    <mergeCell ref="D1431:D1457"/>
    <mergeCell ref="C1463:C1551"/>
    <mergeCell ref="D1463:D1551"/>
    <mergeCell ref="K1083:M1083"/>
    <mergeCell ref="N1083:P1083"/>
    <mergeCell ref="B1084:B1399"/>
    <mergeCell ref="C1084:C1317"/>
    <mergeCell ref="D1084:D1101"/>
    <mergeCell ref="D1102:D1317"/>
    <mergeCell ref="C1318:C1399"/>
    <mergeCell ref="D1318:D1399"/>
    <mergeCell ref="B1404:F1404"/>
    <mergeCell ref="H1404:J1404"/>
    <mergeCell ref="K1404:M1404"/>
    <mergeCell ref="N1404:P1404"/>
    <mergeCell ref="N1:P1"/>
    <mergeCell ref="N3:P4"/>
    <mergeCell ref="O5:P5"/>
    <mergeCell ref="B11:P11"/>
    <mergeCell ref="A12:F12"/>
    <mergeCell ref="G12:P12"/>
    <mergeCell ref="N13:P13"/>
    <mergeCell ref="A13:A14"/>
    <mergeCell ref="B13:B14"/>
    <mergeCell ref="C13:C14"/>
    <mergeCell ref="D13:D14"/>
    <mergeCell ref="E13:E14"/>
    <mergeCell ref="F13:F14"/>
    <mergeCell ref="A6:P10"/>
    <mergeCell ref="H15:J15"/>
    <mergeCell ref="K15:M15"/>
    <mergeCell ref="N15:P15"/>
    <mergeCell ref="G13:G14"/>
    <mergeCell ref="H13:J13"/>
    <mergeCell ref="K13:M13"/>
    <mergeCell ref="A1079:P1079"/>
    <mergeCell ref="A1080:F1080"/>
    <mergeCell ref="G1080:P1080"/>
    <mergeCell ref="B16:B1077"/>
    <mergeCell ref="C16:C1075"/>
    <mergeCell ref="C1076:C1077"/>
    <mergeCell ref="D1076:D1077"/>
    <mergeCell ref="D16:D1075"/>
    <mergeCell ref="B15:F15"/>
    <mergeCell ref="N1081:P1081"/>
    <mergeCell ref="A1401:F1401"/>
    <mergeCell ref="G1401:P1401"/>
    <mergeCell ref="A1402:A1403"/>
    <mergeCell ref="B1402:B1403"/>
    <mergeCell ref="C1402:C1403"/>
    <mergeCell ref="D1402:D1403"/>
    <mergeCell ref="E1402:E1403"/>
    <mergeCell ref="F1402:F1403"/>
    <mergeCell ref="G1402:G1403"/>
    <mergeCell ref="H1402:J1402"/>
    <mergeCell ref="K1402:M1402"/>
    <mergeCell ref="N1402:P1402"/>
    <mergeCell ref="A1081:A1082"/>
    <mergeCell ref="B1081:B1082"/>
    <mergeCell ref="C1081:C1082"/>
    <mergeCell ref="D1081:D1082"/>
    <mergeCell ref="E1081:E1082"/>
    <mergeCell ref="F1081:F1082"/>
    <mergeCell ref="G1081:G1082"/>
    <mergeCell ref="H1081:J1081"/>
    <mergeCell ref="K1081:M1081"/>
    <mergeCell ref="B1083:F1083"/>
    <mergeCell ref="H1083:J1083"/>
    <mergeCell ref="B1560:F1560"/>
    <mergeCell ref="H1560:J1560"/>
    <mergeCell ref="K1560:M1560"/>
    <mergeCell ref="N1560:P1560"/>
    <mergeCell ref="G1558:G1559"/>
    <mergeCell ref="H1558:J1558"/>
    <mergeCell ref="K1558:M1558"/>
    <mergeCell ref="N1558:P1558"/>
    <mergeCell ref="A1557:F1557"/>
    <mergeCell ref="G1557:P1557"/>
    <mergeCell ref="A1558:A1559"/>
    <mergeCell ref="B1558:B1559"/>
    <mergeCell ref="C1558:C1559"/>
    <mergeCell ref="D1558:D1559"/>
    <mergeCell ref="E1558:E1559"/>
    <mergeCell ref="F1558:F1559"/>
    <mergeCell ref="B1641:B1651"/>
    <mergeCell ref="C1641:C1649"/>
    <mergeCell ref="D1641:D1649"/>
    <mergeCell ref="C1650:C1651"/>
    <mergeCell ref="D1650:D1651"/>
    <mergeCell ref="B1561:B1640"/>
    <mergeCell ref="C1561:C1617"/>
    <mergeCell ref="D1561:D1617"/>
    <mergeCell ref="D1638:D1640"/>
    <mergeCell ref="D1618:D1635"/>
    <mergeCell ref="C1618:C1638"/>
    <mergeCell ref="G1994:G1995"/>
    <mergeCell ref="H1994:J1994"/>
    <mergeCell ref="K1994:M1994"/>
    <mergeCell ref="N1994:P1994"/>
    <mergeCell ref="F1656:F1657"/>
    <mergeCell ref="G1656:G1657"/>
    <mergeCell ref="H1656:J1656"/>
    <mergeCell ref="H1658:J1658"/>
    <mergeCell ref="K1658:M1658"/>
    <mergeCell ref="N1658:P1658"/>
    <mergeCell ref="K1656:M1656"/>
    <mergeCell ref="N1656:P1656"/>
    <mergeCell ref="B1658:F1658"/>
    <mergeCell ref="B1656:C1657"/>
    <mergeCell ref="B1994:E1995"/>
    <mergeCell ref="A1655:F1655"/>
    <mergeCell ref="G1655:P1655"/>
    <mergeCell ref="A1656:A1657"/>
    <mergeCell ref="D1656:D1657"/>
    <mergeCell ref="E1656:E1657"/>
    <mergeCell ref="Z2140:Z2149"/>
    <mergeCell ref="F2280:F2284"/>
    <mergeCell ref="E2285:E2321"/>
    <mergeCell ref="E1997:E2058"/>
    <mergeCell ref="F1997:F2058"/>
    <mergeCell ref="E2059:E2284"/>
    <mergeCell ref="F2059:F2279"/>
    <mergeCell ref="F2285:F2322"/>
    <mergeCell ref="Q2032:Q2034"/>
    <mergeCell ref="U2032:U2034"/>
    <mergeCell ref="S2128:S2129"/>
    <mergeCell ref="T2134:T2139"/>
    <mergeCell ref="H1996:J1996"/>
    <mergeCell ref="K1996:M1996"/>
    <mergeCell ref="N1996:P1996"/>
    <mergeCell ref="A1993:F1993"/>
    <mergeCell ref="G1993:P1993"/>
    <mergeCell ref="A1994:A1995"/>
    <mergeCell ref="F1994:F1995"/>
  </mergeCells>
  <conditionalFormatting sqref="G880:G882">
    <cfRule type="duplicateValues" dxfId="8" priority="28"/>
  </conditionalFormatting>
  <conditionalFormatting sqref="G877:G879">
    <cfRule type="duplicateValues" dxfId="7" priority="29"/>
  </conditionalFormatting>
  <conditionalFormatting sqref="G868:G876">
    <cfRule type="duplicateValues" dxfId="6" priority="30"/>
  </conditionalFormatting>
  <conditionalFormatting sqref="G862:G867">
    <cfRule type="duplicateValues" dxfId="5" priority="31"/>
  </conditionalFormatting>
  <conditionalFormatting sqref="G853:G861">
    <cfRule type="duplicateValues" dxfId="4" priority="32"/>
  </conditionalFormatting>
  <conditionalFormatting sqref="G844:G852">
    <cfRule type="duplicateValues" dxfId="3" priority="33"/>
  </conditionalFormatting>
  <conditionalFormatting sqref="G838:G843">
    <cfRule type="duplicateValues" dxfId="2" priority="34"/>
  </conditionalFormatting>
  <conditionalFormatting sqref="G829:G837">
    <cfRule type="duplicateValues" dxfId="1" priority="35"/>
  </conditionalFormatting>
  <conditionalFormatting sqref="G883:G886 G888:G889 G891:G892 G894">
    <cfRule type="duplicateValues" dxfId="0" priority="36"/>
  </conditionalFormatting>
  <pageMargins left="0.78740157480314965" right="0.59055118110236227" top="0.74803149606299213" bottom="0.74803149606299213" header="0.31496062992125984" footer="0.31496062992125984"/>
  <pageSetup paperSize="9" scale="50" fitToHeight="0" orientation="landscape" horizontalDpi="180" verticalDpi="180" r:id="rId5"/>
  <rowBreaks count="1" manualBreakCount="1">
    <brk id="1556" max="15" man="1"/>
  </rowBreaks>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6" zoomScale="80" zoomScaleNormal="80" workbookViewId="0">
      <selection activeCell="N15" activeCellId="2" sqref="F14:F17 J15:J17 N15:N17"/>
    </sheetView>
  </sheetViews>
  <sheetFormatPr defaultRowHeight="15" x14ac:dyDescent="0.25"/>
  <cols>
    <col min="1" max="1" width="21" style="196" customWidth="1"/>
    <col min="2" max="2" width="12.42578125" style="196" bestFit="1" customWidth="1"/>
    <col min="3" max="3" width="41.5703125" style="196" customWidth="1"/>
    <col min="4" max="4" width="17.42578125" style="196" bestFit="1" customWidth="1"/>
    <col min="5" max="5" width="16" style="197" bestFit="1" customWidth="1"/>
    <col min="6" max="8" width="14.42578125" style="196" bestFit="1" customWidth="1"/>
    <col min="9" max="9" width="15.7109375" style="196" bestFit="1" customWidth="1"/>
    <col min="10" max="12" width="14.42578125" style="196" bestFit="1" customWidth="1"/>
    <col min="13" max="13" width="16" style="196" bestFit="1" customWidth="1"/>
    <col min="14" max="15" width="14.42578125" style="196" bestFit="1" customWidth="1"/>
    <col min="16" max="18" width="12.85546875" style="196" bestFit="1" customWidth="1"/>
    <col min="19" max="16384" width="9.140625" style="196"/>
  </cols>
  <sheetData>
    <row r="1" spans="1:15" hidden="1" x14ac:dyDescent="0.25">
      <c r="M1" s="686" t="s">
        <v>4211</v>
      </c>
      <c r="N1" s="686"/>
      <c r="O1" s="686"/>
    </row>
    <row r="2" spans="1:15" hidden="1" x14ac:dyDescent="0.25"/>
    <row r="3" spans="1:15" ht="15" customHeight="1" x14ac:dyDescent="0.25">
      <c r="M3" s="687" t="s">
        <v>4233</v>
      </c>
      <c r="N3" s="687"/>
      <c r="O3" s="687"/>
    </row>
    <row r="4" spans="1:15" x14ac:dyDescent="0.25">
      <c r="M4" s="687"/>
      <c r="N4" s="687"/>
      <c r="O4" s="687"/>
    </row>
    <row r="7" spans="1:15" ht="51.75" customHeight="1" x14ac:dyDescent="0.25">
      <c r="A7" s="718" t="s">
        <v>4212</v>
      </c>
      <c r="B7" s="718"/>
      <c r="C7" s="718"/>
      <c r="D7" s="718"/>
      <c r="E7" s="718"/>
      <c r="F7" s="718"/>
      <c r="G7" s="718"/>
      <c r="H7" s="718"/>
      <c r="I7" s="718"/>
      <c r="J7" s="718"/>
      <c r="K7" s="718"/>
      <c r="L7" s="718"/>
      <c r="M7" s="718"/>
      <c r="N7" s="718"/>
      <c r="O7" s="718"/>
    </row>
    <row r="8" spans="1:15" x14ac:dyDescent="0.25">
      <c r="H8" s="604"/>
      <c r="O8" s="418"/>
    </row>
    <row r="9" spans="1:15" ht="15" customHeight="1" x14ac:dyDescent="0.25">
      <c r="A9" s="719" t="s">
        <v>4213</v>
      </c>
      <c r="B9" s="719" t="s">
        <v>1276</v>
      </c>
      <c r="C9" s="719" t="s">
        <v>4214</v>
      </c>
      <c r="D9" s="719" t="s">
        <v>4215</v>
      </c>
      <c r="E9" s="719"/>
      <c r="F9" s="719"/>
      <c r="G9" s="719"/>
      <c r="H9" s="719"/>
      <c r="I9" s="719"/>
      <c r="J9" s="719"/>
      <c r="K9" s="719"/>
      <c r="L9" s="719"/>
      <c r="M9" s="719"/>
      <c r="N9" s="719"/>
      <c r="O9" s="719"/>
    </row>
    <row r="10" spans="1:15" x14ac:dyDescent="0.25">
      <c r="A10" s="719"/>
      <c r="B10" s="719"/>
      <c r="C10" s="719"/>
      <c r="D10" s="719">
        <v>2020</v>
      </c>
      <c r="E10" s="719"/>
      <c r="F10" s="719"/>
      <c r="G10" s="719"/>
      <c r="H10" s="719">
        <v>2021</v>
      </c>
      <c r="I10" s="719"/>
      <c r="J10" s="719"/>
      <c r="K10" s="719"/>
      <c r="L10" s="719">
        <v>2022</v>
      </c>
      <c r="M10" s="719"/>
      <c r="N10" s="719"/>
      <c r="O10" s="719"/>
    </row>
    <row r="11" spans="1:15" ht="90" x14ac:dyDescent="0.25">
      <c r="A11" s="719"/>
      <c r="B11" s="719"/>
      <c r="C11" s="719"/>
      <c r="D11" s="372" t="s">
        <v>4216</v>
      </c>
      <c r="E11" s="372" t="s">
        <v>4217</v>
      </c>
      <c r="F11" s="372" t="s">
        <v>4218</v>
      </c>
      <c r="G11" s="372" t="s">
        <v>4219</v>
      </c>
      <c r="H11" s="372" t="s">
        <v>4216</v>
      </c>
      <c r="I11" s="372" t="s">
        <v>4217</v>
      </c>
      <c r="J11" s="372" t="s">
        <v>4218</v>
      </c>
      <c r="K11" s="372" t="s">
        <v>4219</v>
      </c>
      <c r="L11" s="372" t="s">
        <v>4216</v>
      </c>
      <c r="M11" s="372" t="s">
        <v>4217</v>
      </c>
      <c r="N11" s="372" t="s">
        <v>4218</v>
      </c>
      <c r="O11" s="372" t="s">
        <v>4219</v>
      </c>
    </row>
    <row r="12" spans="1:15" x14ac:dyDescent="0.25">
      <c r="A12" s="372">
        <v>1</v>
      </c>
      <c r="B12" s="372">
        <v>2</v>
      </c>
      <c r="C12" s="372">
        <v>3</v>
      </c>
      <c r="D12" s="372">
        <v>4</v>
      </c>
      <c r="E12" s="372">
        <v>5</v>
      </c>
      <c r="F12" s="372">
        <v>6</v>
      </c>
      <c r="G12" s="372">
        <v>7</v>
      </c>
      <c r="H12" s="372">
        <v>8</v>
      </c>
      <c r="I12" s="372">
        <v>9</v>
      </c>
      <c r="J12" s="372">
        <v>10</v>
      </c>
      <c r="K12" s="372">
        <v>11</v>
      </c>
      <c r="L12" s="372">
        <v>12</v>
      </c>
      <c r="M12" s="372">
        <v>13</v>
      </c>
      <c r="N12" s="372">
        <v>14</v>
      </c>
      <c r="O12" s="372">
        <v>15</v>
      </c>
    </row>
    <row r="13" spans="1:15" hidden="1" x14ac:dyDescent="0.25">
      <c r="A13" s="372"/>
      <c r="B13" s="372"/>
      <c r="C13" s="372"/>
      <c r="D13" s="419" t="e">
        <f>#REF!+#REF!</f>
        <v>#REF!</v>
      </c>
      <c r="E13" s="420" t="e">
        <f>#REF!</f>
        <v>#REF!</v>
      </c>
      <c r="F13" s="419" t="e">
        <f>#REF!</f>
        <v>#REF!</v>
      </c>
      <c r="G13" s="419" t="e">
        <f t="shared" ref="G13" si="0">D13/E13</f>
        <v>#REF!</v>
      </c>
      <c r="H13" s="419" t="e">
        <f>#REF!+#REF!</f>
        <v>#REF!</v>
      </c>
      <c r="I13" s="420" t="e">
        <f>#REF!</f>
        <v>#REF!</v>
      </c>
      <c r="J13" s="419" t="e">
        <f>#REF!</f>
        <v>#REF!</v>
      </c>
      <c r="K13" s="419" t="e">
        <f t="shared" ref="K13" si="1">H13/I13</f>
        <v>#REF!</v>
      </c>
      <c r="L13" s="419">
        <f>D14+D15</f>
        <v>25919973.106423382</v>
      </c>
      <c r="M13" s="420">
        <f>E14</f>
        <v>3728</v>
      </c>
      <c r="N13" s="419">
        <f>F14</f>
        <v>62919.54</v>
      </c>
      <c r="O13" s="419">
        <f>L13/M13</f>
        <v>6952.7824856285897</v>
      </c>
    </row>
    <row r="14" spans="1:15" ht="30" x14ac:dyDescent="0.25">
      <c r="A14" s="720" t="s">
        <v>4220</v>
      </c>
      <c r="B14" s="372" t="s">
        <v>4221</v>
      </c>
      <c r="C14" s="421" t="s">
        <v>4222</v>
      </c>
      <c r="D14" s="419">
        <v>25919973.106423382</v>
      </c>
      <c r="E14" s="420">
        <v>3728</v>
      </c>
      <c r="F14" s="419">
        <v>62919.54</v>
      </c>
      <c r="G14" s="419">
        <v>6952.7824856285897</v>
      </c>
      <c r="H14" s="419">
        <v>61445477.270168327</v>
      </c>
      <c r="I14" s="420">
        <v>3281</v>
      </c>
      <c r="J14" s="420">
        <v>61720.04</v>
      </c>
      <c r="K14" s="419">
        <v>18727.667561770293</v>
      </c>
      <c r="L14" s="419">
        <v>75564532.178151578</v>
      </c>
      <c r="M14" s="422">
        <v>6283</v>
      </c>
      <c r="N14" s="422">
        <v>90934.720000000001</v>
      </c>
      <c r="O14" s="12">
        <v>12026.823520316979</v>
      </c>
    </row>
    <row r="15" spans="1:15" ht="60" x14ac:dyDescent="0.25">
      <c r="A15" s="721"/>
      <c r="B15" s="372" t="s">
        <v>4223</v>
      </c>
      <c r="C15" s="421" t="s">
        <v>4224</v>
      </c>
      <c r="D15" s="419"/>
      <c r="E15" s="420"/>
      <c r="F15" s="419"/>
      <c r="G15" s="430"/>
      <c r="H15" s="225"/>
      <c r="I15" s="225"/>
      <c r="J15" s="747"/>
      <c r="K15" s="225"/>
      <c r="L15" s="379"/>
      <c r="M15" s="379"/>
      <c r="N15" s="12"/>
      <c r="O15" s="379"/>
    </row>
    <row r="16" spans="1:15" ht="180" x14ac:dyDescent="0.25">
      <c r="A16" s="721"/>
      <c r="B16" s="423" t="s">
        <v>4225</v>
      </c>
      <c r="C16" s="424" t="s">
        <v>4226</v>
      </c>
      <c r="D16" s="419">
        <v>3875356.5179646378</v>
      </c>
      <c r="E16" s="420">
        <v>3138</v>
      </c>
      <c r="F16" s="419">
        <v>35405.300000000003</v>
      </c>
      <c r="G16" s="419">
        <v>1234.9765831627271</v>
      </c>
      <c r="H16" s="419">
        <v>3779575.3033316121</v>
      </c>
      <c r="I16" s="420">
        <v>2325</v>
      </c>
      <c r="J16" s="419">
        <v>28349.94</v>
      </c>
      <c r="K16" s="419">
        <v>1625.623786379188</v>
      </c>
      <c r="L16" s="419">
        <v>11060910.056150205</v>
      </c>
      <c r="M16" s="422">
        <v>5979</v>
      </c>
      <c r="N16" s="12">
        <v>65857.318999999974</v>
      </c>
      <c r="O16" s="12">
        <v>1849.9598688995159</v>
      </c>
    </row>
    <row r="17" spans="1:15" ht="135" x14ac:dyDescent="0.25">
      <c r="A17" s="722"/>
      <c r="B17" s="423" t="s">
        <v>2393</v>
      </c>
      <c r="C17" s="424" t="s">
        <v>4227</v>
      </c>
      <c r="D17" s="419">
        <v>7452542.0229909346</v>
      </c>
      <c r="E17" s="419">
        <v>590</v>
      </c>
      <c r="F17" s="746">
        <v>27514.239999999998</v>
      </c>
      <c r="G17" s="419">
        <v>12631.427157611754</v>
      </c>
      <c r="H17" s="419">
        <v>3857462.6465000608</v>
      </c>
      <c r="I17" s="420">
        <v>232</v>
      </c>
      <c r="J17" s="419">
        <v>22876.400000000001</v>
      </c>
      <c r="K17" s="419">
        <v>16626.994165948538</v>
      </c>
      <c r="L17" s="419">
        <v>5752141.8856982281</v>
      </c>
      <c r="M17" s="422">
        <v>304</v>
      </c>
      <c r="N17" s="12">
        <v>25077.401000000027</v>
      </c>
      <c r="O17" s="12">
        <v>18921.519360849434</v>
      </c>
    </row>
    <row r="18" spans="1:15" x14ac:dyDescent="0.25">
      <c r="D18" s="363"/>
      <c r="E18" s="363"/>
      <c r="F18" s="363"/>
      <c r="G18" s="425"/>
      <c r="H18" s="363"/>
      <c r="I18" s="363"/>
      <c r="J18" s="363"/>
      <c r="K18" s="425"/>
      <c r="L18" s="363"/>
      <c r="M18" s="363"/>
      <c r="N18" s="363"/>
      <c r="O18" s="425"/>
    </row>
    <row r="19" spans="1:15" x14ac:dyDescent="0.25">
      <c r="A19" s="196" t="s">
        <v>2446</v>
      </c>
      <c r="B19" s="723" t="s">
        <v>4228</v>
      </c>
      <c r="C19" s="723"/>
      <c r="D19" s="723"/>
      <c r="E19" s="723"/>
      <c r="F19" s="723"/>
      <c r="G19" s="723"/>
      <c r="H19" s="723"/>
      <c r="I19" s="723"/>
      <c r="J19" s="363"/>
      <c r="K19" s="425"/>
      <c r="L19" s="363"/>
      <c r="M19" s="363"/>
      <c r="N19" s="363"/>
      <c r="O19" s="425"/>
    </row>
    <row r="20" spans="1:15" x14ac:dyDescent="0.25">
      <c r="A20" s="426" t="s">
        <v>4229</v>
      </c>
      <c r="B20" s="724" t="s">
        <v>4230</v>
      </c>
      <c r="C20" s="724"/>
      <c r="D20" s="724"/>
      <c r="E20" s="724"/>
      <c r="F20" s="724"/>
      <c r="G20" s="724"/>
      <c r="H20" s="724"/>
      <c r="I20" s="724"/>
      <c r="J20" s="724"/>
      <c r="K20" s="724"/>
      <c r="L20" s="724"/>
      <c r="M20" s="724"/>
      <c r="N20" s="724"/>
      <c r="O20" s="724"/>
    </row>
    <row r="21" spans="1:15" ht="35.25" customHeight="1" x14ac:dyDescent="0.25">
      <c r="A21" s="426" t="s">
        <v>4231</v>
      </c>
      <c r="B21" s="724" t="s">
        <v>4232</v>
      </c>
      <c r="C21" s="724"/>
      <c r="D21" s="724"/>
      <c r="E21" s="724"/>
      <c r="F21" s="724"/>
      <c r="G21" s="724"/>
      <c r="H21" s="724"/>
      <c r="I21" s="724"/>
      <c r="J21" s="724"/>
      <c r="K21" s="724"/>
      <c r="L21" s="724"/>
      <c r="M21" s="724"/>
      <c r="N21" s="724"/>
      <c r="O21" s="724"/>
    </row>
    <row r="22" spans="1:15" x14ac:dyDescent="0.25">
      <c r="A22" s="426"/>
      <c r="B22" s="427"/>
      <c r="C22" s="427"/>
      <c r="D22" s="427"/>
      <c r="E22" s="427"/>
      <c r="F22" s="427"/>
      <c r="G22" s="427"/>
      <c r="H22" s="427"/>
      <c r="I22" s="427"/>
      <c r="J22" s="427"/>
      <c r="K22" s="427"/>
      <c r="L22" s="427"/>
      <c r="M22" s="427"/>
      <c r="N22" s="427"/>
      <c r="O22" s="427"/>
    </row>
  </sheetData>
  <mergeCells count="14">
    <mergeCell ref="A14:A17"/>
    <mergeCell ref="B19:I19"/>
    <mergeCell ref="B20:O20"/>
    <mergeCell ref="B21:O21"/>
    <mergeCell ref="D10:G10"/>
    <mergeCell ref="H10:K10"/>
    <mergeCell ref="L10:O10"/>
    <mergeCell ref="M1:O1"/>
    <mergeCell ref="A7:O7"/>
    <mergeCell ref="A9:A11"/>
    <mergeCell ref="B9:B11"/>
    <mergeCell ref="C9:C11"/>
    <mergeCell ref="D9:O9"/>
    <mergeCell ref="M3:O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B1" workbookViewId="0">
      <selection activeCell="H5" sqref="H5"/>
    </sheetView>
  </sheetViews>
  <sheetFormatPr defaultRowHeight="15" x14ac:dyDescent="0.25"/>
  <cols>
    <col min="1" max="1" width="10.140625" style="196" hidden="1" bestFit="1" customWidth="1"/>
    <col min="2" max="2" width="10" style="196" bestFit="1" customWidth="1"/>
    <col min="3" max="3" width="33.42578125" style="196" bestFit="1" customWidth="1"/>
    <col min="4" max="4" width="24" style="196" customWidth="1"/>
    <col min="5" max="5" width="22.85546875" style="196" customWidth="1"/>
    <col min="6" max="6" width="22.5703125" style="196" customWidth="1"/>
    <col min="7" max="10" width="12.85546875" style="196" customWidth="1"/>
    <col min="11" max="15" width="12.85546875" style="196" bestFit="1" customWidth="1"/>
    <col min="16" max="16384" width="9.140625" style="196"/>
  </cols>
  <sheetData>
    <row r="1" spans="1:7" ht="15" customHeight="1" x14ac:dyDescent="0.25">
      <c r="D1" s="687" t="s">
        <v>4277</v>
      </c>
      <c r="E1" s="687"/>
      <c r="F1" s="687"/>
    </row>
    <row r="2" spans="1:7" x14ac:dyDescent="0.25">
      <c r="D2" s="687"/>
      <c r="E2" s="687"/>
      <c r="F2" s="687"/>
    </row>
    <row r="3" spans="1:7" x14ac:dyDescent="0.25">
      <c r="C3" s="726"/>
      <c r="D3" s="726"/>
      <c r="E3" s="726"/>
      <c r="F3" s="726"/>
    </row>
    <row r="4" spans="1:7" x14ac:dyDescent="0.25">
      <c r="C4" s="726"/>
      <c r="D4" s="726"/>
      <c r="E4" s="726"/>
      <c r="F4" s="726"/>
    </row>
    <row r="5" spans="1:7" ht="87.75" customHeight="1" x14ac:dyDescent="0.25">
      <c r="B5" s="727" t="s">
        <v>4235</v>
      </c>
      <c r="C5" s="727"/>
      <c r="D5" s="727"/>
      <c r="E5" s="727"/>
      <c r="F5" s="727"/>
    </row>
    <row r="7" spans="1:7" ht="75" customHeight="1" x14ac:dyDescent="0.25">
      <c r="B7" s="372" t="s">
        <v>1276</v>
      </c>
      <c r="C7" s="372" t="s">
        <v>4236</v>
      </c>
      <c r="D7" s="423" t="s">
        <v>4237</v>
      </c>
      <c r="E7" s="423" t="s">
        <v>4238</v>
      </c>
      <c r="F7" s="423" t="s">
        <v>4239</v>
      </c>
    </row>
    <row r="8" spans="1:7" x14ac:dyDescent="0.25">
      <c r="B8" s="372">
        <v>1</v>
      </c>
      <c r="C8" s="372">
        <v>2</v>
      </c>
      <c r="D8" s="372">
        <v>3</v>
      </c>
      <c r="E8" s="372">
        <v>4</v>
      </c>
      <c r="F8" s="372">
        <v>5</v>
      </c>
    </row>
    <row r="9" spans="1:7" hidden="1" x14ac:dyDescent="0.25">
      <c r="B9" s="728" t="s">
        <v>4213</v>
      </c>
      <c r="C9" s="728"/>
      <c r="D9" s="729"/>
      <c r="E9" s="730"/>
      <c r="F9" s="703"/>
    </row>
    <row r="10" spans="1:7" ht="45" x14ac:dyDescent="0.25">
      <c r="A10" s="258">
        <f>[1]Себестоимость!I7-'[1]Приложение 7'!D11</f>
        <v>36100.505778587118</v>
      </c>
      <c r="B10" s="242" t="s">
        <v>4221</v>
      </c>
      <c r="C10" s="242" t="s">
        <v>4240</v>
      </c>
      <c r="D10" s="605">
        <v>73009.933550000002</v>
      </c>
      <c r="E10" s="605">
        <v>69082.515220000001</v>
      </c>
      <c r="F10" s="605">
        <v>92377.58412</v>
      </c>
      <c r="G10" s="258"/>
    </row>
    <row r="11" spans="1:7" x14ac:dyDescent="0.25">
      <c r="B11" s="242" t="s">
        <v>1277</v>
      </c>
      <c r="C11" s="242" t="s">
        <v>4241</v>
      </c>
      <c r="D11" s="605">
        <v>954.73952999999983</v>
      </c>
      <c r="E11" s="605">
        <v>699.35499000000004</v>
      </c>
      <c r="F11" s="605">
        <v>411.18302</v>
      </c>
    </row>
    <row r="12" spans="1:7" x14ac:dyDescent="0.25">
      <c r="B12" s="242" t="s">
        <v>1278</v>
      </c>
      <c r="C12" s="242" t="s">
        <v>4242</v>
      </c>
      <c r="D12" s="605">
        <v>446.66515000000004</v>
      </c>
      <c r="E12" s="605">
        <v>397.53432999999995</v>
      </c>
      <c r="F12" s="605">
        <v>294.68984</v>
      </c>
    </row>
    <row r="13" spans="1:7" x14ac:dyDescent="0.25">
      <c r="B13" s="242" t="s">
        <v>4243</v>
      </c>
      <c r="C13" s="242" t="s">
        <v>4244</v>
      </c>
      <c r="D13" s="605">
        <v>30921.201920000003</v>
      </c>
      <c r="E13" s="605">
        <v>31676.444909999998</v>
      </c>
      <c r="F13" s="605">
        <v>35762.979299999999</v>
      </c>
    </row>
    <row r="14" spans="1:7" x14ac:dyDescent="0.25">
      <c r="B14" s="242" t="s">
        <v>4245</v>
      </c>
      <c r="C14" s="242" t="s">
        <v>4246</v>
      </c>
      <c r="D14" s="605">
        <v>9330.2703799999999</v>
      </c>
      <c r="E14" s="605">
        <v>9607.1434500000014</v>
      </c>
      <c r="F14" s="605">
        <v>10905.274759999998</v>
      </c>
    </row>
    <row r="15" spans="1:7" ht="30" x14ac:dyDescent="0.25">
      <c r="B15" s="242" t="s">
        <v>4247</v>
      </c>
      <c r="C15" s="242" t="s">
        <v>4248</v>
      </c>
      <c r="D15" s="605">
        <v>12415.264919999998</v>
      </c>
      <c r="E15" s="605">
        <v>10799.467289999999</v>
      </c>
      <c r="F15" s="605">
        <v>9335.8236700000016</v>
      </c>
    </row>
    <row r="16" spans="1:7" ht="30" x14ac:dyDescent="0.25">
      <c r="B16" s="242" t="s">
        <v>4249</v>
      </c>
      <c r="C16" s="431" t="s">
        <v>4250</v>
      </c>
      <c r="D16" s="605">
        <v>79.263599999999997</v>
      </c>
      <c r="E16" s="605">
        <v>74.453199999999995</v>
      </c>
      <c r="F16" s="605">
        <v>202.32634999999999</v>
      </c>
    </row>
    <row r="17" spans="2:6" ht="45" x14ac:dyDescent="0.25">
      <c r="B17" s="242" t="s">
        <v>4251</v>
      </c>
      <c r="C17" s="431" t="s">
        <v>4252</v>
      </c>
      <c r="D17" s="605">
        <v>1472.2509100000002</v>
      </c>
      <c r="E17" s="605">
        <v>1354.7978599999999</v>
      </c>
      <c r="F17" s="605">
        <v>403.95288999999997</v>
      </c>
    </row>
    <row r="18" spans="2:6" ht="45" x14ac:dyDescent="0.25">
      <c r="B18" s="242" t="s">
        <v>4253</v>
      </c>
      <c r="C18" s="431" t="s">
        <v>4254</v>
      </c>
      <c r="D18" s="605">
        <v>10863.750409999997</v>
      </c>
      <c r="E18" s="605">
        <v>9370.2162299999982</v>
      </c>
      <c r="F18" s="605">
        <v>8729.5444300000017</v>
      </c>
    </row>
    <row r="19" spans="2:6" x14ac:dyDescent="0.25">
      <c r="B19" s="242" t="s">
        <v>4255</v>
      </c>
      <c r="C19" s="242" t="s">
        <v>4256</v>
      </c>
      <c r="D19" s="605">
        <v>161.03348</v>
      </c>
      <c r="E19" s="605">
        <v>148.82434999999998</v>
      </c>
      <c r="F19" s="605">
        <v>123.79308</v>
      </c>
    </row>
    <row r="20" spans="2:6" ht="30" x14ac:dyDescent="0.25">
      <c r="B20" s="242" t="s">
        <v>4257</v>
      </c>
      <c r="C20" s="242" t="s">
        <v>4258</v>
      </c>
      <c r="D20" s="605">
        <v>258.88937999999996</v>
      </c>
      <c r="E20" s="605">
        <v>235.15575000000001</v>
      </c>
      <c r="F20" s="605">
        <v>176.47685999999999</v>
      </c>
    </row>
    <row r="21" spans="2:6" ht="60" x14ac:dyDescent="0.25">
      <c r="B21" s="242" t="s">
        <v>4259</v>
      </c>
      <c r="C21" s="242" t="s">
        <v>4260</v>
      </c>
      <c r="D21" s="605">
        <v>284.75269999999995</v>
      </c>
      <c r="E21" s="605">
        <v>251.38434000000001</v>
      </c>
      <c r="F21" s="605">
        <v>197.56782000000001</v>
      </c>
    </row>
    <row r="22" spans="2:6" x14ac:dyDescent="0.25">
      <c r="B22" s="242" t="s">
        <v>4261</v>
      </c>
      <c r="C22" s="242" t="s">
        <v>4262</v>
      </c>
      <c r="D22" s="605">
        <v>100.45956999999999</v>
      </c>
      <c r="E22" s="605">
        <v>92.52812999999999</v>
      </c>
      <c r="F22" s="605">
        <v>102.16749999999999</v>
      </c>
    </row>
    <row r="23" spans="2:6" ht="30" x14ac:dyDescent="0.25">
      <c r="B23" s="242" t="s">
        <v>4263</v>
      </c>
      <c r="C23" s="242" t="s">
        <v>4264</v>
      </c>
      <c r="D23" s="605">
        <v>10058.615279999996</v>
      </c>
      <c r="E23" s="605">
        <v>8642.3236599999982</v>
      </c>
      <c r="F23" s="605">
        <v>8129.5391700000018</v>
      </c>
    </row>
    <row r="24" spans="2:6" x14ac:dyDescent="0.25">
      <c r="B24" s="242" t="s">
        <v>4265</v>
      </c>
      <c r="C24" s="242" t="s">
        <v>4266</v>
      </c>
      <c r="D24" s="605">
        <v>18941.791650000003</v>
      </c>
      <c r="E24" s="605">
        <v>15902.570249999997</v>
      </c>
      <c r="F24" s="605">
        <v>35667.633529999992</v>
      </c>
    </row>
    <row r="25" spans="2:6" x14ac:dyDescent="0.25">
      <c r="B25" s="242" t="s">
        <v>4267</v>
      </c>
      <c r="C25" s="431" t="s">
        <v>4268</v>
      </c>
      <c r="D25" s="606"/>
      <c r="E25" s="606"/>
      <c r="F25" s="606"/>
    </row>
    <row r="26" spans="2:6" x14ac:dyDescent="0.25">
      <c r="B26" s="242" t="s">
        <v>4269</v>
      </c>
      <c r="C26" s="431" t="s">
        <v>4270</v>
      </c>
      <c r="D26" s="606"/>
      <c r="E26" s="606"/>
      <c r="F26" s="606"/>
    </row>
    <row r="27" spans="2:6" x14ac:dyDescent="0.25">
      <c r="B27" s="242" t="s">
        <v>4271</v>
      </c>
      <c r="C27" s="431" t="s">
        <v>4272</v>
      </c>
      <c r="D27" s="605">
        <v>18047.137270000003</v>
      </c>
      <c r="E27" s="605">
        <v>14805.239779999996</v>
      </c>
      <c r="F27" s="605">
        <v>34676.315319999994</v>
      </c>
    </row>
    <row r="28" spans="2:6" ht="45" x14ac:dyDescent="0.25">
      <c r="B28" s="242" t="s">
        <v>4273</v>
      </c>
      <c r="C28" s="431" t="s">
        <v>4274</v>
      </c>
      <c r="D28" s="605">
        <v>894.65438000000006</v>
      </c>
      <c r="E28" s="605">
        <v>1097.3304699999999</v>
      </c>
      <c r="F28" s="605">
        <v>991.31821000000014</v>
      </c>
    </row>
    <row r="31" spans="2:6" hidden="1" x14ac:dyDescent="0.25">
      <c r="B31" s="724" t="s">
        <v>4275</v>
      </c>
      <c r="C31" s="724"/>
      <c r="D31" s="724"/>
      <c r="E31" s="724"/>
      <c r="F31" s="724"/>
    </row>
    <row r="35" spans="2:6" ht="20.25" x14ac:dyDescent="0.3">
      <c r="B35" s="725"/>
      <c r="C35" s="725"/>
      <c r="D35" s="428"/>
      <c r="E35" s="428"/>
      <c r="F35" s="428"/>
    </row>
    <row r="36" spans="2:6" hidden="1" x14ac:dyDescent="0.25">
      <c r="B36" s="432" t="s">
        <v>4276</v>
      </c>
      <c r="C36" s="433"/>
      <c r="D36" s="433"/>
      <c r="E36" s="433"/>
      <c r="F36" s="433"/>
    </row>
    <row r="37" spans="2:6" hidden="1" x14ac:dyDescent="0.25">
      <c r="B37" s="432"/>
      <c r="C37" s="433"/>
      <c r="D37" s="433"/>
      <c r="E37" s="433"/>
      <c r="F37" s="433"/>
    </row>
    <row r="38" spans="2:6" ht="18.75" hidden="1" x14ac:dyDescent="0.3">
      <c r="B38" s="434"/>
      <c r="C38" s="429"/>
      <c r="D38" s="429"/>
      <c r="E38" s="429"/>
      <c r="F38" s="429"/>
    </row>
    <row r="39" spans="2:6" hidden="1" x14ac:dyDescent="0.25">
      <c r="B39" s="435"/>
      <c r="C39" s="436" t="s">
        <v>98</v>
      </c>
      <c r="D39" s="436"/>
      <c r="E39" s="436"/>
      <c r="F39" s="436"/>
    </row>
  </sheetData>
  <mergeCells count="7">
    <mergeCell ref="B31:F31"/>
    <mergeCell ref="B35:C35"/>
    <mergeCell ref="D1:F2"/>
    <mergeCell ref="C3:F4"/>
    <mergeCell ref="B5:F5"/>
    <mergeCell ref="B9:C9"/>
    <mergeCell ref="D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zoomScale="70" zoomScaleNormal="70" workbookViewId="0">
      <selection activeCell="D12" sqref="D12"/>
    </sheetView>
  </sheetViews>
  <sheetFormatPr defaultRowHeight="15" x14ac:dyDescent="0.25"/>
  <cols>
    <col min="3" max="3" width="53.5703125" customWidth="1"/>
  </cols>
  <sheetData>
    <row r="1" spans="1:44" ht="409.5" x14ac:dyDescent="0.25">
      <c r="A1" s="176"/>
      <c r="B1" s="177"/>
      <c r="C1" s="19" t="s">
        <v>2341</v>
      </c>
      <c r="D1" s="21" t="s">
        <v>1492</v>
      </c>
      <c r="E1" s="21"/>
      <c r="F1" s="21"/>
      <c r="G1" s="21"/>
      <c r="H1" s="21"/>
      <c r="I1" s="21"/>
      <c r="J1" s="178"/>
      <c r="K1" s="179"/>
      <c r="L1" s="180"/>
      <c r="M1" s="181"/>
      <c r="N1" s="181"/>
      <c r="O1" s="181"/>
      <c r="P1" s="181"/>
      <c r="Q1" s="181"/>
      <c r="R1" s="175">
        <v>0</v>
      </c>
      <c r="S1" s="175" t="e">
        <v>#N/A</v>
      </c>
      <c r="T1" s="175"/>
      <c r="U1" s="182" t="s">
        <v>1493</v>
      </c>
      <c r="V1" s="183"/>
      <c r="W1" s="178"/>
      <c r="X1" s="179"/>
      <c r="Y1" s="179" t="s">
        <v>1493</v>
      </c>
      <c r="Z1" s="184"/>
      <c r="AA1" s="185"/>
      <c r="AB1" s="186"/>
      <c r="AC1" s="186">
        <v>0</v>
      </c>
      <c r="AD1" s="187"/>
      <c r="AE1" s="187">
        <v>0</v>
      </c>
      <c r="AF1" s="187">
        <v>0</v>
      </c>
      <c r="AG1" s="187">
        <v>0</v>
      </c>
      <c r="AH1" s="188">
        <v>0</v>
      </c>
      <c r="AI1" s="187">
        <v>0</v>
      </c>
      <c r="AJ1" s="187"/>
      <c r="AK1" s="187">
        <v>0</v>
      </c>
      <c r="AL1" s="187"/>
      <c r="AM1" s="187">
        <v>45</v>
      </c>
      <c r="AN1" s="189">
        <v>877.50878</v>
      </c>
      <c r="AO1" s="190">
        <v>0.87750877999999999</v>
      </c>
      <c r="AP1" s="191">
        <v>877.50878</v>
      </c>
      <c r="AQ1" s="191">
        <v>877.50878</v>
      </c>
      <c r="AR1" s="191">
        <v>877.50878</v>
      </c>
    </row>
    <row r="2" spans="1:44" ht="409.5" x14ac:dyDescent="0.25">
      <c r="A2" s="176"/>
      <c r="B2" s="177"/>
      <c r="C2" s="19" t="s">
        <v>2343</v>
      </c>
      <c r="D2" s="21" t="s">
        <v>1475</v>
      </c>
      <c r="E2" s="21"/>
      <c r="F2" s="21"/>
      <c r="G2" s="21"/>
      <c r="H2" s="21"/>
      <c r="I2" s="21"/>
      <c r="J2" s="178"/>
      <c r="K2" s="179"/>
      <c r="L2" s="180"/>
      <c r="M2" s="181"/>
      <c r="N2" s="181"/>
      <c r="O2" s="181"/>
      <c r="P2" s="181"/>
      <c r="Q2" s="181"/>
      <c r="R2" s="175">
        <v>0</v>
      </c>
      <c r="S2" s="175" t="e">
        <v>#N/A</v>
      </c>
      <c r="T2" s="175"/>
      <c r="U2" s="182" t="s">
        <v>1476</v>
      </c>
      <c r="V2" s="183"/>
      <c r="W2" s="178"/>
      <c r="X2" s="179"/>
      <c r="Y2" s="179" t="s">
        <v>1476</v>
      </c>
      <c r="Z2" s="184"/>
      <c r="AA2" s="185"/>
      <c r="AB2" s="186"/>
      <c r="AC2" s="186">
        <v>0</v>
      </c>
      <c r="AD2" s="187"/>
      <c r="AE2" s="187">
        <v>0</v>
      </c>
      <c r="AF2" s="187">
        <v>0</v>
      </c>
      <c r="AG2" s="187">
        <v>0</v>
      </c>
      <c r="AH2" s="188">
        <v>0</v>
      </c>
      <c r="AI2" s="187">
        <v>0</v>
      </c>
      <c r="AJ2" s="187"/>
      <c r="AK2" s="187">
        <v>0</v>
      </c>
      <c r="AL2" s="187"/>
      <c r="AM2" s="187">
        <v>45</v>
      </c>
      <c r="AN2" s="189">
        <v>879.29719</v>
      </c>
      <c r="AO2" s="190">
        <v>0.87929718999999995</v>
      </c>
      <c r="AP2" s="191">
        <v>879.29719</v>
      </c>
      <c r="AQ2" s="191">
        <v>879.29719</v>
      </c>
      <c r="AR2" s="191">
        <v>879.29719</v>
      </c>
    </row>
    <row r="3" spans="1:44" ht="409.5" x14ac:dyDescent="0.25">
      <c r="A3" s="176"/>
      <c r="B3" s="177"/>
      <c r="C3" s="19" t="s">
        <v>2344</v>
      </c>
      <c r="D3" s="21" t="s">
        <v>1495</v>
      </c>
      <c r="E3" s="21"/>
      <c r="F3" s="21"/>
      <c r="G3" s="21"/>
      <c r="H3" s="21"/>
      <c r="I3" s="21"/>
      <c r="J3" s="178"/>
      <c r="K3" s="179"/>
      <c r="L3" s="180"/>
      <c r="M3" s="181"/>
      <c r="N3" s="181"/>
      <c r="O3" s="181"/>
      <c r="P3" s="181"/>
      <c r="Q3" s="181"/>
      <c r="R3" s="175">
        <v>0</v>
      </c>
      <c r="S3" s="175" t="e">
        <v>#N/A</v>
      </c>
      <c r="T3" s="175"/>
      <c r="U3" s="182" t="s">
        <v>1496</v>
      </c>
      <c r="V3" s="183"/>
      <c r="W3" s="178"/>
      <c r="X3" s="179"/>
      <c r="Y3" s="179" t="s">
        <v>1496</v>
      </c>
      <c r="Z3" s="184"/>
      <c r="AA3" s="185"/>
      <c r="AB3" s="186"/>
      <c r="AC3" s="186">
        <v>0</v>
      </c>
      <c r="AD3" s="187"/>
      <c r="AE3" s="187">
        <v>0</v>
      </c>
      <c r="AF3" s="187">
        <v>0</v>
      </c>
      <c r="AG3" s="187">
        <v>0</v>
      </c>
      <c r="AH3" s="188">
        <v>0</v>
      </c>
      <c r="AI3" s="187">
        <v>0</v>
      </c>
      <c r="AJ3" s="187"/>
      <c r="AK3" s="187">
        <v>0</v>
      </c>
      <c r="AL3" s="187"/>
      <c r="AM3" s="187">
        <v>32</v>
      </c>
      <c r="AN3" s="189">
        <v>679.39821999999992</v>
      </c>
      <c r="AO3" s="190">
        <v>0.67939821999999994</v>
      </c>
      <c r="AP3" s="191">
        <v>679.39821999999992</v>
      </c>
      <c r="AQ3" s="191">
        <v>679.39821999999992</v>
      </c>
      <c r="AR3" s="191">
        <v>679.39821999999992</v>
      </c>
    </row>
    <row r="4" spans="1:44" ht="120" x14ac:dyDescent="0.25">
      <c r="A4" s="176"/>
      <c r="B4" s="177"/>
      <c r="C4" s="19" t="s">
        <v>2346</v>
      </c>
      <c r="D4" s="21" t="s">
        <v>1481</v>
      </c>
      <c r="E4" s="21"/>
      <c r="F4" s="21"/>
      <c r="G4" s="21"/>
      <c r="H4" s="21"/>
      <c r="I4" s="21"/>
      <c r="J4" s="178"/>
      <c r="K4" s="179"/>
      <c r="L4" s="180"/>
      <c r="M4" s="181"/>
      <c r="N4" s="181"/>
      <c r="O4" s="181"/>
      <c r="P4" s="181"/>
      <c r="Q4" s="181"/>
      <c r="R4" s="175">
        <v>0</v>
      </c>
      <c r="S4" s="175" t="e">
        <v>#N/A</v>
      </c>
      <c r="T4" s="175"/>
      <c r="U4" s="182" t="s">
        <v>1482</v>
      </c>
      <c r="V4" s="183"/>
      <c r="W4" s="178"/>
      <c r="X4" s="179"/>
      <c r="Y4" s="179" t="s">
        <v>1482</v>
      </c>
      <c r="Z4" s="184"/>
      <c r="AA4" s="185"/>
      <c r="AB4" s="186"/>
      <c r="AC4" s="186">
        <v>0</v>
      </c>
      <c r="AD4" s="187"/>
      <c r="AE4" s="187">
        <v>0</v>
      </c>
      <c r="AF4" s="187">
        <v>0</v>
      </c>
      <c r="AG4" s="187">
        <v>0</v>
      </c>
      <c r="AH4" s="188">
        <v>0</v>
      </c>
      <c r="AI4" s="187">
        <v>0</v>
      </c>
      <c r="AJ4" s="187"/>
      <c r="AK4" s="187">
        <v>0</v>
      </c>
      <c r="AL4" s="187"/>
      <c r="AM4" s="187">
        <v>8</v>
      </c>
      <c r="AN4" s="189">
        <v>159.19460999999998</v>
      </c>
      <c r="AO4" s="190">
        <v>0.15919460999999999</v>
      </c>
      <c r="AP4" s="191">
        <v>159.19460999999998</v>
      </c>
      <c r="AQ4" s="191">
        <v>159.19460999999998</v>
      </c>
      <c r="AR4" s="191">
        <v>159.19460999999998</v>
      </c>
    </row>
    <row r="5" spans="1:44" ht="105" x14ac:dyDescent="0.25">
      <c r="A5" s="176"/>
      <c r="B5" s="177"/>
      <c r="C5" s="19" t="s">
        <v>2347</v>
      </c>
      <c r="D5" s="21" t="s">
        <v>1486</v>
      </c>
      <c r="E5" s="21"/>
      <c r="F5" s="21"/>
      <c r="G5" s="21"/>
      <c r="H5" s="21"/>
      <c r="I5" s="21"/>
      <c r="J5" s="178"/>
      <c r="K5" s="179"/>
      <c r="L5" s="180"/>
      <c r="M5" s="181"/>
      <c r="N5" s="181"/>
      <c r="O5" s="181"/>
      <c r="P5" s="181"/>
      <c r="Q5" s="181"/>
      <c r="R5" s="175">
        <v>0</v>
      </c>
      <c r="S5" s="175" t="e">
        <v>#N/A</v>
      </c>
      <c r="T5" s="175"/>
      <c r="U5" s="182" t="s">
        <v>1487</v>
      </c>
      <c r="V5" s="183"/>
      <c r="W5" s="178"/>
      <c r="X5" s="179"/>
      <c r="Y5" s="179" t="s">
        <v>1487</v>
      </c>
      <c r="Z5" s="184"/>
      <c r="AA5" s="185"/>
      <c r="AB5" s="186"/>
      <c r="AC5" s="186">
        <v>0</v>
      </c>
      <c r="AD5" s="187"/>
      <c r="AE5" s="187">
        <v>0</v>
      </c>
      <c r="AF5" s="187">
        <v>0</v>
      </c>
      <c r="AG5" s="187">
        <v>0</v>
      </c>
      <c r="AH5" s="188">
        <v>0</v>
      </c>
      <c r="AI5" s="187">
        <v>0</v>
      </c>
      <c r="AJ5" s="187"/>
      <c r="AK5" s="187">
        <v>0</v>
      </c>
      <c r="AL5" s="187"/>
      <c r="AM5" s="187">
        <v>4</v>
      </c>
      <c r="AN5" s="189">
        <v>121.44967999999999</v>
      </c>
      <c r="AO5" s="190">
        <v>0.12144967999999999</v>
      </c>
      <c r="AP5" s="191">
        <v>121.44967999999999</v>
      </c>
      <c r="AQ5" s="191">
        <v>121.44968</v>
      </c>
      <c r="AR5" s="191">
        <v>121.44968</v>
      </c>
    </row>
    <row r="6" spans="1:44" ht="105" x14ac:dyDescent="0.25">
      <c r="A6" s="176"/>
      <c r="B6" s="177"/>
      <c r="C6" s="19" t="s">
        <v>2348</v>
      </c>
      <c r="D6" s="21" t="s">
        <v>1484</v>
      </c>
      <c r="E6" s="21"/>
      <c r="F6" s="21"/>
      <c r="G6" s="21"/>
      <c r="H6" s="21"/>
      <c r="I6" s="21"/>
      <c r="J6" s="178"/>
      <c r="K6" s="179"/>
      <c r="L6" s="180"/>
      <c r="M6" s="181"/>
      <c r="N6" s="181"/>
      <c r="O6" s="181"/>
      <c r="P6" s="181"/>
      <c r="Q6" s="181"/>
      <c r="R6" s="175">
        <v>0</v>
      </c>
      <c r="S6" s="175" t="e">
        <v>#N/A</v>
      </c>
      <c r="T6" s="175"/>
      <c r="U6" s="182" t="s">
        <v>1444</v>
      </c>
      <c r="V6" s="183"/>
      <c r="W6" s="178"/>
      <c r="X6" s="179"/>
      <c r="Y6" s="179" t="s">
        <v>1444</v>
      </c>
      <c r="Z6" s="184"/>
      <c r="AA6" s="185"/>
      <c r="AB6" s="186"/>
      <c r="AC6" s="186">
        <v>0</v>
      </c>
      <c r="AD6" s="187"/>
      <c r="AE6" s="187">
        <v>0</v>
      </c>
      <c r="AF6" s="187">
        <v>0</v>
      </c>
      <c r="AG6" s="187">
        <v>0</v>
      </c>
      <c r="AH6" s="188">
        <v>0</v>
      </c>
      <c r="AI6" s="187">
        <v>0</v>
      </c>
      <c r="AJ6" s="187"/>
      <c r="AK6" s="187">
        <v>0</v>
      </c>
      <c r="AL6" s="187"/>
      <c r="AM6" s="187">
        <v>2</v>
      </c>
      <c r="AN6" s="189">
        <v>34.195270000000001</v>
      </c>
      <c r="AO6" s="190">
        <v>3.419527E-2</v>
      </c>
      <c r="AP6" s="191">
        <v>34.195270000000001</v>
      </c>
      <c r="AQ6" s="191">
        <v>34.195270000000001</v>
      </c>
      <c r="AR6" s="191">
        <v>34.195270000000001</v>
      </c>
    </row>
    <row r="7" spans="1:44" ht="409.5" x14ac:dyDescent="0.25">
      <c r="A7" s="176"/>
      <c r="B7" s="177"/>
      <c r="C7" s="19" t="s">
        <v>2351</v>
      </c>
      <c r="D7" s="21" t="s">
        <v>1469</v>
      </c>
      <c r="E7" s="21"/>
      <c r="F7" s="21"/>
      <c r="G7" s="21"/>
      <c r="H7" s="21"/>
      <c r="I7" s="21"/>
      <c r="J7" s="178"/>
      <c r="K7" s="179"/>
      <c r="L7" s="180"/>
      <c r="M7" s="181"/>
      <c r="N7" s="181"/>
      <c r="O7" s="181"/>
      <c r="P7" s="181"/>
      <c r="Q7" s="181"/>
      <c r="R7" s="175">
        <v>0</v>
      </c>
      <c r="S7" s="175" t="e">
        <v>#N/A</v>
      </c>
      <c r="T7" s="175"/>
      <c r="U7" s="182" t="s">
        <v>1470</v>
      </c>
      <c r="V7" s="183"/>
      <c r="W7" s="178"/>
      <c r="X7" s="179"/>
      <c r="Y7" s="179" t="s">
        <v>1470</v>
      </c>
      <c r="Z7" s="184"/>
      <c r="AA7" s="185"/>
      <c r="AB7" s="186"/>
      <c r="AC7" s="186">
        <v>0</v>
      </c>
      <c r="AD7" s="187"/>
      <c r="AE7" s="187">
        <v>0</v>
      </c>
      <c r="AF7" s="187">
        <v>0</v>
      </c>
      <c r="AG7" s="187">
        <v>0</v>
      </c>
      <c r="AH7" s="188">
        <v>0</v>
      </c>
      <c r="AI7" s="187">
        <v>0</v>
      </c>
      <c r="AJ7" s="187"/>
      <c r="AK7" s="187">
        <v>0</v>
      </c>
      <c r="AL7" s="187"/>
      <c r="AM7" s="187">
        <v>42</v>
      </c>
      <c r="AN7" s="189">
        <v>792.58614999999998</v>
      </c>
      <c r="AO7" s="190">
        <v>0.79258614999999999</v>
      </c>
      <c r="AP7" s="191">
        <v>792.58614999999998</v>
      </c>
      <c r="AQ7" s="191">
        <v>792.58615000000009</v>
      </c>
      <c r="AR7" s="191">
        <v>792.58615000000009</v>
      </c>
    </row>
    <row r="8" spans="1:44" ht="180" x14ac:dyDescent="0.25">
      <c r="A8" s="176"/>
      <c r="B8" s="177"/>
      <c r="C8" s="19" t="s">
        <v>2352</v>
      </c>
      <c r="D8" s="21" t="s">
        <v>1489</v>
      </c>
      <c r="E8" s="21"/>
      <c r="F8" s="21"/>
      <c r="G8" s="21"/>
      <c r="H8" s="21"/>
      <c r="I8" s="21"/>
      <c r="J8" s="178"/>
      <c r="K8" s="179"/>
      <c r="L8" s="180"/>
      <c r="M8" s="181"/>
      <c r="N8" s="181"/>
      <c r="O8" s="181"/>
      <c r="P8" s="181"/>
      <c r="Q8" s="181"/>
      <c r="R8" s="175">
        <v>0</v>
      </c>
      <c r="S8" s="175" t="e">
        <v>#N/A</v>
      </c>
      <c r="T8" s="175"/>
      <c r="U8" s="182" t="s">
        <v>1490</v>
      </c>
      <c r="V8" s="183"/>
      <c r="W8" s="178"/>
      <c r="X8" s="179"/>
      <c r="Y8" s="179" t="s">
        <v>1490</v>
      </c>
      <c r="Z8" s="184"/>
      <c r="AA8" s="185"/>
      <c r="AB8" s="186"/>
      <c r="AC8" s="186">
        <v>0</v>
      </c>
      <c r="AD8" s="187"/>
      <c r="AE8" s="187">
        <v>0</v>
      </c>
      <c r="AF8" s="187">
        <v>0</v>
      </c>
      <c r="AG8" s="187">
        <v>0</v>
      </c>
      <c r="AH8" s="188">
        <v>0</v>
      </c>
      <c r="AI8" s="187">
        <v>0</v>
      </c>
      <c r="AJ8" s="187"/>
      <c r="AK8" s="187">
        <v>0</v>
      </c>
      <c r="AL8" s="187"/>
      <c r="AM8" s="187">
        <v>12</v>
      </c>
      <c r="AN8" s="189">
        <v>219.57164</v>
      </c>
      <c r="AO8" s="190">
        <v>0.21957164000000001</v>
      </c>
      <c r="AP8" s="191">
        <v>219.57164</v>
      </c>
      <c r="AQ8" s="191">
        <v>219.57164</v>
      </c>
      <c r="AR8" s="191">
        <v>219.57164</v>
      </c>
    </row>
    <row r="9" spans="1:44" ht="165" x14ac:dyDescent="0.25">
      <c r="A9" s="176"/>
      <c r="B9" s="177"/>
      <c r="C9" s="19" t="s">
        <v>2353</v>
      </c>
      <c r="D9" s="21" t="s">
        <v>1498</v>
      </c>
      <c r="E9" s="21"/>
      <c r="F9" s="21"/>
      <c r="G9" s="21"/>
      <c r="H9" s="21"/>
      <c r="I9" s="21"/>
      <c r="J9" s="178"/>
      <c r="K9" s="179"/>
      <c r="L9" s="180"/>
      <c r="M9" s="181"/>
      <c r="N9" s="181"/>
      <c r="O9" s="181"/>
      <c r="P9" s="181"/>
      <c r="Q9" s="181"/>
      <c r="R9" s="175">
        <v>0</v>
      </c>
      <c r="S9" s="175" t="e">
        <v>#N/A</v>
      </c>
      <c r="T9" s="175"/>
      <c r="U9" s="182" t="s">
        <v>1499</v>
      </c>
      <c r="V9" s="183"/>
      <c r="W9" s="178"/>
      <c r="X9" s="179"/>
      <c r="Y9" s="179" t="s">
        <v>1499</v>
      </c>
      <c r="Z9" s="184"/>
      <c r="AA9" s="185"/>
      <c r="AB9" s="186"/>
      <c r="AC9" s="186">
        <v>0</v>
      </c>
      <c r="AD9" s="187"/>
      <c r="AE9" s="187">
        <v>0</v>
      </c>
      <c r="AF9" s="187">
        <v>0</v>
      </c>
      <c r="AG9" s="187">
        <v>0</v>
      </c>
      <c r="AH9" s="188">
        <v>0</v>
      </c>
      <c r="AI9" s="187">
        <v>0</v>
      </c>
      <c r="AJ9" s="187"/>
      <c r="AK9" s="187">
        <v>0</v>
      </c>
      <c r="AL9" s="187"/>
      <c r="AM9" s="187">
        <v>11</v>
      </c>
      <c r="AN9" s="189">
        <v>235.55757</v>
      </c>
      <c r="AO9" s="190">
        <v>0.23555756999999999</v>
      </c>
      <c r="AP9" s="191">
        <v>235.55757</v>
      </c>
      <c r="AQ9" s="191">
        <v>235.55757</v>
      </c>
      <c r="AR9" s="191">
        <v>235.55757</v>
      </c>
    </row>
    <row r="10" spans="1:44" ht="105" x14ac:dyDescent="0.25">
      <c r="A10" s="176"/>
      <c r="B10" s="177"/>
      <c r="C10" s="19" t="s">
        <v>2355</v>
      </c>
      <c r="D10" s="21" t="s">
        <v>1472</v>
      </c>
      <c r="E10" s="21"/>
      <c r="F10" s="21"/>
      <c r="G10" s="21"/>
      <c r="H10" s="21"/>
      <c r="I10" s="21"/>
      <c r="J10" s="178"/>
      <c r="K10" s="179"/>
      <c r="L10" s="180"/>
      <c r="M10" s="181"/>
      <c r="N10" s="181"/>
      <c r="O10" s="181"/>
      <c r="P10" s="181"/>
      <c r="Q10" s="181"/>
      <c r="R10" s="175">
        <v>0</v>
      </c>
      <c r="S10" s="175" t="e">
        <v>#N/A</v>
      </c>
      <c r="T10" s="175"/>
      <c r="U10" s="182" t="s">
        <v>1473</v>
      </c>
      <c r="V10" s="183"/>
      <c r="W10" s="178"/>
      <c r="X10" s="179"/>
      <c r="Y10" s="179" t="s">
        <v>1473</v>
      </c>
      <c r="Z10" s="184"/>
      <c r="AA10" s="185"/>
      <c r="AB10" s="186"/>
      <c r="AC10" s="186">
        <v>0</v>
      </c>
      <c r="AD10" s="187"/>
      <c r="AE10" s="187">
        <v>0</v>
      </c>
      <c r="AF10" s="187">
        <v>0</v>
      </c>
      <c r="AG10" s="187">
        <v>0</v>
      </c>
      <c r="AH10" s="188">
        <v>0</v>
      </c>
      <c r="AI10" s="187">
        <v>0</v>
      </c>
      <c r="AJ10" s="187"/>
      <c r="AK10" s="187">
        <v>0</v>
      </c>
      <c r="AL10" s="187"/>
      <c r="AM10" s="187">
        <v>4</v>
      </c>
      <c r="AN10" s="189">
        <v>59.257899999999999</v>
      </c>
      <c r="AO10" s="190">
        <v>5.9257900000000002E-2</v>
      </c>
      <c r="AP10" s="191">
        <v>59.257899999999999</v>
      </c>
      <c r="AQ10" s="191" t="e">
        <v>#N/A</v>
      </c>
      <c r="AR10" s="191">
        <v>59.257899999999999</v>
      </c>
    </row>
    <row r="11" spans="1:44" ht="105" x14ac:dyDescent="0.25">
      <c r="A11" s="176"/>
      <c r="B11" s="177"/>
      <c r="C11" s="19" t="s">
        <v>2356</v>
      </c>
      <c r="D11" s="21" t="s">
        <v>1658</v>
      </c>
      <c r="E11" s="21"/>
      <c r="F11" s="21"/>
      <c r="G11" s="21"/>
      <c r="H11" s="21"/>
      <c r="I11" s="21"/>
      <c r="J11" s="178"/>
      <c r="K11" s="179"/>
      <c r="L11" s="180"/>
      <c r="M11" s="181"/>
      <c r="N11" s="181"/>
      <c r="O11" s="181"/>
      <c r="P11" s="181"/>
      <c r="Q11" s="181"/>
      <c r="R11" s="175">
        <v>0</v>
      </c>
      <c r="S11" s="175" t="e">
        <v>#N/A</v>
      </c>
      <c r="T11" s="175"/>
      <c r="U11" s="182">
        <v>15</v>
      </c>
      <c r="V11" s="183"/>
      <c r="W11" s="178"/>
      <c r="X11" s="179"/>
      <c r="Y11" s="179">
        <v>15</v>
      </c>
      <c r="Z11" s="184"/>
      <c r="AA11" s="185"/>
      <c r="AB11" s="186"/>
      <c r="AC11" s="186">
        <v>0</v>
      </c>
      <c r="AD11" s="187"/>
      <c r="AE11" s="187">
        <v>0</v>
      </c>
      <c r="AF11" s="187">
        <v>0</v>
      </c>
      <c r="AG11" s="187">
        <v>0</v>
      </c>
      <c r="AH11" s="188">
        <v>0</v>
      </c>
      <c r="AI11" s="187">
        <v>0</v>
      </c>
      <c r="AJ11" s="187"/>
      <c r="AK11" s="187">
        <v>0</v>
      </c>
      <c r="AL11" s="187"/>
      <c r="AM11" s="187">
        <v>2</v>
      </c>
      <c r="AN11" s="189">
        <v>23.216889999999999</v>
      </c>
      <c r="AO11" s="190">
        <v>2.321689E-2</v>
      </c>
      <c r="AP11" s="191">
        <v>23.216889999999999</v>
      </c>
      <c r="AQ11" s="191">
        <v>23.216889999999999</v>
      </c>
      <c r="AR11" s="191">
        <v>23.216889999999999</v>
      </c>
    </row>
    <row r="12" spans="1:44" ht="75" x14ac:dyDescent="0.25">
      <c r="A12" s="176"/>
      <c r="B12" s="177"/>
      <c r="C12" s="19" t="s">
        <v>2358</v>
      </c>
      <c r="D12" s="21" t="s">
        <v>1816</v>
      </c>
      <c r="E12" s="21"/>
      <c r="F12" s="21"/>
      <c r="G12" s="21"/>
      <c r="H12" s="21"/>
      <c r="I12" s="21"/>
      <c r="J12" s="178"/>
      <c r="K12" s="179"/>
      <c r="L12" s="180"/>
      <c r="M12" s="181"/>
      <c r="N12" s="181"/>
      <c r="O12" s="181"/>
      <c r="P12" s="181"/>
      <c r="Q12" s="181"/>
      <c r="R12" s="175">
        <v>0</v>
      </c>
      <c r="S12" s="175" t="e">
        <v>#N/A</v>
      </c>
      <c r="T12" s="175"/>
      <c r="U12" s="182">
        <v>6</v>
      </c>
      <c r="V12" s="183"/>
      <c r="W12" s="178"/>
      <c r="X12" s="179"/>
      <c r="Y12" s="179">
        <v>6</v>
      </c>
      <c r="Z12" s="184"/>
      <c r="AA12" s="185"/>
      <c r="AB12" s="186"/>
      <c r="AC12" s="186">
        <v>0</v>
      </c>
      <c r="AD12" s="187"/>
      <c r="AE12" s="187">
        <v>0</v>
      </c>
      <c r="AF12" s="187">
        <v>0</v>
      </c>
      <c r="AG12" s="187">
        <v>0</v>
      </c>
      <c r="AH12" s="188">
        <v>0</v>
      </c>
      <c r="AI12" s="187">
        <v>0</v>
      </c>
      <c r="AJ12" s="187"/>
      <c r="AK12" s="187">
        <v>0</v>
      </c>
      <c r="AL12" s="187"/>
      <c r="AM12" s="187">
        <v>1</v>
      </c>
      <c r="AN12" s="189">
        <v>17.77731</v>
      </c>
      <c r="AO12" s="190">
        <v>1.7777310000000001E-2</v>
      </c>
      <c r="AP12" s="191">
        <v>17.77731</v>
      </c>
      <c r="AQ12" s="191">
        <v>17.77731</v>
      </c>
      <c r="AR12" s="191">
        <v>17.77731</v>
      </c>
    </row>
    <row r="13" spans="1:44" ht="105" x14ac:dyDescent="0.25">
      <c r="A13" s="176"/>
      <c r="B13" s="177"/>
      <c r="C13" s="19" t="s">
        <v>2359</v>
      </c>
      <c r="D13" s="21" t="s">
        <v>1467</v>
      </c>
      <c r="E13" s="21"/>
      <c r="F13" s="21"/>
      <c r="G13" s="21"/>
      <c r="H13" s="21"/>
      <c r="I13" s="21"/>
      <c r="J13" s="178"/>
      <c r="K13" s="179"/>
      <c r="L13" s="180"/>
      <c r="M13" s="181"/>
      <c r="N13" s="181"/>
      <c r="O13" s="181"/>
      <c r="P13" s="181"/>
      <c r="Q13" s="181"/>
      <c r="R13" s="175">
        <v>0</v>
      </c>
      <c r="S13" s="175" t="e">
        <v>#N/A</v>
      </c>
      <c r="T13" s="175"/>
      <c r="U13" s="182">
        <v>6</v>
      </c>
      <c r="V13" s="183"/>
      <c r="W13" s="178"/>
      <c r="X13" s="179"/>
      <c r="Y13" s="179">
        <v>6</v>
      </c>
      <c r="Z13" s="184"/>
      <c r="AA13" s="185"/>
      <c r="AB13" s="186"/>
      <c r="AC13" s="186">
        <v>0</v>
      </c>
      <c r="AD13" s="187"/>
      <c r="AE13" s="187">
        <v>0</v>
      </c>
      <c r="AF13" s="187">
        <v>0</v>
      </c>
      <c r="AG13" s="187">
        <v>0</v>
      </c>
      <c r="AH13" s="188">
        <v>0</v>
      </c>
      <c r="AI13" s="187">
        <v>0</v>
      </c>
      <c r="AJ13" s="187"/>
      <c r="AK13" s="187">
        <v>0</v>
      </c>
      <c r="AL13" s="187"/>
      <c r="AM13" s="187">
        <v>1</v>
      </c>
      <c r="AN13" s="189">
        <v>9.2249500000000015</v>
      </c>
      <c r="AO13" s="190">
        <v>9.2249500000000009E-3</v>
      </c>
      <c r="AP13" s="191">
        <v>9.2249500000000015</v>
      </c>
      <c r="AQ13" s="191" t="e">
        <v>#N/A</v>
      </c>
      <c r="AR13" s="191">
        <v>9.2249499999999998</v>
      </c>
    </row>
    <row r="14" spans="1:44" ht="409.5" x14ac:dyDescent="0.25">
      <c r="A14" s="176"/>
      <c r="B14" s="177"/>
      <c r="C14" s="19" t="s">
        <v>2360</v>
      </c>
      <c r="D14" s="21" t="s">
        <v>1478</v>
      </c>
      <c r="E14" s="21"/>
      <c r="F14" s="21"/>
      <c r="G14" s="21"/>
      <c r="H14" s="21"/>
      <c r="I14" s="21"/>
      <c r="J14" s="178"/>
      <c r="K14" s="179"/>
      <c r="L14" s="180"/>
      <c r="M14" s="181"/>
      <c r="N14" s="181"/>
      <c r="O14" s="181"/>
      <c r="P14" s="181"/>
      <c r="Q14" s="181"/>
      <c r="R14" s="175">
        <v>0</v>
      </c>
      <c r="S14" s="175" t="e">
        <v>#N/A</v>
      </c>
      <c r="T14" s="175"/>
      <c r="U14" s="182" t="s">
        <v>1479</v>
      </c>
      <c r="V14" s="183"/>
      <c r="W14" s="178"/>
      <c r="X14" s="179"/>
      <c r="Y14" s="179" t="s">
        <v>1479</v>
      </c>
      <c r="Z14" s="184"/>
      <c r="AA14" s="185"/>
      <c r="AB14" s="186"/>
      <c r="AC14" s="186">
        <v>0</v>
      </c>
      <c r="AD14" s="187"/>
      <c r="AE14" s="187">
        <v>0</v>
      </c>
      <c r="AF14" s="187">
        <v>0</v>
      </c>
      <c r="AG14" s="187">
        <v>0</v>
      </c>
      <c r="AH14" s="188">
        <v>0</v>
      </c>
      <c r="AI14" s="187">
        <v>0</v>
      </c>
      <c r="AJ14" s="187"/>
      <c r="AK14" s="187">
        <v>0</v>
      </c>
      <c r="AL14" s="187"/>
      <c r="AM14" s="187">
        <v>107</v>
      </c>
      <c r="AN14" s="189">
        <v>1795.1841100000001</v>
      </c>
      <c r="AO14" s="190">
        <v>1.7951841100000001</v>
      </c>
      <c r="AP14" s="191">
        <v>1795.1841100000001</v>
      </c>
      <c r="AQ14" s="191" t="e">
        <v>#N/A</v>
      </c>
      <c r="AR14" s="191">
        <v>1795.1841099999999</v>
      </c>
    </row>
    <row r="15" spans="1:44" ht="60" x14ac:dyDescent="0.25">
      <c r="A15" s="176"/>
      <c r="B15" s="177" t="s">
        <v>2386</v>
      </c>
      <c r="C15" s="19" t="s">
        <v>2361</v>
      </c>
      <c r="D15" s="21" t="s">
        <v>1320</v>
      </c>
      <c r="E15" s="21"/>
      <c r="F15" s="21"/>
      <c r="G15" s="21"/>
      <c r="H15" s="21"/>
      <c r="I15" s="21"/>
      <c r="J15" s="178"/>
      <c r="K15" s="179"/>
      <c r="L15" s="180"/>
      <c r="M15" s="181"/>
      <c r="N15" s="181"/>
      <c r="O15" s="181"/>
      <c r="P15" s="181"/>
      <c r="Q15" s="181"/>
      <c r="R15" s="175">
        <v>0</v>
      </c>
      <c r="S15" s="175" t="e">
        <v>#N/A</v>
      </c>
      <c r="T15" s="175"/>
      <c r="U15" s="182">
        <v>140</v>
      </c>
      <c r="V15" s="183"/>
      <c r="W15" s="178"/>
      <c r="X15" s="179"/>
      <c r="Y15" s="179">
        <v>140</v>
      </c>
      <c r="Z15" s="184"/>
      <c r="AA15" s="185"/>
      <c r="AB15" s="186"/>
      <c r="AC15" s="186">
        <v>0</v>
      </c>
      <c r="AD15" s="187"/>
      <c r="AE15" s="187">
        <v>0</v>
      </c>
      <c r="AF15" s="187">
        <v>0</v>
      </c>
      <c r="AG15" s="187">
        <v>0</v>
      </c>
      <c r="AH15" s="188">
        <v>0</v>
      </c>
      <c r="AI15" s="187">
        <v>0</v>
      </c>
      <c r="AJ15" s="187"/>
      <c r="AK15" s="187">
        <v>0</v>
      </c>
      <c r="AL15" s="187"/>
      <c r="AM15" s="187">
        <v>1</v>
      </c>
      <c r="AN15" s="189">
        <v>37.71425</v>
      </c>
      <c r="AO15" s="190">
        <v>3.7714249999999998E-2</v>
      </c>
      <c r="AP15" s="191">
        <v>37.71425</v>
      </c>
      <c r="AQ15" s="191" t="e">
        <v>#N/A</v>
      </c>
      <c r="AR15" s="191">
        <v>37.71425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
  <sheetViews>
    <sheetView zoomScale="55" zoomScaleNormal="55" workbookViewId="0">
      <selection sqref="A1:AR2"/>
    </sheetView>
  </sheetViews>
  <sheetFormatPr defaultRowHeight="15" x14ac:dyDescent="0.25"/>
  <sheetData>
    <row r="1" spans="1:44" ht="409.5" x14ac:dyDescent="0.25">
      <c r="A1" s="176">
        <v>100</v>
      </c>
      <c r="B1" s="11" t="s">
        <v>1056</v>
      </c>
      <c r="C1" s="20" t="s">
        <v>2043</v>
      </c>
      <c r="D1" s="21" t="s">
        <v>1318</v>
      </c>
      <c r="E1" s="21">
        <v>50</v>
      </c>
      <c r="F1" s="21">
        <v>50</v>
      </c>
      <c r="G1" s="21"/>
      <c r="H1" s="21"/>
      <c r="I1" s="21"/>
      <c r="J1" s="178"/>
      <c r="K1" s="179"/>
      <c r="L1" s="195"/>
      <c r="M1" s="180">
        <v>6.0000000000000001E-3</v>
      </c>
      <c r="N1" s="181"/>
      <c r="O1" s="181">
        <v>0.40300000000000002</v>
      </c>
      <c r="P1" s="181"/>
      <c r="Q1" s="181"/>
      <c r="R1" s="181"/>
      <c r="S1" s="175">
        <v>0.40900000000000003</v>
      </c>
      <c r="T1" s="175"/>
      <c r="U1" s="182">
        <v>60</v>
      </c>
      <c r="V1" s="183"/>
      <c r="W1" s="178"/>
      <c r="X1" s="179"/>
      <c r="Y1" s="16">
        <v>60</v>
      </c>
      <c r="Z1" s="184"/>
      <c r="AA1" s="185"/>
      <c r="AB1" s="186"/>
      <c r="AC1" s="17">
        <f>AL1</f>
        <v>1092.2374199999999</v>
      </c>
      <c r="AD1" s="186">
        <v>99.658300000000011</v>
      </c>
      <c r="AE1" s="187"/>
      <c r="AF1" s="187">
        <v>0</v>
      </c>
      <c r="AG1" s="193">
        <v>697.60812999999996</v>
      </c>
      <c r="AH1" s="187">
        <v>0</v>
      </c>
      <c r="AI1" s="188">
        <v>0</v>
      </c>
      <c r="AJ1" s="187">
        <v>0</v>
      </c>
      <c r="AK1" s="187"/>
      <c r="AL1" s="193">
        <v>1092.2374199999999</v>
      </c>
      <c r="AM1" s="187">
        <v>0.1</v>
      </c>
      <c r="AN1" s="187"/>
      <c r="AO1" s="189">
        <v>0</v>
      </c>
      <c r="AP1" s="190"/>
      <c r="AQ1" s="191">
        <v>1889.5038500000001</v>
      </c>
      <c r="AR1" s="191">
        <v>1889.5038500000001</v>
      </c>
    </row>
    <row r="2" spans="1:44" ht="409.5" x14ac:dyDescent="0.25">
      <c r="A2" s="176">
        <v>63</v>
      </c>
      <c r="B2" s="11" t="s">
        <v>1056</v>
      </c>
      <c r="C2" s="20" t="s">
        <v>2286</v>
      </c>
      <c r="D2" s="21" t="s">
        <v>1396</v>
      </c>
      <c r="E2" s="21">
        <v>50</v>
      </c>
      <c r="F2" s="21">
        <v>35</v>
      </c>
      <c r="G2" s="21"/>
      <c r="H2" s="21"/>
      <c r="I2" s="21"/>
      <c r="J2" s="178"/>
      <c r="K2" s="179"/>
      <c r="L2" s="195"/>
      <c r="M2" s="180">
        <v>0.01</v>
      </c>
      <c r="N2" s="181"/>
      <c r="O2" s="181">
        <v>0.01</v>
      </c>
      <c r="P2" s="181"/>
      <c r="Q2" s="181"/>
      <c r="R2" s="181"/>
      <c r="S2" s="175">
        <v>0.02</v>
      </c>
      <c r="T2" s="175"/>
      <c r="U2" s="182">
        <v>45</v>
      </c>
      <c r="V2" s="183"/>
      <c r="W2" s="178"/>
      <c r="X2" s="179"/>
      <c r="Y2" s="16">
        <v>45</v>
      </c>
      <c r="Z2" s="184"/>
      <c r="AA2" s="185"/>
      <c r="AB2" s="186"/>
      <c r="AC2" s="17">
        <f t="shared" ref="AC2" si="0">AL2</f>
        <v>517.29636999999991</v>
      </c>
      <c r="AD2" s="186">
        <v>253.33349999999999</v>
      </c>
      <c r="AE2" s="187"/>
      <c r="AF2" s="187">
        <v>0</v>
      </c>
      <c r="AG2" s="193">
        <v>165.52478000000002</v>
      </c>
      <c r="AH2" s="187">
        <v>0</v>
      </c>
      <c r="AI2" s="188">
        <v>0</v>
      </c>
      <c r="AJ2" s="187">
        <v>0</v>
      </c>
      <c r="AK2" s="187"/>
      <c r="AL2" s="193">
        <v>517.29636999999991</v>
      </c>
      <c r="AM2" s="187">
        <v>6.3E-2</v>
      </c>
      <c r="AN2" s="187"/>
      <c r="AO2" s="189">
        <v>0</v>
      </c>
      <c r="AP2" s="190"/>
      <c r="AQ2" s="191">
        <v>936.15464999999995</v>
      </c>
      <c r="AR2" s="191">
        <v>936.15465000000017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
  <sheetViews>
    <sheetView zoomScale="55" zoomScaleNormal="55" workbookViewId="0">
      <selection activeCell="F1" sqref="F1:AW2"/>
    </sheetView>
  </sheetViews>
  <sheetFormatPr defaultRowHeight="15" x14ac:dyDescent="0.25"/>
  <sheetData>
    <row r="1" spans="1:78" s="2" customFormat="1" ht="409.5" x14ac:dyDescent="0.25">
      <c r="A1" s="3"/>
      <c r="B1"/>
      <c r="C1"/>
      <c r="D1"/>
      <c r="E1"/>
      <c r="F1" s="176"/>
      <c r="G1" s="177"/>
      <c r="H1" s="20" t="s">
        <v>2364</v>
      </c>
      <c r="I1" s="21" t="s">
        <v>1291</v>
      </c>
      <c r="J1" s="21"/>
      <c r="K1" s="21"/>
      <c r="L1" s="21"/>
      <c r="M1" s="194" t="s">
        <v>2512</v>
      </c>
      <c r="N1" s="21"/>
      <c r="O1" s="178"/>
      <c r="P1" s="179"/>
      <c r="Q1" s="195">
        <v>1.1180000000000001</v>
      </c>
      <c r="R1" s="180"/>
      <c r="S1" s="181"/>
      <c r="T1" s="181"/>
      <c r="U1" s="181"/>
      <c r="V1" s="181"/>
      <c r="W1" s="181">
        <v>3.468</v>
      </c>
      <c r="X1" s="175">
        <f t="shared" ref="X1:X2" si="0">R1+S1+T1+U1+V1+W1</f>
        <v>3.468</v>
      </c>
      <c r="Y1" s="175"/>
      <c r="Z1" s="182">
        <v>3000</v>
      </c>
      <c r="AA1" s="183"/>
      <c r="AB1" s="178"/>
      <c r="AC1" s="179"/>
      <c r="AD1" s="16">
        <v>3000</v>
      </c>
      <c r="AE1" s="184"/>
      <c r="AF1" s="185"/>
      <c r="AG1" s="186"/>
      <c r="AH1" s="17">
        <v>26953.25</v>
      </c>
      <c r="AI1" s="186">
        <v>0</v>
      </c>
      <c r="AJ1" s="187"/>
      <c r="AK1" s="187">
        <v>0</v>
      </c>
      <c r="AL1" s="187">
        <v>0</v>
      </c>
      <c r="AM1" s="187">
        <v>0</v>
      </c>
      <c r="AN1" s="192" t="s">
        <v>2511</v>
      </c>
      <c r="AO1" s="187">
        <v>0</v>
      </c>
      <c r="AP1" s="187"/>
      <c r="AQ1" s="187">
        <v>0</v>
      </c>
      <c r="AR1" s="187"/>
      <c r="AS1" s="187"/>
      <c r="AT1" s="189">
        <v>0</v>
      </c>
      <c r="AU1" s="190"/>
      <c r="AV1" s="191">
        <v>40370.080000000002</v>
      </c>
      <c r="AW1" s="191">
        <v>40227.587010000003</v>
      </c>
      <c r="AX1" s="8"/>
      <c r="AY1" s="9"/>
      <c r="AZ1" s="4"/>
      <c r="BA1" s="10"/>
      <c r="BB1" s="14"/>
      <c r="BC1" s="14"/>
      <c r="BD1" s="14"/>
      <c r="BE1" s="7"/>
      <c r="BF1" s="15"/>
      <c r="BG1" s="14"/>
      <c r="BH1" s="14"/>
      <c r="BI1" s="14"/>
      <c r="BJ1" s="14"/>
      <c r="BK1" s="10"/>
      <c r="BL1" s="14"/>
      <c r="BM1" s="14"/>
      <c r="BN1" s="14"/>
      <c r="BO1" s="7"/>
      <c r="BP1" s="15"/>
      <c r="BQ1" s="15"/>
      <c r="BR1" s="15"/>
      <c r="BS1" s="1"/>
      <c r="BT1" s="5"/>
      <c r="BU1" s="5"/>
      <c r="BV1" s="5"/>
      <c r="BW1" s="5"/>
      <c r="BX1" s="6"/>
      <c r="BY1" s="6"/>
      <c r="BZ1" s="6"/>
    </row>
    <row r="2" spans="1:78" s="2" customFormat="1" ht="409.5" x14ac:dyDescent="0.25">
      <c r="A2" s="3"/>
      <c r="B2"/>
      <c r="C2"/>
      <c r="D2"/>
      <c r="E2"/>
      <c r="F2" s="176"/>
      <c r="G2" s="177"/>
      <c r="H2" s="20" t="s">
        <v>2375</v>
      </c>
      <c r="I2" s="21" t="s">
        <v>1299</v>
      </c>
      <c r="J2" s="21"/>
      <c r="K2" s="21"/>
      <c r="L2" s="21"/>
      <c r="M2" s="21" t="s">
        <v>2512</v>
      </c>
      <c r="N2" s="21"/>
      <c r="O2" s="178"/>
      <c r="P2" s="179"/>
      <c r="Q2" s="195">
        <v>0.31</v>
      </c>
      <c r="R2" s="180"/>
      <c r="S2" s="181"/>
      <c r="T2" s="181"/>
      <c r="U2" s="181"/>
      <c r="V2" s="181"/>
      <c r="W2" s="181">
        <v>0.31</v>
      </c>
      <c r="X2" s="175">
        <f t="shared" si="0"/>
        <v>0.31</v>
      </c>
      <c r="Y2" s="175"/>
      <c r="Z2" s="182">
        <v>600</v>
      </c>
      <c r="AA2" s="183"/>
      <c r="AB2" s="178"/>
      <c r="AC2" s="179"/>
      <c r="AD2" s="16">
        <v>600</v>
      </c>
      <c r="AE2" s="184"/>
      <c r="AF2" s="185"/>
      <c r="AG2" s="186"/>
      <c r="AH2" s="17">
        <v>1403.65</v>
      </c>
      <c r="AI2" s="186">
        <v>0</v>
      </c>
      <c r="AJ2" s="187"/>
      <c r="AK2" s="187">
        <v>0</v>
      </c>
      <c r="AL2" s="187">
        <v>0</v>
      </c>
      <c r="AM2" s="187">
        <v>0</v>
      </c>
      <c r="AN2" s="192" t="s">
        <v>2510</v>
      </c>
      <c r="AO2" s="187">
        <v>0</v>
      </c>
      <c r="AP2" s="187"/>
      <c r="AQ2" s="187">
        <v>0</v>
      </c>
      <c r="AR2" s="187"/>
      <c r="AS2" s="187">
        <v>2</v>
      </c>
      <c r="AT2" s="189">
        <v>726.80777999999998</v>
      </c>
      <c r="AU2" s="190">
        <v>0.72680778000000001</v>
      </c>
      <c r="AV2" s="191">
        <v>2729.47</v>
      </c>
      <c r="AW2" s="191">
        <v>2722.6886500000001</v>
      </c>
      <c r="AX2" s="8"/>
      <c r="AY2" s="9"/>
      <c r="AZ2" s="4"/>
      <c r="BA2" s="10"/>
      <c r="BB2" s="14"/>
      <c r="BC2" s="14"/>
      <c r="BD2" s="14"/>
      <c r="BE2" s="7"/>
      <c r="BF2" s="15"/>
      <c r="BG2" s="14"/>
      <c r="BH2" s="14"/>
      <c r="BI2" s="14"/>
      <c r="BJ2" s="14"/>
      <c r="BK2" s="10"/>
      <c r="BL2" s="14"/>
      <c r="BM2" s="14"/>
      <c r="BN2" s="14"/>
      <c r="BO2" s="7"/>
      <c r="BP2" s="15"/>
      <c r="BQ2" s="15"/>
      <c r="BR2" s="15"/>
      <c r="BS2" s="1"/>
      <c r="BT2" s="5"/>
      <c r="BU2" s="5"/>
      <c r="BV2" s="5"/>
      <c r="BW2" s="5"/>
      <c r="BX2" s="6"/>
      <c r="BY2" s="6"/>
      <c r="BZ2"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election sqref="A1:XFD104857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election sqref="A1:XFD1048576"/>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K1012"/>
  <sheetViews>
    <sheetView zoomScale="60" zoomScaleNormal="60" workbookViewId="0">
      <pane xSplit="5" ySplit="8" topLeftCell="AK9" activePane="bottomRight" state="frozen"/>
      <selection pane="topRight" activeCell="E1" sqref="E1"/>
      <selection pane="bottomLeft" activeCell="A9" sqref="A9"/>
      <selection pane="bottomRight" activeCell="AL39" sqref="AL39"/>
    </sheetView>
  </sheetViews>
  <sheetFormatPr defaultColWidth="9.140625" defaultRowHeight="15" x14ac:dyDescent="0.25"/>
  <cols>
    <col min="1" max="2" width="9.140625" style="22" customWidth="1"/>
    <col min="3" max="3" width="16.28515625" style="22" customWidth="1"/>
    <col min="4" max="4" width="14.85546875" style="22" customWidth="1"/>
    <col min="5" max="5" width="92.7109375" style="22" customWidth="1"/>
    <col min="6" max="6" width="17.42578125" style="22" customWidth="1"/>
    <col min="7" max="13" width="19" style="22" customWidth="1"/>
    <col min="14" max="14" width="16.7109375" style="22" customWidth="1"/>
    <col min="15" max="15" width="19" style="22" customWidth="1"/>
    <col min="16" max="16" width="20.140625" style="22" customWidth="1"/>
    <col min="17" max="17" width="18.140625" style="22" customWidth="1"/>
    <col min="18" max="18" width="18.85546875" style="22" customWidth="1"/>
    <col min="19" max="21" width="16.7109375" style="22" customWidth="1"/>
    <col min="22" max="22" width="21" style="22" customWidth="1"/>
    <col min="23" max="23" width="18.140625" style="22" customWidth="1"/>
    <col min="24" max="24" width="18.85546875" style="22" customWidth="1"/>
    <col min="25" max="28" width="16.7109375" style="22" customWidth="1"/>
    <col min="29" max="29" width="25.7109375" style="22" customWidth="1"/>
    <col min="30" max="41" width="16.7109375" style="22" customWidth="1"/>
    <col min="42" max="42" width="18.85546875" style="22" customWidth="1"/>
    <col min="43" max="43" width="18.5703125" style="22" customWidth="1"/>
    <col min="44" max="44" width="19" style="22" customWidth="1"/>
    <col min="46" max="46" width="13.85546875" style="22" customWidth="1"/>
    <col min="47" max="47" width="11.140625" style="22" customWidth="1"/>
    <col min="48" max="49" width="19.42578125" style="22" customWidth="1"/>
    <col min="50" max="50" width="20" style="22" customWidth="1"/>
    <col min="51" max="51" width="13.85546875" style="22" customWidth="1"/>
    <col min="52" max="59" width="16.5703125" style="26" customWidth="1"/>
    <col min="60" max="60" width="5.42578125" style="22" customWidth="1"/>
    <col min="61" max="61" width="19.140625" style="25" customWidth="1"/>
    <col min="62" max="62" width="33" style="22" customWidth="1"/>
    <col min="63" max="64" width="18" style="22" customWidth="1"/>
    <col min="65" max="65" width="13.7109375" style="22" customWidth="1"/>
    <col min="66" max="66" width="88.5703125" style="24" customWidth="1"/>
    <col min="67" max="67" width="14.140625" style="22" customWidth="1"/>
    <col min="68" max="68" width="18.140625" style="22" customWidth="1"/>
    <col min="69" max="70" width="14.85546875" style="22" customWidth="1"/>
    <col min="71" max="81" width="9.140625" style="22" customWidth="1"/>
    <col min="82" max="82" width="12" style="22" bestFit="1" customWidth="1"/>
    <col min="83" max="83" width="20.85546875" style="23" bestFit="1" customWidth="1"/>
    <col min="84" max="84" width="18" style="23" bestFit="1" customWidth="1"/>
    <col min="85" max="85" width="24.7109375" style="23" bestFit="1" customWidth="1"/>
    <col min="86" max="86" width="18.7109375" style="23" bestFit="1" customWidth="1"/>
    <col min="87" max="89" width="11.140625" style="22" bestFit="1" customWidth="1"/>
    <col min="90" max="16384" width="9.140625" style="22"/>
  </cols>
  <sheetData>
    <row r="1" spans="1:86" ht="24" customHeight="1" x14ac:dyDescent="0.25">
      <c r="F1" s="122"/>
      <c r="G1" s="122"/>
      <c r="H1" s="122"/>
      <c r="I1" s="122"/>
      <c r="J1" s="122"/>
      <c r="K1" s="122"/>
      <c r="L1" s="122"/>
      <c r="M1" s="122"/>
      <c r="N1" s="122"/>
      <c r="O1" s="174" t="s">
        <v>2509</v>
      </c>
      <c r="P1" s="171">
        <f>SUM(P8,-P948)</f>
        <v>392223.07527999999</v>
      </c>
      <c r="Q1" s="173" t="s">
        <v>2508</v>
      </c>
      <c r="R1" s="171">
        <f>R8+Z8+AB8-AB948-X1</f>
        <v>242721.71849200007</v>
      </c>
      <c r="S1" s="122"/>
      <c r="T1" s="122"/>
      <c r="U1" s="122"/>
      <c r="V1" s="122">
        <f>T8+V8-CF8</f>
        <v>87649.905899999998</v>
      </c>
      <c r="W1" s="172" t="s">
        <v>2507</v>
      </c>
      <c r="X1" s="171">
        <f>(X8-X948)*0.05</f>
        <v>7119.1122279999954</v>
      </c>
      <c r="Y1" s="122"/>
      <c r="Z1" s="122"/>
      <c r="AA1" s="122"/>
      <c r="AB1" s="122"/>
      <c r="AC1" s="122"/>
      <c r="AD1" s="122"/>
      <c r="AE1" s="122"/>
      <c r="AF1" s="122"/>
      <c r="AG1" s="122"/>
      <c r="AH1" s="122"/>
      <c r="AI1" s="122"/>
      <c r="AJ1" s="122"/>
      <c r="AK1" s="122"/>
      <c r="AL1" s="122"/>
      <c r="AM1" s="122"/>
      <c r="AN1" s="122"/>
      <c r="AO1" s="122"/>
      <c r="AP1" s="122"/>
      <c r="AQ1" s="122"/>
      <c r="AR1" s="164">
        <f>1329808+1310099+314819+62667+92561+9293650.12</f>
        <v>12403604.119999999</v>
      </c>
      <c r="AT1" s="122"/>
      <c r="AU1" s="122"/>
      <c r="AV1" s="122"/>
      <c r="AW1" s="122"/>
      <c r="AX1" s="122"/>
      <c r="AY1" s="122"/>
      <c r="AZ1" s="161"/>
      <c r="BB1" s="161"/>
      <c r="BC1" s="161"/>
      <c r="BD1" s="161"/>
      <c r="BE1" s="161"/>
      <c r="BF1" s="161"/>
      <c r="BG1" s="161"/>
      <c r="BO1" s="170" t="s">
        <v>2506</v>
      </c>
    </row>
    <row r="2" spans="1:86" s="158" customFormat="1" ht="23.25" customHeight="1" x14ac:dyDescent="0.25">
      <c r="C2" s="158" t="s">
        <v>2044</v>
      </c>
      <c r="D2" s="158" t="s">
        <v>2044</v>
      </c>
      <c r="E2" s="169" t="s">
        <v>2444</v>
      </c>
      <c r="F2" s="163"/>
      <c r="G2" s="163"/>
      <c r="H2" s="163"/>
      <c r="I2" s="163"/>
      <c r="J2" s="163"/>
      <c r="K2" s="163"/>
      <c r="L2" s="163"/>
      <c r="M2" s="163"/>
      <c r="N2" s="163"/>
      <c r="O2" s="168"/>
      <c r="P2" s="168"/>
      <c r="Q2" s="163"/>
      <c r="R2" s="163"/>
      <c r="S2" s="163"/>
      <c r="T2" s="163"/>
      <c r="U2" s="163"/>
      <c r="V2" s="163"/>
      <c r="W2" s="167" t="s">
        <v>2505</v>
      </c>
      <c r="X2" s="166">
        <f>X8-X948+X1</f>
        <v>149501.35678799989</v>
      </c>
      <c r="Y2" s="163"/>
      <c r="Z2" s="163"/>
      <c r="AA2" s="163"/>
      <c r="AB2" s="163"/>
      <c r="AC2" s="163"/>
      <c r="AD2" s="163"/>
      <c r="AE2" s="163"/>
      <c r="AF2" s="163"/>
      <c r="AG2" s="163"/>
      <c r="AH2" s="163"/>
      <c r="AI2" s="163"/>
      <c r="AJ2" s="163"/>
      <c r="AK2" s="163"/>
      <c r="AL2" s="163"/>
      <c r="AM2" s="163"/>
      <c r="AN2" s="163"/>
      <c r="AO2" s="163"/>
      <c r="AP2" s="165"/>
      <c r="AQ2" s="163"/>
      <c r="AR2" s="164">
        <v>335354768.62</v>
      </c>
      <c r="AT2" s="163"/>
      <c r="AU2" s="163"/>
      <c r="AV2" s="163"/>
      <c r="AW2" s="163"/>
      <c r="AZ2" s="161"/>
      <c r="BA2" s="162"/>
      <c r="BB2" s="161"/>
      <c r="BC2" s="161"/>
      <c r="BD2" s="161"/>
      <c r="BE2" s="161"/>
      <c r="BF2" s="161"/>
      <c r="BG2" s="161"/>
      <c r="BI2" s="160"/>
      <c r="BN2" s="159"/>
      <c r="BO2" s="158">
        <v>1010106866</v>
      </c>
      <c r="CE2" s="23"/>
      <c r="CF2" s="23"/>
      <c r="CG2" s="23"/>
      <c r="CH2" s="23"/>
    </row>
    <row r="3" spans="1:86" ht="14.25" customHeight="1" x14ac:dyDescent="0.25">
      <c r="A3" s="740" t="s">
        <v>2504</v>
      </c>
      <c r="B3" s="740" t="s">
        <v>2503</v>
      </c>
      <c r="C3" s="741" t="s">
        <v>2502</v>
      </c>
      <c r="D3" s="744" t="s">
        <v>2501</v>
      </c>
      <c r="E3" s="740" t="s">
        <v>2500</v>
      </c>
      <c r="F3" s="740" t="s">
        <v>2499</v>
      </c>
      <c r="G3" s="740"/>
      <c r="H3" s="740"/>
      <c r="I3" s="740"/>
      <c r="J3" s="740"/>
      <c r="K3" s="740"/>
      <c r="L3" s="740"/>
      <c r="M3" s="740"/>
      <c r="N3" s="740"/>
      <c r="O3" s="739" t="s">
        <v>2498</v>
      </c>
      <c r="P3" s="745"/>
      <c r="Q3" s="734" t="s">
        <v>2486</v>
      </c>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8" t="s">
        <v>1281</v>
      </c>
      <c r="AR3" s="735" t="s">
        <v>2497</v>
      </c>
      <c r="AT3" s="731" t="s">
        <v>2496</v>
      </c>
      <c r="AU3" s="732" t="s">
        <v>2495</v>
      </c>
      <c r="AV3" s="733" t="s">
        <v>2494</v>
      </c>
      <c r="AW3" s="733"/>
      <c r="AX3" s="733"/>
      <c r="AY3" s="733"/>
      <c r="AZ3" s="157"/>
      <c r="BA3" s="157"/>
      <c r="BB3" s="157"/>
      <c r="BC3" s="157"/>
      <c r="BD3" s="157"/>
      <c r="BE3" s="157"/>
      <c r="BF3" s="157"/>
      <c r="BG3" s="157"/>
      <c r="BO3" s="22" t="s">
        <v>2493</v>
      </c>
    </row>
    <row r="4" spans="1:86" ht="14.25" customHeight="1" x14ac:dyDescent="0.25">
      <c r="A4" s="740"/>
      <c r="B4" s="740"/>
      <c r="C4" s="742"/>
      <c r="D4" s="744"/>
      <c r="E4" s="740"/>
      <c r="F4" s="740"/>
      <c r="G4" s="740"/>
      <c r="H4" s="740"/>
      <c r="I4" s="740"/>
      <c r="J4" s="740"/>
      <c r="K4" s="740"/>
      <c r="L4" s="740"/>
      <c r="M4" s="740"/>
      <c r="N4" s="740"/>
      <c r="O4" s="745"/>
      <c r="P4" s="745"/>
      <c r="Q4" s="734" t="s">
        <v>2492</v>
      </c>
      <c r="R4" s="734"/>
      <c r="S4" s="734" t="s">
        <v>2491</v>
      </c>
      <c r="T4" s="734"/>
      <c r="U4" s="734" t="s">
        <v>2490</v>
      </c>
      <c r="V4" s="734"/>
      <c r="W4" s="734" t="s">
        <v>2489</v>
      </c>
      <c r="X4" s="734"/>
      <c r="Y4" s="734" t="s">
        <v>2488</v>
      </c>
      <c r="Z4" s="734"/>
      <c r="AA4" s="734" t="s">
        <v>2487</v>
      </c>
      <c r="AB4" s="734"/>
      <c r="AC4" s="734" t="s">
        <v>2486</v>
      </c>
      <c r="AD4" s="734"/>
      <c r="AE4" s="734"/>
      <c r="AF4" s="734"/>
      <c r="AG4" s="734"/>
      <c r="AH4" s="734"/>
      <c r="AI4" s="734"/>
      <c r="AJ4" s="734"/>
      <c r="AK4" s="734"/>
      <c r="AL4" s="734"/>
      <c r="AM4" s="734"/>
      <c r="AN4" s="734"/>
      <c r="AO4" s="734"/>
      <c r="AP4" s="734"/>
      <c r="AQ4" s="738"/>
      <c r="AR4" s="736"/>
      <c r="AT4" s="731"/>
      <c r="AU4" s="732"/>
      <c r="AV4" s="733"/>
      <c r="AW4" s="733"/>
      <c r="AX4" s="733"/>
      <c r="AY4" s="733"/>
      <c r="AZ4" s="157"/>
      <c r="BA4" s="157"/>
      <c r="BB4" s="157"/>
      <c r="BC4" s="157"/>
      <c r="BD4" s="157"/>
      <c r="BE4" s="157"/>
      <c r="BF4" s="157"/>
      <c r="BG4" s="157"/>
    </row>
    <row r="5" spans="1:86" ht="39" customHeight="1" x14ac:dyDescent="0.25">
      <c r="A5" s="740"/>
      <c r="B5" s="740"/>
      <c r="C5" s="742"/>
      <c r="D5" s="744"/>
      <c r="E5" s="740"/>
      <c r="F5" s="740"/>
      <c r="G5" s="740"/>
      <c r="H5" s="740"/>
      <c r="I5" s="740"/>
      <c r="J5" s="740"/>
      <c r="K5" s="740"/>
      <c r="L5" s="740"/>
      <c r="M5" s="740"/>
      <c r="N5" s="740"/>
      <c r="O5" s="745"/>
      <c r="P5" s="745"/>
      <c r="Q5" s="734"/>
      <c r="R5" s="734"/>
      <c r="S5" s="734"/>
      <c r="T5" s="734"/>
      <c r="U5" s="734"/>
      <c r="V5" s="734"/>
      <c r="W5" s="734"/>
      <c r="X5" s="734"/>
      <c r="Y5" s="734"/>
      <c r="Z5" s="734"/>
      <c r="AA5" s="734"/>
      <c r="AB5" s="734"/>
      <c r="AC5" s="739" t="s">
        <v>2485</v>
      </c>
      <c r="AD5" s="739" t="s">
        <v>2484</v>
      </c>
      <c r="AE5" s="739" t="s">
        <v>2483</v>
      </c>
      <c r="AF5" s="739" t="s">
        <v>2482</v>
      </c>
      <c r="AG5" s="734" t="s">
        <v>2481</v>
      </c>
      <c r="AH5" s="734"/>
      <c r="AI5" s="734" t="s">
        <v>2480</v>
      </c>
      <c r="AJ5" s="734"/>
      <c r="AK5" s="734" t="s">
        <v>2479</v>
      </c>
      <c r="AL5" s="734"/>
      <c r="AM5" s="734" t="s">
        <v>2478</v>
      </c>
      <c r="AN5" s="734" t="s">
        <v>2477</v>
      </c>
      <c r="AO5" s="734"/>
      <c r="AP5" s="734" t="s">
        <v>2476</v>
      </c>
      <c r="AQ5" s="738"/>
      <c r="AR5" s="737"/>
      <c r="AT5" s="731"/>
      <c r="AU5" s="732"/>
      <c r="AV5" s="733"/>
      <c r="AW5" s="733"/>
      <c r="AX5" s="733"/>
      <c r="AY5" s="733"/>
      <c r="AZ5" s="157"/>
      <c r="BA5" s="157"/>
      <c r="BB5" s="157"/>
      <c r="BC5" s="157"/>
      <c r="BD5" s="157"/>
      <c r="BE5" s="157"/>
      <c r="BF5" s="157"/>
      <c r="BG5" s="157"/>
      <c r="BP5" s="22" t="s">
        <v>2475</v>
      </c>
      <c r="CE5" s="35">
        <f>R8-T8-V8</f>
        <v>95361.319450000068</v>
      </c>
      <c r="CF5" s="33">
        <f>CF8</f>
        <v>1024.655</v>
      </c>
      <c r="CG5" s="34">
        <f>V8</f>
        <v>39067.862319999993</v>
      </c>
      <c r="CH5" s="35">
        <f>T8-CF5</f>
        <v>48582.043580000005</v>
      </c>
    </row>
    <row r="6" spans="1:86" ht="85.5" customHeight="1" x14ac:dyDescent="0.25">
      <c r="A6" s="740"/>
      <c r="B6" s="740"/>
      <c r="C6" s="743"/>
      <c r="D6" s="744"/>
      <c r="E6" s="740"/>
      <c r="F6" s="154" t="s">
        <v>2473</v>
      </c>
      <c r="G6" s="154" t="s">
        <v>2472</v>
      </c>
      <c r="H6" s="154" t="s">
        <v>2471</v>
      </c>
      <c r="I6" s="154" t="s">
        <v>2470</v>
      </c>
      <c r="J6" s="154" t="s">
        <v>2469</v>
      </c>
      <c r="K6" s="154" t="s">
        <v>2468</v>
      </c>
      <c r="L6" s="154" t="s">
        <v>2467</v>
      </c>
      <c r="M6" s="154" t="s">
        <v>2466</v>
      </c>
      <c r="N6" s="154" t="s">
        <v>2465</v>
      </c>
      <c r="O6" s="156" t="s">
        <v>2473</v>
      </c>
      <c r="P6" s="156" t="s">
        <v>2472</v>
      </c>
      <c r="Q6" s="155" t="s">
        <v>2473</v>
      </c>
      <c r="R6" s="155" t="s">
        <v>2472</v>
      </c>
      <c r="S6" s="155" t="s">
        <v>2473</v>
      </c>
      <c r="T6" s="155" t="s">
        <v>2472</v>
      </c>
      <c r="U6" s="155" t="s">
        <v>2473</v>
      </c>
      <c r="V6" s="155" t="s">
        <v>2472</v>
      </c>
      <c r="W6" s="155" t="s">
        <v>2473</v>
      </c>
      <c r="X6" s="155" t="s">
        <v>2472</v>
      </c>
      <c r="Y6" s="155" t="s">
        <v>2473</v>
      </c>
      <c r="Z6" s="155" t="s">
        <v>2472</v>
      </c>
      <c r="AA6" s="155" t="s">
        <v>2473</v>
      </c>
      <c r="AB6" s="155" t="s">
        <v>2472</v>
      </c>
      <c r="AC6" s="739"/>
      <c r="AD6" s="739"/>
      <c r="AE6" s="739"/>
      <c r="AF6" s="739"/>
      <c r="AG6" s="155" t="s">
        <v>2473</v>
      </c>
      <c r="AH6" s="155" t="s">
        <v>2472</v>
      </c>
      <c r="AI6" s="155" t="s">
        <v>2473</v>
      </c>
      <c r="AJ6" s="155" t="s">
        <v>2472</v>
      </c>
      <c r="AK6" s="155" t="s">
        <v>2473</v>
      </c>
      <c r="AL6" s="155" t="s">
        <v>2472</v>
      </c>
      <c r="AM6" s="734"/>
      <c r="AN6" s="155" t="s">
        <v>2473</v>
      </c>
      <c r="AO6" s="155" t="s">
        <v>2472</v>
      </c>
      <c r="AP6" s="734"/>
      <c r="AQ6" s="738"/>
      <c r="AR6" s="155" t="s">
        <v>2474</v>
      </c>
      <c r="AT6" s="731"/>
      <c r="AU6" s="732"/>
      <c r="AV6" s="153" t="s">
        <v>2464</v>
      </c>
      <c r="AW6" s="153" t="s">
        <v>2463</v>
      </c>
      <c r="AX6" s="153" t="s">
        <v>2462</v>
      </c>
      <c r="AY6" s="153" t="s">
        <v>2461</v>
      </c>
      <c r="AZ6" s="152" t="s">
        <v>2460</v>
      </c>
      <c r="BA6" s="152" t="s">
        <v>2459</v>
      </c>
      <c r="BB6" s="152"/>
      <c r="BC6" s="152" t="s">
        <v>2458</v>
      </c>
      <c r="BD6" s="152" t="s">
        <v>2457</v>
      </c>
      <c r="BE6" s="152" t="s">
        <v>2456</v>
      </c>
      <c r="BF6" s="151" t="s">
        <v>2455</v>
      </c>
      <c r="BG6" s="151" t="s">
        <v>2454</v>
      </c>
      <c r="BI6" s="142"/>
      <c r="BK6" s="22" t="s">
        <v>2453</v>
      </c>
      <c r="BO6" s="150" t="s">
        <v>2452</v>
      </c>
      <c r="BP6" s="22" t="s">
        <v>2451</v>
      </c>
      <c r="CE6" s="149" t="s">
        <v>2450</v>
      </c>
      <c r="CF6" s="149" t="s">
        <v>2449</v>
      </c>
      <c r="CG6" s="149" t="s">
        <v>2448</v>
      </c>
      <c r="CH6" s="149" t="s">
        <v>2447</v>
      </c>
    </row>
    <row r="7" spans="1:86" x14ac:dyDescent="0.25">
      <c r="A7" s="148">
        <v>1</v>
      </c>
      <c r="B7" s="146">
        <v>2</v>
      </c>
      <c r="C7" s="147">
        <v>4</v>
      </c>
      <c r="D7" s="145">
        <v>3</v>
      </c>
      <c r="E7" s="145">
        <v>5</v>
      </c>
      <c r="F7" s="145">
        <v>6</v>
      </c>
      <c r="G7" s="145">
        <v>7</v>
      </c>
      <c r="H7" s="146">
        <v>8</v>
      </c>
      <c r="I7" s="146">
        <v>9</v>
      </c>
      <c r="J7" s="146">
        <v>10</v>
      </c>
      <c r="K7" s="146">
        <v>11</v>
      </c>
      <c r="L7" s="146">
        <v>12</v>
      </c>
      <c r="M7" s="146">
        <v>13</v>
      </c>
      <c r="N7" s="145">
        <v>14</v>
      </c>
      <c r="O7" s="145">
        <v>15</v>
      </c>
      <c r="P7" s="145">
        <v>16</v>
      </c>
      <c r="Q7" s="145">
        <v>17</v>
      </c>
      <c r="R7" s="145">
        <v>18</v>
      </c>
      <c r="S7" s="145">
        <v>19</v>
      </c>
      <c r="T7" s="145">
        <v>20</v>
      </c>
      <c r="U7" s="145">
        <v>21</v>
      </c>
      <c r="V7" s="145">
        <v>22</v>
      </c>
      <c r="W7" s="145">
        <v>23</v>
      </c>
      <c r="X7" s="145">
        <v>24</v>
      </c>
      <c r="Y7" s="145">
        <v>25</v>
      </c>
      <c r="Z7" s="145">
        <v>26</v>
      </c>
      <c r="AA7" s="145">
        <v>27</v>
      </c>
      <c r="AB7" s="145">
        <v>28</v>
      </c>
      <c r="AC7" s="145">
        <v>29</v>
      </c>
      <c r="AD7" s="145">
        <v>30</v>
      </c>
      <c r="AE7" s="145">
        <v>31</v>
      </c>
      <c r="AF7" s="145">
        <v>32</v>
      </c>
      <c r="AG7" s="145">
        <v>33</v>
      </c>
      <c r="AH7" s="145">
        <v>34</v>
      </c>
      <c r="AI7" s="145">
        <v>35</v>
      </c>
      <c r="AJ7" s="145">
        <v>36</v>
      </c>
      <c r="AK7" s="145">
        <v>37</v>
      </c>
      <c r="AL7" s="145">
        <v>38</v>
      </c>
      <c r="AM7" s="145">
        <v>39</v>
      </c>
      <c r="AN7" s="145">
        <v>40</v>
      </c>
      <c r="AO7" s="145">
        <v>41</v>
      </c>
      <c r="AP7" s="145">
        <v>42</v>
      </c>
      <c r="AQ7" s="145">
        <v>86</v>
      </c>
      <c r="AR7" s="145">
        <v>43</v>
      </c>
      <c r="AT7" s="145">
        <v>87</v>
      </c>
      <c r="AU7" s="145">
        <v>88</v>
      </c>
      <c r="AV7" s="145">
        <v>89</v>
      </c>
      <c r="AW7" s="145">
        <v>90</v>
      </c>
      <c r="AX7" s="145">
        <v>91</v>
      </c>
      <c r="AY7" s="145">
        <v>92</v>
      </c>
      <c r="AZ7" s="143">
        <v>93</v>
      </c>
      <c r="BA7" s="144">
        <v>94</v>
      </c>
      <c r="BB7" s="143">
        <v>95</v>
      </c>
      <c r="BC7" s="143">
        <v>96</v>
      </c>
      <c r="BD7" s="143">
        <v>97</v>
      </c>
      <c r="BE7" s="143">
        <v>98</v>
      </c>
      <c r="BF7" s="143">
        <v>99</v>
      </c>
      <c r="BG7" s="143">
        <v>100</v>
      </c>
      <c r="BH7" s="22">
        <v>1</v>
      </c>
      <c r="BI7" s="142"/>
      <c r="BJ7" s="22">
        <v>1</v>
      </c>
      <c r="BK7" s="141">
        <v>1</v>
      </c>
      <c r="BL7" s="141">
        <v>1</v>
      </c>
      <c r="BM7" s="141"/>
      <c r="BN7" s="140" t="s">
        <v>1118</v>
      </c>
      <c r="BP7" s="36"/>
      <c r="BQ7" s="112">
        <f>BO7-BP7/1000</f>
        <v>0</v>
      </c>
      <c r="BR7" s="36"/>
      <c r="BV7" s="22" t="s">
        <v>2446</v>
      </c>
      <c r="CE7" s="33"/>
      <c r="CF7" s="33"/>
      <c r="CG7" s="33"/>
      <c r="CH7" s="33"/>
    </row>
    <row r="8" spans="1:86" ht="14.25" customHeight="1" x14ac:dyDescent="0.25">
      <c r="A8" s="139" t="s">
        <v>2445</v>
      </c>
      <c r="B8" s="137"/>
      <c r="C8" s="138"/>
      <c r="D8" s="137"/>
      <c r="E8" s="136" t="s">
        <v>2444</v>
      </c>
      <c r="F8" s="135">
        <f t="shared" ref="F8:AP8" si="0">SUM(F9,F10,F11,F27,F850,F912,F913,F921,F937,F948,F989)</f>
        <v>87512.419883999988</v>
      </c>
      <c r="G8" s="135">
        <f t="shared" si="0"/>
        <v>76685.256009999997</v>
      </c>
      <c r="H8" s="135">
        <f t="shared" si="0"/>
        <v>26013.236079999999</v>
      </c>
      <c r="I8" s="135">
        <f t="shared" si="0"/>
        <v>4771.3197799999998</v>
      </c>
      <c r="J8" s="135">
        <f t="shared" si="0"/>
        <v>9083.590830000001</v>
      </c>
      <c r="K8" s="135">
        <f t="shared" si="0"/>
        <v>22388.875750000003</v>
      </c>
      <c r="L8" s="135">
        <f t="shared" si="0"/>
        <v>5201.4952599999997</v>
      </c>
      <c r="M8" s="135">
        <f t="shared" si="0"/>
        <v>9226.7383100000006</v>
      </c>
      <c r="N8" s="135">
        <f t="shared" si="0"/>
        <v>4552.7871399999995</v>
      </c>
      <c r="O8" s="135">
        <f t="shared" si="0"/>
        <v>458220.35776600009</v>
      </c>
      <c r="P8" s="135">
        <f t="shared" si="0"/>
        <v>396230.80128000001</v>
      </c>
      <c r="Q8" s="135">
        <f t="shared" si="0"/>
        <v>213029.48381999994</v>
      </c>
      <c r="R8" s="135">
        <f t="shared" si="0"/>
        <v>184035.88035000005</v>
      </c>
      <c r="S8" s="135">
        <f t="shared" si="0"/>
        <v>59528.038152000001</v>
      </c>
      <c r="T8" s="135">
        <f t="shared" si="0"/>
        <v>49606.698580000004</v>
      </c>
      <c r="U8" s="135">
        <f t="shared" si="0"/>
        <v>39067.862319999993</v>
      </c>
      <c r="V8" s="135">
        <f t="shared" si="0"/>
        <v>39067.862319999993</v>
      </c>
      <c r="W8" s="135">
        <f t="shared" si="0"/>
        <v>174840.83953</v>
      </c>
      <c r="X8" s="135">
        <f t="shared" si="0"/>
        <v>146384.39055999991</v>
      </c>
      <c r="Y8" s="135">
        <f t="shared" si="0"/>
        <v>20554.096428000001</v>
      </c>
      <c r="Z8" s="135">
        <f t="shared" si="0"/>
        <v>17132.238539999998</v>
      </c>
      <c r="AA8" s="135">
        <f t="shared" si="0"/>
        <v>49795.93798800002</v>
      </c>
      <c r="AB8" s="135">
        <f t="shared" si="0"/>
        <v>48678.291830000016</v>
      </c>
      <c r="AC8" s="135">
        <f t="shared" si="0"/>
        <v>9704.6926600000006</v>
      </c>
      <c r="AD8" s="135">
        <f t="shared" si="0"/>
        <v>2916.9871199999998</v>
      </c>
      <c r="AE8" s="135">
        <f t="shared" si="0"/>
        <v>8504.0557300000019</v>
      </c>
      <c r="AF8" s="135">
        <f t="shared" si="0"/>
        <v>272.13754</v>
      </c>
      <c r="AG8" s="135">
        <f t="shared" si="0"/>
        <v>5915.7758180000001</v>
      </c>
      <c r="AH8" s="135">
        <f t="shared" si="0"/>
        <v>4929.813180000001</v>
      </c>
      <c r="AI8" s="135">
        <f t="shared" si="0"/>
        <v>787.29603000000009</v>
      </c>
      <c r="AJ8" s="135">
        <f t="shared" si="0"/>
        <v>656.08002999999997</v>
      </c>
      <c r="AK8" s="135">
        <f t="shared" si="0"/>
        <v>24.385080000000002</v>
      </c>
      <c r="AL8" s="135">
        <f t="shared" si="0"/>
        <v>23.917560000000002</v>
      </c>
      <c r="AM8" s="135">
        <f t="shared" si="0"/>
        <v>7891.9524999999994</v>
      </c>
      <c r="AN8" s="135">
        <f t="shared" si="0"/>
        <v>0</v>
      </c>
      <c r="AO8" s="135">
        <f t="shared" si="0"/>
        <v>0</v>
      </c>
      <c r="AP8" s="135">
        <f t="shared" si="0"/>
        <v>13778.655510000001</v>
      </c>
      <c r="AQ8" s="134"/>
      <c r="AR8" s="135">
        <f>SUM(AR9,AR10,AR11,AR27,AR850,AR912,AR913,AR921,AR937,AR948,AR989)</f>
        <v>347758.37274000008</v>
      </c>
      <c r="AT8" s="133"/>
      <c r="AU8" s="132"/>
      <c r="AV8" s="131">
        <f>SUM(AV9,AV10,AV11,AV27,AV850,AV912,AV913,AV921,AV937,AV948,AV989)</f>
        <v>0</v>
      </c>
      <c r="AW8" s="130"/>
      <c r="AX8" s="129"/>
      <c r="AY8" s="128"/>
      <c r="AZ8" s="55"/>
      <c r="BA8" s="55"/>
      <c r="BB8" s="55"/>
      <c r="BC8" s="55"/>
      <c r="BD8" s="55"/>
      <c r="BE8" s="55"/>
      <c r="BF8" s="127"/>
      <c r="BG8" s="126"/>
      <c r="BK8" s="54"/>
      <c r="BL8" s="54"/>
      <c r="BM8" s="54"/>
      <c r="BN8" s="32"/>
      <c r="BP8" s="36"/>
      <c r="BQ8" s="36"/>
      <c r="BR8" s="36"/>
      <c r="CE8" s="35">
        <f>SUM(CE9:CE1010)</f>
        <v>95361.319450000039</v>
      </c>
      <c r="CF8" s="35">
        <f>SUM(CF9:CF1010)</f>
        <v>1024.655</v>
      </c>
      <c r="CG8" s="35">
        <f>SUM(CG9:CG1010)</f>
        <v>39067.86232</v>
      </c>
      <c r="CH8" s="35">
        <f>SUM(CH9:CH1010)</f>
        <v>48582.043580000012</v>
      </c>
    </row>
    <row r="9" spans="1:86" ht="15" customHeight="1" x14ac:dyDescent="0.25">
      <c r="A9" s="87">
        <v>1</v>
      </c>
      <c r="B9" s="89"/>
      <c r="C9" s="88"/>
      <c r="D9" s="87"/>
      <c r="E9" s="86" t="s">
        <v>2443</v>
      </c>
      <c r="F9" s="84"/>
      <c r="G9" s="84"/>
      <c r="H9" s="84"/>
      <c r="I9" s="84"/>
      <c r="J9" s="84"/>
      <c r="K9" s="84"/>
      <c r="L9" s="84"/>
      <c r="M9" s="84"/>
      <c r="N9" s="84"/>
      <c r="O9" s="84"/>
      <c r="P9" s="84"/>
      <c r="Q9" s="84"/>
      <c r="R9" s="84"/>
      <c r="S9" s="84"/>
      <c r="T9" s="84"/>
      <c r="U9" s="84"/>
      <c r="V9" s="84"/>
      <c r="W9" s="84"/>
      <c r="X9" s="84"/>
      <c r="Y9" s="84"/>
      <c r="Z9" s="84"/>
      <c r="AA9" s="85"/>
      <c r="AB9" s="85"/>
      <c r="AC9" s="85"/>
      <c r="AD9" s="85"/>
      <c r="AE9" s="85"/>
      <c r="AF9" s="85"/>
      <c r="AG9" s="85"/>
      <c r="AH9" s="85"/>
      <c r="AI9" s="85"/>
      <c r="AJ9" s="85"/>
      <c r="AK9" s="85"/>
      <c r="AL9" s="85"/>
      <c r="AM9" s="85"/>
      <c r="AN9" s="85"/>
      <c r="AO9" s="85"/>
      <c r="AP9" s="85"/>
      <c r="AQ9" s="83"/>
      <c r="AR9" s="84"/>
      <c r="AT9" s="82"/>
      <c r="AU9" s="81"/>
      <c r="AV9" s="80"/>
      <c r="AW9" s="79"/>
      <c r="AX9" s="78"/>
      <c r="AY9" s="77"/>
      <c r="AZ9" s="55"/>
      <c r="BA9" s="55"/>
      <c r="BB9" s="55"/>
      <c r="BC9" s="55"/>
      <c r="BD9" s="55"/>
      <c r="BE9" s="55"/>
      <c r="BF9" s="127"/>
      <c r="BG9" s="126"/>
      <c r="BK9" s="54"/>
      <c r="BL9" s="54"/>
      <c r="BM9" s="54"/>
      <c r="BN9" s="32"/>
      <c r="BP9" s="36"/>
      <c r="BQ9" s="36"/>
      <c r="BR9" s="36"/>
      <c r="CE9" s="35"/>
      <c r="CF9" s="33"/>
      <c r="CG9" s="34"/>
      <c r="CH9" s="33"/>
    </row>
    <row r="10" spans="1:86" ht="15" customHeight="1" x14ac:dyDescent="0.25">
      <c r="A10" s="87">
        <v>2</v>
      </c>
      <c r="B10" s="89"/>
      <c r="C10" s="88"/>
      <c r="D10" s="87"/>
      <c r="E10" s="86" t="s">
        <v>2442</v>
      </c>
      <c r="F10" s="84"/>
      <c r="G10" s="84"/>
      <c r="H10" s="84"/>
      <c r="I10" s="84"/>
      <c r="J10" s="84"/>
      <c r="K10" s="84"/>
      <c r="L10" s="84"/>
      <c r="M10" s="84"/>
      <c r="N10" s="84"/>
      <c r="O10" s="84"/>
      <c r="P10" s="84"/>
      <c r="Q10" s="84"/>
      <c r="R10" s="84"/>
      <c r="S10" s="84"/>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3"/>
      <c r="AR10" s="84"/>
      <c r="AT10" s="82"/>
      <c r="AU10" s="81"/>
      <c r="AV10" s="80"/>
      <c r="AW10" s="79"/>
      <c r="AX10" s="78"/>
      <c r="AY10" s="77"/>
      <c r="AZ10" s="55"/>
      <c r="BA10" s="55"/>
      <c r="BB10" s="55"/>
      <c r="BC10" s="55"/>
      <c r="BD10" s="55"/>
      <c r="BE10" s="55"/>
      <c r="BF10" s="127"/>
      <c r="BG10" s="126"/>
      <c r="BK10" s="54"/>
      <c r="BL10" s="54"/>
      <c r="BM10" s="54"/>
      <c r="BN10" s="32"/>
      <c r="BP10" s="36"/>
      <c r="BQ10" s="36"/>
      <c r="BR10" s="36"/>
      <c r="CE10" s="35"/>
      <c r="CF10" s="33"/>
      <c r="CG10" s="34"/>
      <c r="CH10" s="33"/>
    </row>
    <row r="11" spans="1:86" ht="15" customHeight="1" x14ac:dyDescent="0.25">
      <c r="A11" s="87">
        <v>3</v>
      </c>
      <c r="B11" s="89"/>
      <c r="C11" s="88"/>
      <c r="D11" s="87"/>
      <c r="E11" s="86" t="s">
        <v>2441</v>
      </c>
      <c r="F11" s="84">
        <f t="shared" ref="F11:AP11" si="1">SUM(F12,F25)</f>
        <v>17162.399450000001</v>
      </c>
      <c r="G11" s="84">
        <f t="shared" si="1"/>
        <v>15909.39957</v>
      </c>
      <c r="H11" s="84">
        <f t="shared" si="1"/>
        <v>0</v>
      </c>
      <c r="I11" s="84">
        <f t="shared" si="1"/>
        <v>0</v>
      </c>
      <c r="J11" s="84">
        <f t="shared" si="1"/>
        <v>0</v>
      </c>
      <c r="K11" s="84">
        <f t="shared" si="1"/>
        <v>12291.747450000001</v>
      </c>
      <c r="L11" s="84">
        <f t="shared" si="1"/>
        <v>0</v>
      </c>
      <c r="M11" s="84">
        <f t="shared" si="1"/>
        <v>3617.6521199999997</v>
      </c>
      <c r="N11" s="84">
        <f t="shared" si="1"/>
        <v>1883.8705499999999</v>
      </c>
      <c r="O11" s="84">
        <f t="shared" si="1"/>
        <v>7752.5381299999999</v>
      </c>
      <c r="P11" s="84">
        <f t="shared" si="1"/>
        <v>6494.4350900000009</v>
      </c>
      <c r="Q11" s="84">
        <f t="shared" si="1"/>
        <v>189.39544999999998</v>
      </c>
      <c r="R11" s="84">
        <f t="shared" si="1"/>
        <v>174.64670999999998</v>
      </c>
      <c r="S11" s="84">
        <f t="shared" si="1"/>
        <v>88.492450000000005</v>
      </c>
      <c r="T11" s="84">
        <f t="shared" si="1"/>
        <v>73.743709999999993</v>
      </c>
      <c r="U11" s="84">
        <f t="shared" si="1"/>
        <v>100.90299999999999</v>
      </c>
      <c r="V11" s="84">
        <f t="shared" si="1"/>
        <v>100.90299999999999</v>
      </c>
      <c r="W11" s="84">
        <f t="shared" si="1"/>
        <v>850.25951999999995</v>
      </c>
      <c r="X11" s="84">
        <f t="shared" si="1"/>
        <v>708.54960000000005</v>
      </c>
      <c r="Y11" s="84">
        <f t="shared" si="1"/>
        <v>6632.8152899999995</v>
      </c>
      <c r="Z11" s="84">
        <f t="shared" si="1"/>
        <v>5531.1709100000007</v>
      </c>
      <c r="AA11" s="84">
        <f t="shared" si="1"/>
        <v>80.067869999999999</v>
      </c>
      <c r="AB11" s="84">
        <f t="shared" si="1"/>
        <v>80.067869999999999</v>
      </c>
      <c r="AC11" s="84">
        <f t="shared" si="1"/>
        <v>54.345460000000003</v>
      </c>
      <c r="AD11" s="84">
        <f t="shared" si="1"/>
        <v>15.886889999999999</v>
      </c>
      <c r="AE11" s="84">
        <f t="shared" si="1"/>
        <v>8.4460599999999992</v>
      </c>
      <c r="AF11" s="84">
        <f t="shared" si="1"/>
        <v>1.3894599999999999</v>
      </c>
      <c r="AG11" s="84">
        <f t="shared" si="1"/>
        <v>0</v>
      </c>
      <c r="AH11" s="84">
        <f t="shared" si="1"/>
        <v>0</v>
      </c>
      <c r="AI11" s="84">
        <f t="shared" si="1"/>
        <v>0</v>
      </c>
      <c r="AJ11" s="84">
        <f t="shared" si="1"/>
        <v>0</v>
      </c>
      <c r="AK11" s="84">
        <f t="shared" si="1"/>
        <v>0</v>
      </c>
      <c r="AL11" s="84">
        <f t="shared" si="1"/>
        <v>0</v>
      </c>
      <c r="AM11" s="84">
        <f t="shared" si="1"/>
        <v>0</v>
      </c>
      <c r="AN11" s="84">
        <f t="shared" si="1"/>
        <v>0</v>
      </c>
      <c r="AO11" s="84">
        <f t="shared" si="1"/>
        <v>0</v>
      </c>
      <c r="AP11" s="84">
        <f t="shared" si="1"/>
        <v>0</v>
      </c>
      <c r="AQ11" s="83"/>
      <c r="AR11" s="84">
        <f>SUM(AR12,AR25)</f>
        <v>963.26418000000001</v>
      </c>
      <c r="AT11" s="82"/>
      <c r="AU11" s="81"/>
      <c r="AV11" s="80">
        <f>SUM(AV12,AV25)</f>
        <v>0</v>
      </c>
      <c r="AW11" s="79">
        <f>SUM(AW12,AW25)</f>
        <v>0</v>
      </c>
      <c r="AX11" s="78"/>
      <c r="AY11" s="77"/>
      <c r="AZ11" s="55"/>
      <c r="BA11" s="55"/>
      <c r="BB11" s="55"/>
      <c r="BC11" s="55"/>
      <c r="BD11" s="55"/>
      <c r="BE11" s="55"/>
      <c r="BF11" s="127"/>
      <c r="BG11" s="126"/>
      <c r="BK11" s="54"/>
      <c r="BL11" s="54"/>
      <c r="BM11" s="54"/>
      <c r="BN11" s="32"/>
      <c r="BP11" s="36"/>
      <c r="BQ11" s="36"/>
      <c r="BR11" s="36"/>
      <c r="CE11" s="35"/>
      <c r="CF11" s="33"/>
      <c r="CG11" s="34"/>
      <c r="CH11" s="33"/>
    </row>
    <row r="12" spans="1:86" ht="15" customHeight="1" x14ac:dyDescent="0.25">
      <c r="A12" s="66" t="s">
        <v>2440</v>
      </c>
      <c r="B12" s="75"/>
      <c r="C12" s="66"/>
      <c r="D12" s="66"/>
      <c r="E12" s="111" t="s">
        <v>2420</v>
      </c>
      <c r="F12" s="63">
        <f t="shared" ref="F12:AP12" si="2">SUM(F13:F24)</f>
        <v>17162.399450000001</v>
      </c>
      <c r="G12" s="63">
        <f t="shared" si="2"/>
        <v>15909.39957</v>
      </c>
      <c r="H12" s="63">
        <f t="shared" si="2"/>
        <v>0</v>
      </c>
      <c r="I12" s="63">
        <f t="shared" si="2"/>
        <v>0</v>
      </c>
      <c r="J12" s="63">
        <f t="shared" si="2"/>
        <v>0</v>
      </c>
      <c r="K12" s="63">
        <f t="shared" si="2"/>
        <v>12291.747450000001</v>
      </c>
      <c r="L12" s="63">
        <f t="shared" si="2"/>
        <v>0</v>
      </c>
      <c r="M12" s="63">
        <f t="shared" si="2"/>
        <v>3617.6521199999997</v>
      </c>
      <c r="N12" s="63">
        <f t="shared" si="2"/>
        <v>1883.8705499999999</v>
      </c>
      <c r="O12" s="63">
        <f t="shared" si="2"/>
        <v>7752.5381299999999</v>
      </c>
      <c r="P12" s="63">
        <f t="shared" si="2"/>
        <v>6494.4350900000009</v>
      </c>
      <c r="Q12" s="63">
        <f t="shared" si="2"/>
        <v>189.39544999999998</v>
      </c>
      <c r="R12" s="63">
        <f t="shared" si="2"/>
        <v>174.64670999999998</v>
      </c>
      <c r="S12" s="63">
        <f t="shared" si="2"/>
        <v>88.492450000000005</v>
      </c>
      <c r="T12" s="63">
        <f t="shared" si="2"/>
        <v>73.743709999999993</v>
      </c>
      <c r="U12" s="63">
        <f t="shared" si="2"/>
        <v>100.90299999999999</v>
      </c>
      <c r="V12" s="63">
        <f t="shared" si="2"/>
        <v>100.90299999999999</v>
      </c>
      <c r="W12" s="63">
        <f t="shared" si="2"/>
        <v>850.25951999999995</v>
      </c>
      <c r="X12" s="63">
        <f t="shared" si="2"/>
        <v>708.54960000000005</v>
      </c>
      <c r="Y12" s="63">
        <f t="shared" si="2"/>
        <v>6632.8152899999995</v>
      </c>
      <c r="Z12" s="63">
        <f t="shared" si="2"/>
        <v>5531.1709100000007</v>
      </c>
      <c r="AA12" s="63">
        <f t="shared" si="2"/>
        <v>80.067869999999999</v>
      </c>
      <c r="AB12" s="63">
        <f t="shared" si="2"/>
        <v>80.067869999999999</v>
      </c>
      <c r="AC12" s="63">
        <f t="shared" si="2"/>
        <v>54.345460000000003</v>
      </c>
      <c r="AD12" s="63">
        <f t="shared" si="2"/>
        <v>15.886889999999999</v>
      </c>
      <c r="AE12" s="63">
        <f t="shared" si="2"/>
        <v>8.4460599999999992</v>
      </c>
      <c r="AF12" s="63">
        <f t="shared" si="2"/>
        <v>1.3894599999999999</v>
      </c>
      <c r="AG12" s="63">
        <f t="shared" si="2"/>
        <v>0</v>
      </c>
      <c r="AH12" s="63">
        <f t="shared" si="2"/>
        <v>0</v>
      </c>
      <c r="AI12" s="63">
        <f t="shared" si="2"/>
        <v>0</v>
      </c>
      <c r="AJ12" s="63">
        <f t="shared" si="2"/>
        <v>0</v>
      </c>
      <c r="AK12" s="63">
        <f t="shared" si="2"/>
        <v>0</v>
      </c>
      <c r="AL12" s="63">
        <f t="shared" si="2"/>
        <v>0</v>
      </c>
      <c r="AM12" s="63">
        <f t="shared" si="2"/>
        <v>0</v>
      </c>
      <c r="AN12" s="63">
        <f t="shared" si="2"/>
        <v>0</v>
      </c>
      <c r="AO12" s="63">
        <f t="shared" si="2"/>
        <v>0</v>
      </c>
      <c r="AP12" s="63">
        <f t="shared" si="2"/>
        <v>0</v>
      </c>
      <c r="AQ12" s="62"/>
      <c r="AR12" s="63">
        <f>SUM(AR13:AR24)</f>
        <v>963.26418000000001</v>
      </c>
      <c r="AT12" s="61"/>
      <c r="AU12" s="60"/>
      <c r="AV12" s="59">
        <f>SUM(AV13:AV24)</f>
        <v>0</v>
      </c>
      <c r="AW12" s="58"/>
      <c r="AX12" s="57"/>
      <c r="AY12" s="56"/>
      <c r="AZ12" s="55"/>
      <c r="BA12" s="55"/>
      <c r="BB12" s="55"/>
      <c r="BC12" s="55"/>
      <c r="BD12" s="55"/>
      <c r="BE12" s="55"/>
      <c r="BF12" s="127"/>
      <c r="BG12" s="126"/>
      <c r="BK12" s="54"/>
      <c r="BL12" s="54"/>
      <c r="BM12" s="54"/>
      <c r="BN12" s="32"/>
      <c r="BP12" s="36"/>
      <c r="BQ12" s="36"/>
      <c r="BR12" s="36"/>
      <c r="CE12" s="35"/>
      <c r="CF12" s="33"/>
      <c r="CG12" s="34"/>
      <c r="CH12" s="33"/>
    </row>
    <row r="13" spans="1:86" ht="80.099999999999994" hidden="1" customHeight="1" x14ac:dyDescent="0.25">
      <c r="A13" s="53">
        <v>0</v>
      </c>
      <c r="B13" s="52">
        <v>0</v>
      </c>
      <c r="C13" s="51">
        <v>300000003360</v>
      </c>
      <c r="D13" s="51">
        <v>1010106797</v>
      </c>
      <c r="E13" s="50" t="s">
        <v>2676</v>
      </c>
      <c r="F13" s="48">
        <v>11717.118020000002</v>
      </c>
      <c r="G13" s="48">
        <v>10936.999489999998</v>
      </c>
      <c r="H13" s="48">
        <v>0</v>
      </c>
      <c r="I13" s="48">
        <v>0</v>
      </c>
      <c r="J13" s="48">
        <v>0</v>
      </c>
      <c r="K13" s="48">
        <v>7368.4917999999998</v>
      </c>
      <c r="L13" s="48">
        <v>0</v>
      </c>
      <c r="M13" s="48">
        <v>3568.5076899999999</v>
      </c>
      <c r="N13" s="48">
        <v>1834.7261199999998</v>
      </c>
      <c r="O13" s="48">
        <f t="shared" ref="O13:O24" si="3">SUM(Q13,W13,Y13,AA13)</f>
        <v>0</v>
      </c>
      <c r="P13" s="48">
        <f t="shared" ref="P13:P24" si="4">SUM(R13,X13,Z13,AB13)</f>
        <v>0</v>
      </c>
      <c r="Q13" s="48">
        <v>0</v>
      </c>
      <c r="R13" s="48">
        <v>0</v>
      </c>
      <c r="S13" s="48">
        <v>0</v>
      </c>
      <c r="T13" s="48">
        <v>0</v>
      </c>
      <c r="U13" s="48">
        <v>0</v>
      </c>
      <c r="V13" s="48">
        <v>0</v>
      </c>
      <c r="W13" s="48">
        <v>0</v>
      </c>
      <c r="X13" s="48">
        <v>0</v>
      </c>
      <c r="Y13" s="48">
        <v>0</v>
      </c>
      <c r="Z13" s="48">
        <v>0</v>
      </c>
      <c r="AA13" s="49">
        <f t="shared" ref="AA13:AA24" si="5">SUM(AC13,AD13,AE13,AF13,AG13,AI13,AK13,AM13,AN13,AP13)</f>
        <v>0</v>
      </c>
      <c r="AB13" s="49">
        <f t="shared" ref="AB13:AB24" si="6">SUM(AC13,AD13,AE13,AF13,AH13,AJ13,AL13,AM13,AO13,AP13)</f>
        <v>0</v>
      </c>
      <c r="AC13" s="49">
        <v>0</v>
      </c>
      <c r="AD13" s="49">
        <v>0</v>
      </c>
      <c r="AE13" s="49">
        <v>0</v>
      </c>
      <c r="AF13" s="49">
        <v>0</v>
      </c>
      <c r="AG13" s="49">
        <v>0</v>
      </c>
      <c r="AH13" s="49">
        <v>0</v>
      </c>
      <c r="AI13" s="49">
        <v>0</v>
      </c>
      <c r="AJ13" s="49">
        <v>0</v>
      </c>
      <c r="AK13" s="49">
        <v>0</v>
      </c>
      <c r="AL13" s="49">
        <v>0</v>
      </c>
      <c r="AM13" s="49">
        <v>0</v>
      </c>
      <c r="AN13" s="49">
        <v>0</v>
      </c>
      <c r="AO13" s="49">
        <v>0</v>
      </c>
      <c r="AP13" s="49">
        <v>0</v>
      </c>
      <c r="AQ13" s="47" t="s">
        <v>2685</v>
      </c>
      <c r="AR13" s="48">
        <v>0</v>
      </c>
      <c r="AT13" s="46" t="s">
        <v>2439</v>
      </c>
      <c r="AU13" s="45">
        <v>0</v>
      </c>
      <c r="AV13" s="44">
        <v>0</v>
      </c>
      <c r="AW13" s="43">
        <v>0</v>
      </c>
      <c r="AX13" s="42">
        <v>0</v>
      </c>
      <c r="AY13" s="41">
        <v>0</v>
      </c>
      <c r="AZ13" s="40"/>
      <c r="BA13" s="40"/>
      <c r="BB13" s="40"/>
      <c r="BC13" s="40"/>
      <c r="BD13" s="40"/>
      <c r="BE13" s="40"/>
      <c r="BF13" s="39">
        <v>0</v>
      </c>
      <c r="BG13" s="38">
        <v>0</v>
      </c>
      <c r="BK13" s="37" t="s">
        <v>2437</v>
      </c>
      <c r="BL13" s="37"/>
      <c r="BM13" s="37"/>
      <c r="BN13" s="32"/>
      <c r="BP13" s="36"/>
      <c r="BQ13" s="36"/>
      <c r="BR13" s="36"/>
      <c r="CE13" s="35">
        <f t="shared" ref="CE13:CE24" si="7">R13-T13-V13</f>
        <v>0</v>
      </c>
      <c r="CF13" s="33">
        <f t="shared" ref="CF13:CF24" si="8">IF(CE13&gt;0.000001,T13,0)</f>
        <v>0</v>
      </c>
      <c r="CG13" s="34">
        <f t="shared" ref="CG13:CG24" si="9">V13</f>
        <v>0</v>
      </c>
      <c r="CH13" s="33">
        <f t="shared" ref="CH13:CH24" si="10">IF(CE13&gt;0.000001,0,T13)</f>
        <v>0</v>
      </c>
    </row>
    <row r="14" spans="1:86" ht="30" hidden="1" customHeight="1" x14ac:dyDescent="0.25">
      <c r="A14" s="53">
        <v>0</v>
      </c>
      <c r="B14" s="52">
        <v>0</v>
      </c>
      <c r="C14" s="51" t="s">
        <v>2677</v>
      </c>
      <c r="D14" s="51">
        <v>1010100024</v>
      </c>
      <c r="E14" s="50" t="s">
        <v>2678</v>
      </c>
      <c r="F14" s="48">
        <v>3149.1444299999998</v>
      </c>
      <c r="G14" s="48">
        <v>2676.2630800000002</v>
      </c>
      <c r="H14" s="48">
        <v>0</v>
      </c>
      <c r="I14" s="48">
        <v>0</v>
      </c>
      <c r="J14" s="48">
        <v>0</v>
      </c>
      <c r="K14" s="48">
        <v>2627.1186499999999</v>
      </c>
      <c r="L14" s="48">
        <v>0</v>
      </c>
      <c r="M14" s="48">
        <v>49.14443</v>
      </c>
      <c r="N14" s="48">
        <v>49.14443</v>
      </c>
      <c r="O14" s="48">
        <f t="shared" si="3"/>
        <v>0</v>
      </c>
      <c r="P14" s="48">
        <f t="shared" si="4"/>
        <v>0</v>
      </c>
      <c r="Q14" s="48">
        <v>0</v>
      </c>
      <c r="R14" s="48">
        <v>0</v>
      </c>
      <c r="S14" s="48">
        <v>0</v>
      </c>
      <c r="T14" s="48">
        <v>0</v>
      </c>
      <c r="U14" s="48">
        <v>0</v>
      </c>
      <c r="V14" s="48">
        <v>0</v>
      </c>
      <c r="W14" s="48">
        <v>0</v>
      </c>
      <c r="X14" s="48">
        <v>0</v>
      </c>
      <c r="Y14" s="48">
        <v>0</v>
      </c>
      <c r="Z14" s="48">
        <v>0</v>
      </c>
      <c r="AA14" s="49">
        <f t="shared" si="5"/>
        <v>0</v>
      </c>
      <c r="AB14" s="49">
        <f t="shared" si="6"/>
        <v>0</v>
      </c>
      <c r="AC14" s="49">
        <v>0</v>
      </c>
      <c r="AD14" s="49">
        <v>0</v>
      </c>
      <c r="AE14" s="49">
        <v>0</v>
      </c>
      <c r="AF14" s="49">
        <v>0</v>
      </c>
      <c r="AG14" s="49">
        <v>0</v>
      </c>
      <c r="AH14" s="49">
        <v>0</v>
      </c>
      <c r="AI14" s="49">
        <v>0</v>
      </c>
      <c r="AJ14" s="49">
        <v>0</v>
      </c>
      <c r="AK14" s="49">
        <v>0</v>
      </c>
      <c r="AL14" s="49">
        <v>0</v>
      </c>
      <c r="AM14" s="49">
        <v>0</v>
      </c>
      <c r="AN14" s="49">
        <v>0</v>
      </c>
      <c r="AO14" s="49">
        <v>0</v>
      </c>
      <c r="AP14" s="49">
        <v>0</v>
      </c>
      <c r="AQ14" s="47" t="s">
        <v>2686</v>
      </c>
      <c r="AR14" s="48">
        <v>0</v>
      </c>
      <c r="AT14" s="46" t="s">
        <v>2439</v>
      </c>
      <c r="AU14" s="45">
        <v>0</v>
      </c>
      <c r="AV14" s="44">
        <v>0</v>
      </c>
      <c r="AW14" s="43">
        <v>0</v>
      </c>
      <c r="AX14" s="42">
        <v>0</v>
      </c>
      <c r="AY14" s="41">
        <v>0</v>
      </c>
      <c r="AZ14" s="40"/>
      <c r="BA14" s="40"/>
      <c r="BB14" s="40"/>
      <c r="BC14" s="40"/>
      <c r="BD14" s="40"/>
      <c r="BE14" s="40"/>
      <c r="BF14" s="39">
        <v>0</v>
      </c>
      <c r="BG14" s="38">
        <v>0</v>
      </c>
      <c r="BK14" s="37" t="s">
        <v>2437</v>
      </c>
      <c r="BL14" s="37"/>
      <c r="BM14" s="37"/>
      <c r="BN14" s="32"/>
      <c r="BP14" s="36"/>
      <c r="BQ14" s="36"/>
      <c r="BR14" s="36"/>
      <c r="CE14" s="35">
        <f t="shared" si="7"/>
        <v>0</v>
      </c>
      <c r="CF14" s="33">
        <f t="shared" si="8"/>
        <v>0</v>
      </c>
      <c r="CG14" s="34">
        <f t="shared" si="9"/>
        <v>0</v>
      </c>
      <c r="CH14" s="33">
        <f t="shared" si="10"/>
        <v>0</v>
      </c>
    </row>
    <row r="15" spans="1:86" ht="30" hidden="1" customHeight="1" x14ac:dyDescent="0.25">
      <c r="A15" s="53">
        <v>0</v>
      </c>
      <c r="B15" s="52">
        <v>0</v>
      </c>
      <c r="C15" s="51" t="s">
        <v>2679</v>
      </c>
      <c r="D15" s="51">
        <v>1010100028</v>
      </c>
      <c r="E15" s="50" t="s">
        <v>2680</v>
      </c>
      <c r="F15" s="48">
        <v>2001.1369999999999</v>
      </c>
      <c r="G15" s="48">
        <v>2001.1369999999999</v>
      </c>
      <c r="H15" s="48">
        <v>0</v>
      </c>
      <c r="I15" s="48">
        <v>0</v>
      </c>
      <c r="J15" s="48">
        <v>0</v>
      </c>
      <c r="K15" s="48">
        <v>2001.1369999999999</v>
      </c>
      <c r="L15" s="48">
        <v>0</v>
      </c>
      <c r="M15" s="48">
        <v>0</v>
      </c>
      <c r="N15" s="48">
        <v>0</v>
      </c>
      <c r="O15" s="48">
        <f t="shared" si="3"/>
        <v>5106.1200799999997</v>
      </c>
      <c r="P15" s="48">
        <f t="shared" si="4"/>
        <v>4255.1000700000004</v>
      </c>
      <c r="Q15" s="48">
        <v>0</v>
      </c>
      <c r="R15" s="48">
        <v>0</v>
      </c>
      <c r="S15" s="48">
        <v>0</v>
      </c>
      <c r="T15" s="48">
        <v>0</v>
      </c>
      <c r="U15" s="48">
        <v>0</v>
      </c>
      <c r="V15" s="48">
        <v>0</v>
      </c>
      <c r="W15" s="48">
        <v>0</v>
      </c>
      <c r="X15" s="48">
        <v>0</v>
      </c>
      <c r="Y15" s="48">
        <v>5106.1200799999997</v>
      </c>
      <c r="Z15" s="48">
        <v>4255.1000700000004</v>
      </c>
      <c r="AA15" s="49">
        <f t="shared" si="5"/>
        <v>0</v>
      </c>
      <c r="AB15" s="49">
        <f t="shared" si="6"/>
        <v>0</v>
      </c>
      <c r="AC15" s="49">
        <v>0</v>
      </c>
      <c r="AD15" s="49">
        <v>0</v>
      </c>
      <c r="AE15" s="49">
        <v>0</v>
      </c>
      <c r="AF15" s="49">
        <v>0</v>
      </c>
      <c r="AG15" s="49">
        <v>0</v>
      </c>
      <c r="AH15" s="49">
        <v>0</v>
      </c>
      <c r="AI15" s="49">
        <v>0</v>
      </c>
      <c r="AJ15" s="49">
        <v>0</v>
      </c>
      <c r="AK15" s="49">
        <v>0</v>
      </c>
      <c r="AL15" s="49">
        <v>0</v>
      </c>
      <c r="AM15" s="49">
        <v>0</v>
      </c>
      <c r="AN15" s="49">
        <v>0</v>
      </c>
      <c r="AO15" s="49">
        <v>0</v>
      </c>
      <c r="AP15" s="49">
        <v>0</v>
      </c>
      <c r="AQ15" s="47" t="s">
        <v>2687</v>
      </c>
      <c r="AR15" s="48">
        <v>0</v>
      </c>
      <c r="AT15" s="46" t="s">
        <v>2439</v>
      </c>
      <c r="AU15" s="45">
        <v>0</v>
      </c>
      <c r="AV15" s="44">
        <v>0</v>
      </c>
      <c r="AW15" s="43">
        <v>0</v>
      </c>
      <c r="AX15" s="42">
        <v>0</v>
      </c>
      <c r="AY15" s="41">
        <v>0</v>
      </c>
      <c r="AZ15" s="40"/>
      <c r="BA15" s="40"/>
      <c r="BB15" s="40"/>
      <c r="BC15" s="40"/>
      <c r="BD15" s="40"/>
      <c r="BE15" s="40"/>
      <c r="BF15" s="39">
        <v>0</v>
      </c>
      <c r="BG15" s="38">
        <v>0</v>
      </c>
      <c r="BK15" s="124" t="s">
        <v>2437</v>
      </c>
      <c r="BL15" s="125">
        <v>4262.8579</v>
      </c>
      <c r="BM15" s="37"/>
      <c r="BN15" s="32"/>
      <c r="BP15" s="36"/>
      <c r="BQ15" s="36"/>
      <c r="BR15" s="36"/>
      <c r="CE15" s="35">
        <f t="shared" si="7"/>
        <v>0</v>
      </c>
      <c r="CF15" s="33">
        <f t="shared" si="8"/>
        <v>0</v>
      </c>
      <c r="CG15" s="34">
        <f t="shared" si="9"/>
        <v>0</v>
      </c>
      <c r="CH15" s="33">
        <f t="shared" si="10"/>
        <v>0</v>
      </c>
    </row>
    <row r="16" spans="1:86" ht="30" hidden="1" customHeight="1" x14ac:dyDescent="0.25">
      <c r="A16" s="53">
        <v>0</v>
      </c>
      <c r="B16" s="52">
        <v>0</v>
      </c>
      <c r="C16" s="51">
        <v>300000004222</v>
      </c>
      <c r="D16" s="51">
        <v>1010104097</v>
      </c>
      <c r="E16" s="50" t="s">
        <v>2681</v>
      </c>
      <c r="F16" s="48">
        <v>295</v>
      </c>
      <c r="G16" s="48">
        <v>295</v>
      </c>
      <c r="H16" s="48">
        <v>0</v>
      </c>
      <c r="I16" s="48">
        <v>0</v>
      </c>
      <c r="J16" s="48">
        <v>0</v>
      </c>
      <c r="K16" s="48">
        <v>295</v>
      </c>
      <c r="L16" s="48">
        <v>0</v>
      </c>
      <c r="M16" s="48">
        <v>0</v>
      </c>
      <c r="N16" s="48">
        <v>0</v>
      </c>
      <c r="O16" s="48">
        <f t="shared" si="3"/>
        <v>0</v>
      </c>
      <c r="P16" s="48">
        <f t="shared" si="4"/>
        <v>0</v>
      </c>
      <c r="Q16" s="48">
        <v>0</v>
      </c>
      <c r="R16" s="48">
        <v>0</v>
      </c>
      <c r="S16" s="48">
        <v>0</v>
      </c>
      <c r="T16" s="48">
        <v>0</v>
      </c>
      <c r="U16" s="48">
        <v>0</v>
      </c>
      <c r="V16" s="48">
        <v>0</v>
      </c>
      <c r="W16" s="48">
        <v>0</v>
      </c>
      <c r="X16" s="48">
        <v>0</v>
      </c>
      <c r="Y16" s="48">
        <v>0</v>
      </c>
      <c r="Z16" s="48">
        <v>0</v>
      </c>
      <c r="AA16" s="49">
        <f t="shared" si="5"/>
        <v>0</v>
      </c>
      <c r="AB16" s="49">
        <f t="shared" si="6"/>
        <v>0</v>
      </c>
      <c r="AC16" s="49">
        <v>0</v>
      </c>
      <c r="AD16" s="49">
        <v>0</v>
      </c>
      <c r="AE16" s="49">
        <v>0</v>
      </c>
      <c r="AF16" s="49">
        <v>0</v>
      </c>
      <c r="AG16" s="49">
        <v>0</v>
      </c>
      <c r="AH16" s="49">
        <v>0</v>
      </c>
      <c r="AI16" s="49">
        <v>0</v>
      </c>
      <c r="AJ16" s="49">
        <v>0</v>
      </c>
      <c r="AK16" s="49">
        <v>0</v>
      </c>
      <c r="AL16" s="49">
        <v>0</v>
      </c>
      <c r="AM16" s="49">
        <v>0</v>
      </c>
      <c r="AN16" s="49">
        <v>0</v>
      </c>
      <c r="AO16" s="49">
        <v>0</v>
      </c>
      <c r="AP16" s="49">
        <v>0</v>
      </c>
      <c r="AQ16" s="47" t="s">
        <v>2688</v>
      </c>
      <c r="AR16" s="48">
        <v>0</v>
      </c>
      <c r="AT16" s="46" t="s">
        <v>2439</v>
      </c>
      <c r="AU16" s="45">
        <v>0</v>
      </c>
      <c r="AV16" s="44">
        <v>0</v>
      </c>
      <c r="AW16" s="43">
        <v>0</v>
      </c>
      <c r="AX16" s="42">
        <v>0</v>
      </c>
      <c r="AY16" s="41">
        <v>0</v>
      </c>
      <c r="AZ16" s="40"/>
      <c r="BA16" s="40"/>
      <c r="BB16" s="40"/>
      <c r="BC16" s="40"/>
      <c r="BD16" s="40"/>
      <c r="BE16" s="40"/>
      <c r="BF16" s="39">
        <v>0</v>
      </c>
      <c r="BG16" s="38">
        <v>0</v>
      </c>
      <c r="BK16" s="37" t="s">
        <v>2437</v>
      </c>
      <c r="BL16" s="37"/>
      <c r="BM16" s="37"/>
      <c r="BN16" s="32"/>
      <c r="BP16" s="36"/>
      <c r="BQ16" s="36"/>
      <c r="BR16" s="36"/>
      <c r="CE16" s="35">
        <f t="shared" si="7"/>
        <v>0</v>
      </c>
      <c r="CF16" s="33">
        <f t="shared" si="8"/>
        <v>0</v>
      </c>
      <c r="CG16" s="34">
        <f t="shared" si="9"/>
        <v>0</v>
      </c>
      <c r="CH16" s="33">
        <f t="shared" si="10"/>
        <v>0</v>
      </c>
    </row>
    <row r="17" spans="1:86" ht="15" customHeight="1" x14ac:dyDescent="0.25">
      <c r="A17" s="53">
        <v>0</v>
      </c>
      <c r="B17" s="52">
        <v>0</v>
      </c>
      <c r="C17" s="51">
        <v>0</v>
      </c>
      <c r="D17" s="51">
        <v>0</v>
      </c>
      <c r="E17" s="50">
        <v>0</v>
      </c>
      <c r="F17" s="48">
        <v>0</v>
      </c>
      <c r="G17" s="48">
        <v>0</v>
      </c>
      <c r="H17" s="48">
        <v>0</v>
      </c>
      <c r="I17" s="48">
        <v>0</v>
      </c>
      <c r="J17" s="48">
        <v>0</v>
      </c>
      <c r="K17" s="48">
        <v>0</v>
      </c>
      <c r="L17" s="48">
        <v>0</v>
      </c>
      <c r="M17" s="48">
        <v>0</v>
      </c>
      <c r="N17" s="48">
        <v>0</v>
      </c>
      <c r="O17" s="48">
        <f t="shared" si="3"/>
        <v>0</v>
      </c>
      <c r="P17" s="48">
        <f t="shared" si="4"/>
        <v>0</v>
      </c>
      <c r="Q17" s="48">
        <v>0</v>
      </c>
      <c r="R17" s="48">
        <v>0</v>
      </c>
      <c r="S17" s="48">
        <v>0</v>
      </c>
      <c r="T17" s="48">
        <v>0</v>
      </c>
      <c r="U17" s="48">
        <v>0</v>
      </c>
      <c r="V17" s="48">
        <v>0</v>
      </c>
      <c r="W17" s="48">
        <v>0</v>
      </c>
      <c r="X17" s="48">
        <v>0</v>
      </c>
      <c r="Y17" s="48">
        <v>0</v>
      </c>
      <c r="Z17" s="48">
        <v>0</v>
      </c>
      <c r="AA17" s="49">
        <f t="shared" si="5"/>
        <v>0</v>
      </c>
      <c r="AB17" s="49">
        <f t="shared" si="6"/>
        <v>0</v>
      </c>
      <c r="AC17" s="49">
        <v>0</v>
      </c>
      <c r="AD17" s="49">
        <v>0</v>
      </c>
      <c r="AE17" s="49">
        <v>0</v>
      </c>
      <c r="AF17" s="49">
        <v>0</v>
      </c>
      <c r="AG17" s="49">
        <v>0</v>
      </c>
      <c r="AH17" s="49">
        <v>0</v>
      </c>
      <c r="AI17" s="49">
        <v>0</v>
      </c>
      <c r="AJ17" s="49">
        <v>0</v>
      </c>
      <c r="AK17" s="49">
        <v>0</v>
      </c>
      <c r="AL17" s="49">
        <v>0</v>
      </c>
      <c r="AM17" s="49">
        <v>0</v>
      </c>
      <c r="AN17" s="49">
        <v>0</v>
      </c>
      <c r="AO17" s="49">
        <v>0</v>
      </c>
      <c r="AP17" s="49">
        <v>0</v>
      </c>
      <c r="AQ17" s="47">
        <v>0</v>
      </c>
      <c r="AR17" s="48">
        <v>0</v>
      </c>
      <c r="AT17" s="46">
        <v>0</v>
      </c>
      <c r="AU17" s="45">
        <v>0</v>
      </c>
      <c r="AV17" s="44">
        <v>0</v>
      </c>
      <c r="AW17" s="43">
        <v>0</v>
      </c>
      <c r="AX17" s="42">
        <v>0</v>
      </c>
      <c r="AY17" s="41">
        <v>0</v>
      </c>
      <c r="AZ17" s="40"/>
      <c r="BA17" s="40"/>
      <c r="BB17" s="40"/>
      <c r="BC17" s="40"/>
      <c r="BD17" s="40"/>
      <c r="BE17" s="40"/>
      <c r="BF17" s="39">
        <v>0</v>
      </c>
      <c r="BG17" s="38">
        <v>0</v>
      </c>
      <c r="BK17" s="37" t="s">
        <v>2437</v>
      </c>
      <c r="BL17" s="37"/>
      <c r="BM17" s="37"/>
      <c r="BN17" s="32"/>
      <c r="BP17" s="36"/>
      <c r="BQ17" s="36"/>
      <c r="BR17" s="36"/>
      <c r="CE17" s="35">
        <f t="shared" si="7"/>
        <v>0</v>
      </c>
      <c r="CF17" s="33">
        <f t="shared" si="8"/>
        <v>0</v>
      </c>
      <c r="CG17" s="34">
        <f t="shared" si="9"/>
        <v>0</v>
      </c>
      <c r="CH17" s="33">
        <f t="shared" si="10"/>
        <v>0</v>
      </c>
    </row>
    <row r="18" spans="1:86" ht="60" hidden="1" customHeight="1" x14ac:dyDescent="0.25">
      <c r="A18" s="53">
        <v>0</v>
      </c>
      <c r="B18" s="52">
        <v>0</v>
      </c>
      <c r="C18" s="51">
        <v>300000004357</v>
      </c>
      <c r="D18" s="51">
        <v>1010305020</v>
      </c>
      <c r="E18" s="50" t="s">
        <v>2682</v>
      </c>
      <c r="F18" s="48">
        <v>0</v>
      </c>
      <c r="G18" s="48">
        <v>0</v>
      </c>
      <c r="H18" s="48">
        <v>0</v>
      </c>
      <c r="I18" s="48">
        <v>0</v>
      </c>
      <c r="J18" s="48">
        <v>0</v>
      </c>
      <c r="K18" s="48">
        <v>0</v>
      </c>
      <c r="L18" s="48">
        <v>0</v>
      </c>
      <c r="M18" s="48">
        <v>0</v>
      </c>
      <c r="N18" s="48">
        <v>0</v>
      </c>
      <c r="O18" s="48">
        <f t="shared" si="3"/>
        <v>1526.6952100000001</v>
      </c>
      <c r="P18" s="48">
        <f t="shared" si="4"/>
        <v>1276.0708400000001</v>
      </c>
      <c r="Q18" s="48">
        <v>0</v>
      </c>
      <c r="R18" s="48">
        <v>0</v>
      </c>
      <c r="S18" s="48">
        <v>0</v>
      </c>
      <c r="T18" s="48">
        <v>0</v>
      </c>
      <c r="U18" s="48">
        <v>0</v>
      </c>
      <c r="V18" s="48">
        <v>0</v>
      </c>
      <c r="W18" s="48">
        <v>0</v>
      </c>
      <c r="X18" s="48">
        <v>0</v>
      </c>
      <c r="Y18" s="48">
        <v>1526.6952100000001</v>
      </c>
      <c r="Z18" s="48">
        <v>1276.0708400000001</v>
      </c>
      <c r="AA18" s="49">
        <f t="shared" si="5"/>
        <v>0</v>
      </c>
      <c r="AB18" s="49">
        <f t="shared" si="6"/>
        <v>0</v>
      </c>
      <c r="AC18" s="49">
        <v>0</v>
      </c>
      <c r="AD18" s="49">
        <v>0</v>
      </c>
      <c r="AE18" s="49">
        <v>0</v>
      </c>
      <c r="AF18" s="49">
        <v>0</v>
      </c>
      <c r="AG18" s="49">
        <v>0</v>
      </c>
      <c r="AH18" s="49">
        <v>0</v>
      </c>
      <c r="AI18" s="49">
        <v>0</v>
      </c>
      <c r="AJ18" s="49">
        <v>0</v>
      </c>
      <c r="AK18" s="49">
        <v>0</v>
      </c>
      <c r="AL18" s="49">
        <v>0</v>
      </c>
      <c r="AM18" s="49">
        <v>0</v>
      </c>
      <c r="AN18" s="49">
        <v>0</v>
      </c>
      <c r="AO18" s="49">
        <v>0</v>
      </c>
      <c r="AP18" s="49">
        <v>0</v>
      </c>
      <c r="AQ18" s="47" t="s">
        <v>2689</v>
      </c>
      <c r="AR18" s="48">
        <v>0</v>
      </c>
      <c r="AT18" s="46" t="s">
        <v>2439</v>
      </c>
      <c r="AU18" s="45">
        <v>0</v>
      </c>
      <c r="AV18" s="44">
        <v>0</v>
      </c>
      <c r="AW18" s="43">
        <v>0</v>
      </c>
      <c r="AX18" s="42">
        <v>0</v>
      </c>
      <c r="AY18" s="41">
        <v>0</v>
      </c>
      <c r="AZ18" s="40"/>
      <c r="BA18" s="40"/>
      <c r="BB18" s="40"/>
      <c r="BC18" s="40"/>
      <c r="BD18" s="40"/>
      <c r="BE18" s="40"/>
      <c r="BF18" s="39">
        <v>0</v>
      </c>
      <c r="BG18" s="38">
        <v>0</v>
      </c>
      <c r="BK18" s="37" t="s">
        <v>2406</v>
      </c>
      <c r="BL18" s="37"/>
      <c r="BM18" s="37"/>
      <c r="BN18" s="32"/>
      <c r="BP18" s="36"/>
      <c r="BQ18" s="36"/>
      <c r="BR18" s="36"/>
      <c r="CE18" s="35">
        <f t="shared" si="7"/>
        <v>0</v>
      </c>
      <c r="CF18" s="33">
        <f t="shared" si="8"/>
        <v>0</v>
      </c>
      <c r="CG18" s="34">
        <f t="shared" si="9"/>
        <v>0</v>
      </c>
      <c r="CH18" s="33">
        <f t="shared" si="10"/>
        <v>0</v>
      </c>
    </row>
    <row r="19" spans="1:86" ht="90" hidden="1" customHeight="1" x14ac:dyDescent="0.25">
      <c r="A19" s="53">
        <v>0</v>
      </c>
      <c r="B19" s="52" t="s">
        <v>2683</v>
      </c>
      <c r="C19" s="51">
        <v>300000004537</v>
      </c>
      <c r="D19" s="51">
        <v>1010207512</v>
      </c>
      <c r="E19" s="50" t="s">
        <v>2684</v>
      </c>
      <c r="F19" s="48">
        <v>0</v>
      </c>
      <c r="G19" s="48">
        <v>0</v>
      </c>
      <c r="H19" s="48">
        <v>0</v>
      </c>
      <c r="I19" s="48">
        <v>0</v>
      </c>
      <c r="J19" s="48">
        <v>0</v>
      </c>
      <c r="K19" s="48">
        <v>0</v>
      </c>
      <c r="L19" s="48">
        <v>0</v>
      </c>
      <c r="M19" s="48">
        <v>0</v>
      </c>
      <c r="N19" s="48">
        <v>0</v>
      </c>
      <c r="O19" s="48">
        <f t="shared" si="3"/>
        <v>0</v>
      </c>
      <c r="P19" s="48">
        <f t="shared" si="4"/>
        <v>0</v>
      </c>
      <c r="Q19" s="48">
        <v>0</v>
      </c>
      <c r="R19" s="48">
        <v>0</v>
      </c>
      <c r="S19" s="48">
        <v>0</v>
      </c>
      <c r="T19" s="48">
        <v>0</v>
      </c>
      <c r="U19" s="48">
        <v>0</v>
      </c>
      <c r="V19" s="48">
        <v>0</v>
      </c>
      <c r="W19" s="48">
        <v>0</v>
      </c>
      <c r="X19" s="48">
        <v>0</v>
      </c>
      <c r="Y19" s="48">
        <v>0</v>
      </c>
      <c r="Z19" s="48">
        <v>0</v>
      </c>
      <c r="AA19" s="49">
        <f t="shared" si="5"/>
        <v>0</v>
      </c>
      <c r="AB19" s="49">
        <f t="shared" si="6"/>
        <v>0</v>
      </c>
      <c r="AC19" s="49">
        <v>0</v>
      </c>
      <c r="AD19" s="49">
        <v>0</v>
      </c>
      <c r="AE19" s="49">
        <v>0</v>
      </c>
      <c r="AF19" s="49">
        <v>0</v>
      </c>
      <c r="AG19" s="49">
        <v>0</v>
      </c>
      <c r="AH19" s="49">
        <v>0</v>
      </c>
      <c r="AI19" s="49">
        <v>0</v>
      </c>
      <c r="AJ19" s="49">
        <v>0</v>
      </c>
      <c r="AK19" s="49">
        <v>0</v>
      </c>
      <c r="AL19" s="49">
        <v>0</v>
      </c>
      <c r="AM19" s="49">
        <v>0</v>
      </c>
      <c r="AN19" s="49">
        <v>0</v>
      </c>
      <c r="AO19" s="49">
        <v>0</v>
      </c>
      <c r="AP19" s="49">
        <v>0</v>
      </c>
      <c r="AQ19" s="47" t="s">
        <v>2589</v>
      </c>
      <c r="AR19" s="48">
        <v>0</v>
      </c>
      <c r="AT19" s="46" t="s">
        <v>2690</v>
      </c>
      <c r="AU19" s="45">
        <v>0</v>
      </c>
      <c r="AV19" s="44" t="s">
        <v>2691</v>
      </c>
      <c r="AW19" s="43">
        <v>44446</v>
      </c>
      <c r="AX19" s="42">
        <v>12614.114740000001</v>
      </c>
      <c r="AY19" s="41" t="s">
        <v>2692</v>
      </c>
      <c r="AZ19" s="40"/>
      <c r="BA19" s="40"/>
      <c r="BB19" s="40"/>
      <c r="BC19" s="40"/>
      <c r="BD19" s="40"/>
      <c r="BE19" s="40"/>
      <c r="BF19" s="39">
        <v>0</v>
      </c>
      <c r="BG19" s="38">
        <v>0</v>
      </c>
      <c r="BK19" s="37" t="s">
        <v>2437</v>
      </c>
      <c r="BL19" s="37"/>
      <c r="BM19" s="37"/>
      <c r="BN19" s="32"/>
      <c r="BP19" s="36"/>
      <c r="BQ19" s="36"/>
      <c r="BR19" s="36"/>
      <c r="CE19" s="35">
        <f t="shared" si="7"/>
        <v>0</v>
      </c>
      <c r="CF19" s="33">
        <f t="shared" si="8"/>
        <v>0</v>
      </c>
      <c r="CG19" s="34">
        <f t="shared" si="9"/>
        <v>0</v>
      </c>
      <c r="CH19" s="33">
        <f t="shared" si="10"/>
        <v>0</v>
      </c>
    </row>
    <row r="20" spans="1:86" ht="60" hidden="1" customHeight="1" x14ac:dyDescent="0.25">
      <c r="A20" s="53">
        <v>0</v>
      </c>
      <c r="B20" s="52" t="s">
        <v>2683</v>
      </c>
      <c r="C20" s="51">
        <v>300000004622</v>
      </c>
      <c r="D20" s="51">
        <v>1010207512</v>
      </c>
      <c r="E20" s="50" t="s">
        <v>1282</v>
      </c>
      <c r="F20" s="48">
        <v>0</v>
      </c>
      <c r="G20" s="48">
        <v>0</v>
      </c>
      <c r="H20" s="48">
        <v>0</v>
      </c>
      <c r="I20" s="48">
        <v>0</v>
      </c>
      <c r="J20" s="48">
        <v>0</v>
      </c>
      <c r="K20" s="48">
        <v>0</v>
      </c>
      <c r="L20" s="48">
        <v>0</v>
      </c>
      <c r="M20" s="48">
        <v>0</v>
      </c>
      <c r="N20" s="48">
        <v>0</v>
      </c>
      <c r="O20" s="48">
        <f t="shared" si="3"/>
        <v>1119.7228400000001</v>
      </c>
      <c r="P20" s="48">
        <f t="shared" si="4"/>
        <v>963.26418000000001</v>
      </c>
      <c r="Q20" s="48">
        <v>189.39544999999998</v>
      </c>
      <c r="R20" s="48">
        <v>174.64670999999998</v>
      </c>
      <c r="S20" s="48">
        <v>88.492450000000005</v>
      </c>
      <c r="T20" s="48">
        <v>73.743709999999993</v>
      </c>
      <c r="U20" s="48">
        <v>100.90299999999999</v>
      </c>
      <c r="V20" s="48">
        <v>100.90299999999999</v>
      </c>
      <c r="W20" s="48">
        <v>850.25951999999995</v>
      </c>
      <c r="X20" s="48">
        <v>708.54960000000005</v>
      </c>
      <c r="Y20" s="48">
        <v>0</v>
      </c>
      <c r="Z20" s="48">
        <v>0</v>
      </c>
      <c r="AA20" s="49">
        <f t="shared" si="5"/>
        <v>80.067869999999999</v>
      </c>
      <c r="AB20" s="49">
        <f t="shared" si="6"/>
        <v>80.067869999999999</v>
      </c>
      <c r="AC20" s="49">
        <v>54.345460000000003</v>
      </c>
      <c r="AD20" s="49">
        <v>15.886889999999999</v>
      </c>
      <c r="AE20" s="49">
        <v>8.4460599999999992</v>
      </c>
      <c r="AF20" s="49">
        <v>1.3894599999999999</v>
      </c>
      <c r="AG20" s="49">
        <v>0</v>
      </c>
      <c r="AH20" s="49">
        <v>0</v>
      </c>
      <c r="AI20" s="49">
        <v>0</v>
      </c>
      <c r="AJ20" s="49">
        <v>0</v>
      </c>
      <c r="AK20" s="49">
        <v>0</v>
      </c>
      <c r="AL20" s="49">
        <v>0</v>
      </c>
      <c r="AM20" s="49">
        <v>0</v>
      </c>
      <c r="AN20" s="49">
        <v>0</v>
      </c>
      <c r="AO20" s="49">
        <v>0</v>
      </c>
      <c r="AP20" s="49">
        <v>0</v>
      </c>
      <c r="AQ20" s="47" t="s">
        <v>2589</v>
      </c>
      <c r="AR20" s="48">
        <v>963.26418000000001</v>
      </c>
      <c r="AT20" s="46" t="s">
        <v>2690</v>
      </c>
      <c r="AU20" s="45">
        <v>0</v>
      </c>
      <c r="AV20" s="44" t="s">
        <v>2691</v>
      </c>
      <c r="AW20" s="43">
        <v>44446</v>
      </c>
      <c r="AX20" s="42">
        <v>12614.114740000001</v>
      </c>
      <c r="AY20" s="41">
        <v>286.2</v>
      </c>
      <c r="AZ20" s="40"/>
      <c r="BA20" s="40"/>
      <c r="BB20" s="40"/>
      <c r="BC20" s="40"/>
      <c r="BD20" s="40"/>
      <c r="BE20" s="40"/>
      <c r="BF20" s="39" t="s">
        <v>2693</v>
      </c>
      <c r="BG20" s="38">
        <v>44895</v>
      </c>
      <c r="BK20" s="124" t="s">
        <v>2435</v>
      </c>
      <c r="BL20" s="125">
        <v>955.50635</v>
      </c>
      <c r="BM20" s="37"/>
      <c r="BN20" s="32"/>
      <c r="BP20" s="36"/>
      <c r="BQ20" s="36"/>
      <c r="BR20" s="36"/>
      <c r="CE20" s="35">
        <f t="shared" si="7"/>
        <v>0</v>
      </c>
      <c r="CF20" s="33">
        <f t="shared" si="8"/>
        <v>0</v>
      </c>
      <c r="CG20" s="34">
        <f t="shared" si="9"/>
        <v>100.90299999999999</v>
      </c>
      <c r="CH20" s="33">
        <f t="shared" si="10"/>
        <v>73.743709999999993</v>
      </c>
    </row>
    <row r="21" spans="1:86" ht="15" customHeight="1" x14ac:dyDescent="0.25">
      <c r="A21" s="53">
        <v>0</v>
      </c>
      <c r="B21" s="52">
        <v>0</v>
      </c>
      <c r="C21" s="51">
        <v>0</v>
      </c>
      <c r="D21" s="51">
        <v>0</v>
      </c>
      <c r="E21" s="50">
        <v>0</v>
      </c>
      <c r="F21" s="48">
        <v>0</v>
      </c>
      <c r="G21" s="48">
        <v>0</v>
      </c>
      <c r="H21" s="48">
        <v>0</v>
      </c>
      <c r="I21" s="48">
        <v>0</v>
      </c>
      <c r="J21" s="48">
        <v>0</v>
      </c>
      <c r="K21" s="48">
        <v>0</v>
      </c>
      <c r="L21" s="48">
        <v>0</v>
      </c>
      <c r="M21" s="48">
        <v>0</v>
      </c>
      <c r="N21" s="48">
        <v>0</v>
      </c>
      <c r="O21" s="48">
        <f t="shared" si="3"/>
        <v>0</v>
      </c>
      <c r="P21" s="48">
        <f t="shared" si="4"/>
        <v>0</v>
      </c>
      <c r="Q21" s="48">
        <v>0</v>
      </c>
      <c r="R21" s="48">
        <v>0</v>
      </c>
      <c r="S21" s="48">
        <v>0</v>
      </c>
      <c r="T21" s="48">
        <v>0</v>
      </c>
      <c r="U21" s="48">
        <v>0</v>
      </c>
      <c r="V21" s="48">
        <v>0</v>
      </c>
      <c r="W21" s="48">
        <v>0</v>
      </c>
      <c r="X21" s="48">
        <v>0</v>
      </c>
      <c r="Y21" s="48">
        <v>0</v>
      </c>
      <c r="Z21" s="48">
        <v>0</v>
      </c>
      <c r="AA21" s="49">
        <f t="shared" si="5"/>
        <v>0</v>
      </c>
      <c r="AB21" s="49">
        <f t="shared" si="6"/>
        <v>0</v>
      </c>
      <c r="AC21" s="49">
        <v>0</v>
      </c>
      <c r="AD21" s="49">
        <v>0</v>
      </c>
      <c r="AE21" s="49">
        <v>0</v>
      </c>
      <c r="AF21" s="49">
        <v>0</v>
      </c>
      <c r="AG21" s="49">
        <v>0</v>
      </c>
      <c r="AH21" s="49">
        <v>0</v>
      </c>
      <c r="AI21" s="49">
        <v>0</v>
      </c>
      <c r="AJ21" s="49">
        <v>0</v>
      </c>
      <c r="AK21" s="49">
        <v>0</v>
      </c>
      <c r="AL21" s="49">
        <v>0</v>
      </c>
      <c r="AM21" s="49">
        <v>0</v>
      </c>
      <c r="AN21" s="49">
        <v>0</v>
      </c>
      <c r="AO21" s="49">
        <v>0</v>
      </c>
      <c r="AP21" s="49">
        <v>0</v>
      </c>
      <c r="AQ21" s="47">
        <v>0</v>
      </c>
      <c r="AR21" s="48">
        <v>0</v>
      </c>
      <c r="AT21" s="46">
        <v>0</v>
      </c>
      <c r="AU21" s="45">
        <v>0</v>
      </c>
      <c r="AV21" s="44">
        <v>0</v>
      </c>
      <c r="AW21" s="43">
        <v>0</v>
      </c>
      <c r="AX21" s="42">
        <v>0</v>
      </c>
      <c r="AY21" s="41">
        <v>0</v>
      </c>
      <c r="AZ21" s="40"/>
      <c r="BA21" s="40"/>
      <c r="BB21" s="40"/>
      <c r="BC21" s="40"/>
      <c r="BD21" s="40"/>
      <c r="BE21" s="40"/>
      <c r="BF21" s="39">
        <v>0</v>
      </c>
      <c r="BG21" s="38">
        <v>0</v>
      </c>
      <c r="BK21" s="37" t="s">
        <v>2437</v>
      </c>
      <c r="BL21" s="37"/>
      <c r="BM21" s="37"/>
      <c r="BN21" s="32"/>
      <c r="BP21" s="36"/>
      <c r="BQ21" s="36"/>
      <c r="BR21" s="36"/>
      <c r="CE21" s="35">
        <f t="shared" si="7"/>
        <v>0</v>
      </c>
      <c r="CF21" s="33">
        <f t="shared" si="8"/>
        <v>0</v>
      </c>
      <c r="CG21" s="34">
        <f t="shared" si="9"/>
        <v>0</v>
      </c>
      <c r="CH21" s="33">
        <f t="shared" si="10"/>
        <v>0</v>
      </c>
    </row>
    <row r="22" spans="1:86" ht="15" customHeight="1" x14ac:dyDescent="0.25">
      <c r="A22" s="53">
        <v>0</v>
      </c>
      <c r="B22" s="52">
        <v>0</v>
      </c>
      <c r="C22" s="51">
        <v>0</v>
      </c>
      <c r="D22" s="51">
        <v>0</v>
      </c>
      <c r="E22" s="50">
        <v>0</v>
      </c>
      <c r="F22" s="48">
        <v>0</v>
      </c>
      <c r="G22" s="48">
        <v>0</v>
      </c>
      <c r="H22" s="48">
        <v>0</v>
      </c>
      <c r="I22" s="48">
        <v>0</v>
      </c>
      <c r="J22" s="48">
        <v>0</v>
      </c>
      <c r="K22" s="48">
        <v>0</v>
      </c>
      <c r="L22" s="48">
        <v>0</v>
      </c>
      <c r="M22" s="48">
        <v>0</v>
      </c>
      <c r="N22" s="48">
        <v>0</v>
      </c>
      <c r="O22" s="48">
        <f t="shared" si="3"/>
        <v>0</v>
      </c>
      <c r="P22" s="48">
        <f t="shared" si="4"/>
        <v>0</v>
      </c>
      <c r="Q22" s="48">
        <v>0</v>
      </c>
      <c r="R22" s="48">
        <v>0</v>
      </c>
      <c r="S22" s="48">
        <v>0</v>
      </c>
      <c r="T22" s="48">
        <v>0</v>
      </c>
      <c r="U22" s="48">
        <v>0</v>
      </c>
      <c r="V22" s="48">
        <v>0</v>
      </c>
      <c r="W22" s="48">
        <v>0</v>
      </c>
      <c r="X22" s="48">
        <v>0</v>
      </c>
      <c r="Y22" s="48">
        <v>0</v>
      </c>
      <c r="Z22" s="48">
        <v>0</v>
      </c>
      <c r="AA22" s="49">
        <f t="shared" si="5"/>
        <v>0</v>
      </c>
      <c r="AB22" s="49">
        <f t="shared" si="6"/>
        <v>0</v>
      </c>
      <c r="AC22" s="49">
        <v>0</v>
      </c>
      <c r="AD22" s="49">
        <v>0</v>
      </c>
      <c r="AE22" s="49">
        <v>0</v>
      </c>
      <c r="AF22" s="49">
        <v>0</v>
      </c>
      <c r="AG22" s="49">
        <v>0</v>
      </c>
      <c r="AH22" s="49">
        <v>0</v>
      </c>
      <c r="AI22" s="49">
        <v>0</v>
      </c>
      <c r="AJ22" s="49">
        <v>0</v>
      </c>
      <c r="AK22" s="49">
        <v>0</v>
      </c>
      <c r="AL22" s="49">
        <v>0</v>
      </c>
      <c r="AM22" s="49">
        <v>0</v>
      </c>
      <c r="AN22" s="49">
        <v>0</v>
      </c>
      <c r="AO22" s="49">
        <v>0</v>
      </c>
      <c r="AP22" s="49">
        <v>0</v>
      </c>
      <c r="AQ22" s="47">
        <v>0</v>
      </c>
      <c r="AR22" s="48">
        <v>0</v>
      </c>
      <c r="AT22" s="46">
        <v>0</v>
      </c>
      <c r="AU22" s="45">
        <v>0</v>
      </c>
      <c r="AV22" s="44">
        <v>0</v>
      </c>
      <c r="AW22" s="43">
        <v>0</v>
      </c>
      <c r="AX22" s="42">
        <v>0</v>
      </c>
      <c r="AY22" s="41">
        <v>0</v>
      </c>
      <c r="AZ22" s="40"/>
      <c r="BA22" s="40"/>
      <c r="BB22" s="40"/>
      <c r="BC22" s="40"/>
      <c r="BD22" s="40"/>
      <c r="BE22" s="40"/>
      <c r="BF22" s="39">
        <v>0</v>
      </c>
      <c r="BG22" s="38">
        <v>0</v>
      </c>
      <c r="BK22" s="37" t="s">
        <v>2437</v>
      </c>
      <c r="BL22" s="37"/>
      <c r="BM22" s="37"/>
      <c r="BN22" s="32"/>
      <c r="BP22" s="36"/>
      <c r="BQ22" s="36"/>
      <c r="BR22" s="36"/>
      <c r="CE22" s="35">
        <f t="shared" si="7"/>
        <v>0</v>
      </c>
      <c r="CF22" s="33">
        <f t="shared" si="8"/>
        <v>0</v>
      </c>
      <c r="CG22" s="34">
        <f t="shared" si="9"/>
        <v>0</v>
      </c>
      <c r="CH22" s="33">
        <f t="shared" si="10"/>
        <v>0</v>
      </c>
    </row>
    <row r="23" spans="1:86" ht="15" customHeight="1" x14ac:dyDescent="0.25">
      <c r="A23" s="53">
        <v>0</v>
      </c>
      <c r="B23" s="52">
        <v>0</v>
      </c>
      <c r="C23" s="51">
        <v>0</v>
      </c>
      <c r="D23" s="51">
        <v>0</v>
      </c>
      <c r="E23" s="50">
        <v>0</v>
      </c>
      <c r="F23" s="48">
        <v>0</v>
      </c>
      <c r="G23" s="48">
        <v>0</v>
      </c>
      <c r="H23" s="48">
        <v>0</v>
      </c>
      <c r="I23" s="48">
        <v>0</v>
      </c>
      <c r="J23" s="48">
        <v>0</v>
      </c>
      <c r="K23" s="48">
        <v>0</v>
      </c>
      <c r="L23" s="48">
        <v>0</v>
      </c>
      <c r="M23" s="48">
        <v>0</v>
      </c>
      <c r="N23" s="48">
        <v>0</v>
      </c>
      <c r="O23" s="48">
        <f t="shared" si="3"/>
        <v>0</v>
      </c>
      <c r="P23" s="48">
        <f t="shared" si="4"/>
        <v>0</v>
      </c>
      <c r="Q23" s="48">
        <v>0</v>
      </c>
      <c r="R23" s="48">
        <v>0</v>
      </c>
      <c r="S23" s="48">
        <v>0</v>
      </c>
      <c r="T23" s="48">
        <v>0</v>
      </c>
      <c r="U23" s="48">
        <v>0</v>
      </c>
      <c r="V23" s="48">
        <v>0</v>
      </c>
      <c r="W23" s="48">
        <v>0</v>
      </c>
      <c r="X23" s="48">
        <v>0</v>
      </c>
      <c r="Y23" s="48">
        <v>0</v>
      </c>
      <c r="Z23" s="48">
        <v>0</v>
      </c>
      <c r="AA23" s="49">
        <f t="shared" si="5"/>
        <v>0</v>
      </c>
      <c r="AB23" s="49">
        <f t="shared" si="6"/>
        <v>0</v>
      </c>
      <c r="AC23" s="49">
        <v>0</v>
      </c>
      <c r="AD23" s="49">
        <v>0</v>
      </c>
      <c r="AE23" s="49">
        <v>0</v>
      </c>
      <c r="AF23" s="49">
        <v>0</v>
      </c>
      <c r="AG23" s="49">
        <v>0</v>
      </c>
      <c r="AH23" s="49">
        <v>0</v>
      </c>
      <c r="AI23" s="49">
        <v>0</v>
      </c>
      <c r="AJ23" s="49">
        <v>0</v>
      </c>
      <c r="AK23" s="49">
        <v>0</v>
      </c>
      <c r="AL23" s="49">
        <v>0</v>
      </c>
      <c r="AM23" s="49">
        <v>0</v>
      </c>
      <c r="AN23" s="49">
        <v>0</v>
      </c>
      <c r="AO23" s="49">
        <v>0</v>
      </c>
      <c r="AP23" s="49">
        <v>0</v>
      </c>
      <c r="AQ23" s="47">
        <v>0</v>
      </c>
      <c r="AR23" s="48">
        <v>0</v>
      </c>
      <c r="AT23" s="46">
        <v>0</v>
      </c>
      <c r="AU23" s="45">
        <v>0</v>
      </c>
      <c r="AV23" s="44">
        <v>0</v>
      </c>
      <c r="AW23" s="43">
        <v>0</v>
      </c>
      <c r="AX23" s="42">
        <v>0</v>
      </c>
      <c r="AY23" s="41">
        <v>0</v>
      </c>
      <c r="AZ23" s="40"/>
      <c r="BA23" s="40"/>
      <c r="BB23" s="40"/>
      <c r="BC23" s="40"/>
      <c r="BD23" s="40"/>
      <c r="BE23" s="40"/>
      <c r="BF23" s="39">
        <v>0</v>
      </c>
      <c r="BG23" s="38">
        <v>0</v>
      </c>
      <c r="BK23" s="37" t="s">
        <v>2437</v>
      </c>
      <c r="BL23" s="37"/>
      <c r="BM23" s="37"/>
      <c r="BN23" s="32"/>
      <c r="BP23" s="36"/>
      <c r="BQ23" s="36"/>
      <c r="BR23" s="36"/>
      <c r="CE23" s="35">
        <f t="shared" si="7"/>
        <v>0</v>
      </c>
      <c r="CF23" s="33">
        <f t="shared" si="8"/>
        <v>0</v>
      </c>
      <c r="CG23" s="34">
        <f t="shared" si="9"/>
        <v>0</v>
      </c>
      <c r="CH23" s="33">
        <f t="shared" si="10"/>
        <v>0</v>
      </c>
    </row>
    <row r="24" spans="1:86" ht="15" customHeight="1" x14ac:dyDescent="0.25">
      <c r="A24" s="53">
        <v>0</v>
      </c>
      <c r="B24" s="52">
        <v>0</v>
      </c>
      <c r="C24" s="51">
        <v>0</v>
      </c>
      <c r="D24" s="51">
        <v>0</v>
      </c>
      <c r="E24" s="50">
        <v>0</v>
      </c>
      <c r="F24" s="48">
        <v>0</v>
      </c>
      <c r="G24" s="48">
        <v>0</v>
      </c>
      <c r="H24" s="48">
        <v>0</v>
      </c>
      <c r="I24" s="48">
        <v>0</v>
      </c>
      <c r="J24" s="48">
        <v>0</v>
      </c>
      <c r="K24" s="48">
        <v>0</v>
      </c>
      <c r="L24" s="48">
        <v>0</v>
      </c>
      <c r="M24" s="48">
        <v>0</v>
      </c>
      <c r="N24" s="48">
        <v>0</v>
      </c>
      <c r="O24" s="48">
        <f t="shared" si="3"/>
        <v>0</v>
      </c>
      <c r="P24" s="48">
        <f t="shared" si="4"/>
        <v>0</v>
      </c>
      <c r="Q24" s="48">
        <v>0</v>
      </c>
      <c r="R24" s="48">
        <v>0</v>
      </c>
      <c r="S24" s="48">
        <v>0</v>
      </c>
      <c r="T24" s="48">
        <v>0</v>
      </c>
      <c r="U24" s="48">
        <v>0</v>
      </c>
      <c r="V24" s="48">
        <v>0</v>
      </c>
      <c r="W24" s="48">
        <v>0</v>
      </c>
      <c r="X24" s="48">
        <v>0</v>
      </c>
      <c r="Y24" s="48">
        <v>0</v>
      </c>
      <c r="Z24" s="48">
        <v>0</v>
      </c>
      <c r="AA24" s="49">
        <f t="shared" si="5"/>
        <v>0</v>
      </c>
      <c r="AB24" s="49">
        <f t="shared" si="6"/>
        <v>0</v>
      </c>
      <c r="AC24" s="49">
        <v>0</v>
      </c>
      <c r="AD24" s="49">
        <v>0</v>
      </c>
      <c r="AE24" s="49">
        <v>0</v>
      </c>
      <c r="AF24" s="49">
        <v>0</v>
      </c>
      <c r="AG24" s="49">
        <v>0</v>
      </c>
      <c r="AH24" s="49">
        <v>0</v>
      </c>
      <c r="AI24" s="49">
        <v>0</v>
      </c>
      <c r="AJ24" s="49">
        <v>0</v>
      </c>
      <c r="AK24" s="49">
        <v>0</v>
      </c>
      <c r="AL24" s="49">
        <v>0</v>
      </c>
      <c r="AM24" s="49">
        <v>0</v>
      </c>
      <c r="AN24" s="49">
        <v>0</v>
      </c>
      <c r="AO24" s="49">
        <v>0</v>
      </c>
      <c r="AP24" s="49">
        <v>0</v>
      </c>
      <c r="AQ24" s="47">
        <v>0</v>
      </c>
      <c r="AR24" s="48">
        <v>0</v>
      </c>
      <c r="AT24" s="46">
        <v>0</v>
      </c>
      <c r="AU24" s="45">
        <v>0</v>
      </c>
      <c r="AV24" s="44">
        <v>0</v>
      </c>
      <c r="AW24" s="43">
        <v>0</v>
      </c>
      <c r="AX24" s="42">
        <v>0</v>
      </c>
      <c r="AY24" s="41">
        <v>0</v>
      </c>
      <c r="AZ24" s="40"/>
      <c r="BA24" s="40"/>
      <c r="BB24" s="40"/>
      <c r="BC24" s="40"/>
      <c r="BD24" s="40"/>
      <c r="BE24" s="40"/>
      <c r="BF24" s="39">
        <v>0</v>
      </c>
      <c r="BG24" s="38">
        <v>0</v>
      </c>
      <c r="BK24" s="37" t="s">
        <v>2437</v>
      </c>
      <c r="BL24" s="37"/>
      <c r="BM24" s="37"/>
      <c r="BN24" s="32"/>
      <c r="BP24" s="36"/>
      <c r="BQ24" s="36"/>
      <c r="BR24" s="36"/>
      <c r="CE24" s="35">
        <f t="shared" si="7"/>
        <v>0</v>
      </c>
      <c r="CF24" s="33">
        <f t="shared" si="8"/>
        <v>0</v>
      </c>
      <c r="CG24" s="34">
        <f t="shared" si="9"/>
        <v>0</v>
      </c>
      <c r="CH24" s="33">
        <f t="shared" si="10"/>
        <v>0</v>
      </c>
    </row>
    <row r="25" spans="1:86" ht="15" customHeight="1" x14ac:dyDescent="0.25">
      <c r="A25" s="66" t="s">
        <v>2438</v>
      </c>
      <c r="B25" s="75"/>
      <c r="C25" s="66"/>
      <c r="D25" s="66"/>
      <c r="E25" s="111" t="s">
        <v>2417</v>
      </c>
      <c r="F25" s="63">
        <f t="shared" ref="F25:AP25" si="11">SUM(F26)</f>
        <v>0</v>
      </c>
      <c r="G25" s="63">
        <f t="shared" si="11"/>
        <v>0</v>
      </c>
      <c r="H25" s="63">
        <f t="shared" si="11"/>
        <v>0</v>
      </c>
      <c r="I25" s="63">
        <f t="shared" si="11"/>
        <v>0</v>
      </c>
      <c r="J25" s="63">
        <f t="shared" si="11"/>
        <v>0</v>
      </c>
      <c r="K25" s="63">
        <f t="shared" si="11"/>
        <v>0</v>
      </c>
      <c r="L25" s="63">
        <f t="shared" si="11"/>
        <v>0</v>
      </c>
      <c r="M25" s="63">
        <f t="shared" si="11"/>
        <v>0</v>
      </c>
      <c r="N25" s="63">
        <f t="shared" si="11"/>
        <v>0</v>
      </c>
      <c r="O25" s="63">
        <f t="shared" si="11"/>
        <v>0</v>
      </c>
      <c r="P25" s="63">
        <f t="shared" si="11"/>
        <v>0</v>
      </c>
      <c r="Q25" s="63">
        <f t="shared" si="11"/>
        <v>0</v>
      </c>
      <c r="R25" s="63">
        <f t="shared" si="11"/>
        <v>0</v>
      </c>
      <c r="S25" s="63">
        <f t="shared" si="11"/>
        <v>0</v>
      </c>
      <c r="T25" s="63">
        <f t="shared" si="11"/>
        <v>0</v>
      </c>
      <c r="U25" s="63">
        <f t="shared" si="11"/>
        <v>0</v>
      </c>
      <c r="V25" s="63">
        <f t="shared" si="11"/>
        <v>0</v>
      </c>
      <c r="W25" s="63">
        <f t="shared" si="11"/>
        <v>0</v>
      </c>
      <c r="X25" s="63">
        <f t="shared" si="11"/>
        <v>0</v>
      </c>
      <c r="Y25" s="63">
        <f t="shared" si="11"/>
        <v>0</v>
      </c>
      <c r="Z25" s="63">
        <f t="shared" si="11"/>
        <v>0</v>
      </c>
      <c r="AA25" s="63">
        <f t="shared" si="11"/>
        <v>0</v>
      </c>
      <c r="AB25" s="63">
        <f t="shared" si="11"/>
        <v>0</v>
      </c>
      <c r="AC25" s="63">
        <f t="shared" si="11"/>
        <v>0</v>
      </c>
      <c r="AD25" s="63">
        <f t="shared" si="11"/>
        <v>0</v>
      </c>
      <c r="AE25" s="63">
        <f t="shared" si="11"/>
        <v>0</v>
      </c>
      <c r="AF25" s="63">
        <f t="shared" si="11"/>
        <v>0</v>
      </c>
      <c r="AG25" s="63">
        <f t="shared" si="11"/>
        <v>0</v>
      </c>
      <c r="AH25" s="63">
        <f t="shared" si="11"/>
        <v>0</v>
      </c>
      <c r="AI25" s="63">
        <f t="shared" si="11"/>
        <v>0</v>
      </c>
      <c r="AJ25" s="63">
        <f t="shared" si="11"/>
        <v>0</v>
      </c>
      <c r="AK25" s="63">
        <f t="shared" si="11"/>
        <v>0</v>
      </c>
      <c r="AL25" s="63">
        <f t="shared" si="11"/>
        <v>0</v>
      </c>
      <c r="AM25" s="63">
        <f t="shared" si="11"/>
        <v>0</v>
      </c>
      <c r="AN25" s="63">
        <f t="shared" si="11"/>
        <v>0</v>
      </c>
      <c r="AO25" s="63">
        <f t="shared" si="11"/>
        <v>0</v>
      </c>
      <c r="AP25" s="63">
        <f t="shared" si="11"/>
        <v>0</v>
      </c>
      <c r="AQ25" s="62"/>
      <c r="AR25" s="63">
        <f>SUM(AR26)</f>
        <v>0</v>
      </c>
      <c r="AT25" s="61"/>
      <c r="AU25" s="60"/>
      <c r="AV25" s="59">
        <f>SUM(AV26)</f>
        <v>0</v>
      </c>
      <c r="AW25" s="58"/>
      <c r="AX25" s="57"/>
      <c r="AY25" s="56"/>
      <c r="AZ25" s="55"/>
      <c r="BA25" s="55"/>
      <c r="BB25" s="55"/>
      <c r="BC25" s="55"/>
      <c r="BD25" s="55"/>
      <c r="BE25" s="55"/>
      <c r="BF25" s="39">
        <v>0</v>
      </c>
      <c r="BG25" s="38">
        <v>0</v>
      </c>
      <c r="BK25" s="54"/>
      <c r="BL25" s="54"/>
      <c r="BM25" s="54"/>
      <c r="BN25" s="32"/>
      <c r="BP25" s="36"/>
      <c r="BQ25" s="36"/>
      <c r="BR25" s="36"/>
      <c r="CE25" s="35"/>
      <c r="CF25" s="33"/>
      <c r="CG25" s="34"/>
      <c r="CH25" s="33"/>
    </row>
    <row r="26" spans="1:86" ht="15" customHeight="1" x14ac:dyDescent="0.25">
      <c r="A26" s="52">
        <v>0</v>
      </c>
      <c r="B26" s="52">
        <v>0</v>
      </c>
      <c r="C26" s="51">
        <v>0</v>
      </c>
      <c r="D26" s="51">
        <v>0</v>
      </c>
      <c r="E26" s="50">
        <v>0</v>
      </c>
      <c r="F26" s="48">
        <v>0</v>
      </c>
      <c r="G26" s="48">
        <v>0</v>
      </c>
      <c r="H26" s="48">
        <v>0</v>
      </c>
      <c r="I26" s="48">
        <v>0</v>
      </c>
      <c r="J26" s="48">
        <v>0</v>
      </c>
      <c r="K26" s="48">
        <v>0</v>
      </c>
      <c r="L26" s="48">
        <v>0</v>
      </c>
      <c r="M26" s="48">
        <v>0</v>
      </c>
      <c r="N26" s="48">
        <v>0</v>
      </c>
      <c r="O26" s="48">
        <f>SUM(Q26,W26,Y26,AA26)</f>
        <v>0</v>
      </c>
      <c r="P26" s="48">
        <f>SUM(R26,X26,Z26,AB26)</f>
        <v>0</v>
      </c>
      <c r="Q26" s="48">
        <v>0</v>
      </c>
      <c r="R26" s="48">
        <v>0</v>
      </c>
      <c r="S26" s="48">
        <v>0</v>
      </c>
      <c r="T26" s="48">
        <v>0</v>
      </c>
      <c r="U26" s="48">
        <v>0</v>
      </c>
      <c r="V26" s="48">
        <v>0</v>
      </c>
      <c r="W26" s="48">
        <v>0</v>
      </c>
      <c r="X26" s="48">
        <v>0</v>
      </c>
      <c r="Y26" s="48">
        <v>0</v>
      </c>
      <c r="Z26" s="48">
        <v>0</v>
      </c>
      <c r="AA26" s="49">
        <f>SUM(AC26,AD26,AE26,AF26,AG26,AI26,AK26,AM26,AN26,AP26)</f>
        <v>0</v>
      </c>
      <c r="AB26" s="49">
        <f>SUM(AC26,AD26,AE26,AF26,AH26,AJ26,AL26,AM26,AO26,AP26)</f>
        <v>0</v>
      </c>
      <c r="AC26" s="49">
        <v>0</v>
      </c>
      <c r="AD26" s="49">
        <v>0</v>
      </c>
      <c r="AE26" s="49">
        <v>0</v>
      </c>
      <c r="AF26" s="49">
        <v>0</v>
      </c>
      <c r="AG26" s="49">
        <v>0</v>
      </c>
      <c r="AH26" s="49">
        <v>0</v>
      </c>
      <c r="AI26" s="49">
        <v>0</v>
      </c>
      <c r="AJ26" s="49">
        <v>0</v>
      </c>
      <c r="AK26" s="49">
        <v>0</v>
      </c>
      <c r="AL26" s="49">
        <v>0</v>
      </c>
      <c r="AM26" s="49">
        <v>0</v>
      </c>
      <c r="AN26" s="49">
        <v>0</v>
      </c>
      <c r="AO26" s="49">
        <v>0</v>
      </c>
      <c r="AP26" s="49">
        <v>0</v>
      </c>
      <c r="AQ26" s="47">
        <v>0</v>
      </c>
      <c r="AR26" s="48">
        <v>0</v>
      </c>
      <c r="AT26" s="46">
        <v>0</v>
      </c>
      <c r="AU26" s="45">
        <v>0</v>
      </c>
      <c r="AV26" s="44">
        <v>0</v>
      </c>
      <c r="AW26" s="43">
        <v>0</v>
      </c>
      <c r="AX26" s="42">
        <v>0</v>
      </c>
      <c r="AY26" s="41">
        <v>0</v>
      </c>
      <c r="AZ26" s="40"/>
      <c r="BA26" s="40"/>
      <c r="BB26" s="40"/>
      <c r="BC26" s="40"/>
      <c r="BD26" s="40"/>
      <c r="BE26" s="40"/>
      <c r="BF26" s="39">
        <v>0</v>
      </c>
      <c r="BG26" s="38">
        <v>0</v>
      </c>
      <c r="BK26" s="37" t="s">
        <v>2437</v>
      </c>
      <c r="BL26" s="37"/>
      <c r="BM26" s="37"/>
      <c r="BN26" s="32"/>
      <c r="BP26" s="36"/>
      <c r="BQ26" s="36"/>
      <c r="BR26" s="36"/>
      <c r="CE26" s="35">
        <f>R26-T26-V26</f>
        <v>0</v>
      </c>
      <c r="CF26" s="33">
        <f>IF(CE26&gt;0.000001,T26,0)</f>
        <v>0</v>
      </c>
      <c r="CG26" s="34">
        <f>V26</f>
        <v>0</v>
      </c>
      <c r="CH26" s="33">
        <f>IF(CE26&gt;0.000001,0,T26)</f>
        <v>0</v>
      </c>
    </row>
    <row r="27" spans="1:86" ht="15" customHeight="1" x14ac:dyDescent="0.25">
      <c r="A27" s="87">
        <v>4</v>
      </c>
      <c r="B27" s="89"/>
      <c r="C27" s="88"/>
      <c r="D27" s="87"/>
      <c r="E27" s="86" t="s">
        <v>2436</v>
      </c>
      <c r="F27" s="84">
        <f t="shared" ref="F27:AP27" si="12">SUM(F28,F47,F67,F330)</f>
        <v>69565.244053999995</v>
      </c>
      <c r="G27" s="84">
        <f t="shared" si="12"/>
        <v>60113.260309999998</v>
      </c>
      <c r="H27" s="84">
        <f t="shared" si="12"/>
        <v>26013.236079999999</v>
      </c>
      <c r="I27" s="84">
        <f t="shared" si="12"/>
        <v>4771.3197799999998</v>
      </c>
      <c r="J27" s="84">
        <f t="shared" si="12"/>
        <v>9083.590830000001</v>
      </c>
      <c r="K27" s="84">
        <f t="shared" si="12"/>
        <v>9434.5321700000022</v>
      </c>
      <c r="L27" s="84">
        <f t="shared" si="12"/>
        <v>5201.4952599999997</v>
      </c>
      <c r="M27" s="84">
        <f t="shared" si="12"/>
        <v>5609.08619</v>
      </c>
      <c r="N27" s="84">
        <f t="shared" si="12"/>
        <v>2668.9165899999998</v>
      </c>
      <c r="O27" s="84">
        <f t="shared" si="12"/>
        <v>384129.44689600007</v>
      </c>
      <c r="P27" s="84">
        <f t="shared" si="12"/>
        <v>332799.64981999993</v>
      </c>
      <c r="Q27" s="84">
        <f t="shared" si="12"/>
        <v>194626.33777999994</v>
      </c>
      <c r="R27" s="84">
        <f t="shared" si="12"/>
        <v>168364.97293000005</v>
      </c>
      <c r="S27" s="84">
        <f t="shared" si="12"/>
        <v>55735.583522000001</v>
      </c>
      <c r="T27" s="84">
        <f t="shared" si="12"/>
        <v>46446.319730000003</v>
      </c>
      <c r="U27" s="84">
        <f t="shared" si="12"/>
        <v>37058.147979999994</v>
      </c>
      <c r="V27" s="84">
        <f t="shared" si="12"/>
        <v>37058.147979999994</v>
      </c>
      <c r="W27" s="84">
        <f t="shared" si="12"/>
        <v>133727.26757999999</v>
      </c>
      <c r="X27" s="84">
        <f t="shared" si="12"/>
        <v>111456.05626999991</v>
      </c>
      <c r="Y27" s="84">
        <f t="shared" si="12"/>
        <v>13171.691037999999</v>
      </c>
      <c r="Z27" s="84">
        <f t="shared" si="12"/>
        <v>10976.409209999998</v>
      </c>
      <c r="AA27" s="84">
        <f t="shared" si="12"/>
        <v>42604.150498000017</v>
      </c>
      <c r="AB27" s="84">
        <f t="shared" si="12"/>
        <v>42002.211410000011</v>
      </c>
      <c r="AC27" s="84">
        <f t="shared" si="12"/>
        <v>9404.6065099999996</v>
      </c>
      <c r="AD27" s="84">
        <f t="shared" si="12"/>
        <v>2826.1986299999994</v>
      </c>
      <c r="AE27" s="84">
        <f t="shared" si="12"/>
        <v>8372.932020000002</v>
      </c>
      <c r="AF27" s="84">
        <f t="shared" si="12"/>
        <v>265.82317</v>
      </c>
      <c r="AG27" s="84">
        <f t="shared" si="12"/>
        <v>2823.052318</v>
      </c>
      <c r="AH27" s="84">
        <f t="shared" si="12"/>
        <v>2352.5436000000004</v>
      </c>
      <c r="AI27" s="84">
        <f t="shared" si="12"/>
        <v>785.77715000000012</v>
      </c>
      <c r="AJ27" s="84">
        <f t="shared" si="12"/>
        <v>654.8143</v>
      </c>
      <c r="AK27" s="84">
        <f t="shared" si="12"/>
        <v>18.80508</v>
      </c>
      <c r="AL27" s="84">
        <f t="shared" si="12"/>
        <v>18.33756</v>
      </c>
      <c r="AM27" s="84">
        <f t="shared" si="12"/>
        <v>7337.8483899999992</v>
      </c>
      <c r="AN27" s="84">
        <f t="shared" si="12"/>
        <v>0</v>
      </c>
      <c r="AO27" s="84">
        <f t="shared" si="12"/>
        <v>0</v>
      </c>
      <c r="AP27" s="84">
        <f t="shared" si="12"/>
        <v>10769.107230000001</v>
      </c>
      <c r="AQ27" s="83"/>
      <c r="AR27" s="84">
        <f>SUM(AR28,AR47,AR67,AR330)</f>
        <v>281462.51407000009</v>
      </c>
      <c r="AT27" s="82"/>
      <c r="AU27" s="81"/>
      <c r="AV27" s="80">
        <f>SUM(AV28,AV47,AV67,AV330)</f>
        <v>0</v>
      </c>
      <c r="AW27" s="79"/>
      <c r="AX27" s="78"/>
      <c r="AY27" s="77"/>
      <c r="AZ27" s="55"/>
      <c r="BA27" s="55"/>
      <c r="BB27" s="55"/>
      <c r="BC27" s="55"/>
      <c r="BD27" s="55"/>
      <c r="BE27" s="55"/>
      <c r="BF27" s="39"/>
      <c r="BG27" s="38"/>
      <c r="BJ27" s="122"/>
      <c r="BK27" s="124" t="s">
        <v>2435</v>
      </c>
      <c r="BL27" s="123">
        <f>P27</f>
        <v>332799.64981999993</v>
      </c>
      <c r="BM27" s="54"/>
      <c r="BN27" s="32"/>
      <c r="BP27" s="36"/>
      <c r="BQ27" s="36"/>
      <c r="BR27" s="36"/>
      <c r="CE27" s="35"/>
      <c r="CF27" s="33"/>
      <c r="CG27" s="34"/>
      <c r="CH27" s="33"/>
    </row>
    <row r="28" spans="1:86" ht="15" customHeight="1" x14ac:dyDescent="0.25">
      <c r="A28" s="65" t="s">
        <v>2434</v>
      </c>
      <c r="B28" s="74"/>
      <c r="C28" s="66"/>
      <c r="D28" s="65"/>
      <c r="E28" s="72" t="s">
        <v>2433</v>
      </c>
      <c r="F28" s="63">
        <f t="shared" ref="F28:AP28" si="13">SUM(F29,F31)</f>
        <v>24365.813130000002</v>
      </c>
      <c r="G28" s="63">
        <f t="shared" si="13"/>
        <v>20494.204369999999</v>
      </c>
      <c r="H28" s="63">
        <f t="shared" si="13"/>
        <v>18027.043799999999</v>
      </c>
      <c r="I28" s="63">
        <f t="shared" si="13"/>
        <v>555.61356000000001</v>
      </c>
      <c r="J28" s="63">
        <f t="shared" si="13"/>
        <v>0</v>
      </c>
      <c r="K28" s="63">
        <f t="shared" si="13"/>
        <v>764.36499000000003</v>
      </c>
      <c r="L28" s="63">
        <f t="shared" si="13"/>
        <v>96.652770000000004</v>
      </c>
      <c r="M28" s="63">
        <f t="shared" si="13"/>
        <v>1050.5292499999998</v>
      </c>
      <c r="N28" s="63">
        <f t="shared" si="13"/>
        <v>241.45580999999999</v>
      </c>
      <c r="O28" s="63">
        <f t="shared" si="13"/>
        <v>50160.393279999997</v>
      </c>
      <c r="P28" s="63">
        <f t="shared" si="13"/>
        <v>42769.106030000003</v>
      </c>
      <c r="Q28" s="63">
        <f t="shared" si="13"/>
        <v>41936.510340000001</v>
      </c>
      <c r="R28" s="63">
        <f t="shared" si="13"/>
        <v>34954.6996</v>
      </c>
      <c r="S28" s="63">
        <f t="shared" si="13"/>
        <v>796.55965000000003</v>
      </c>
      <c r="T28" s="63">
        <f t="shared" si="13"/>
        <v>663.79971</v>
      </c>
      <c r="U28" s="63">
        <f t="shared" si="13"/>
        <v>45.645890000000001</v>
      </c>
      <c r="V28" s="63">
        <f t="shared" si="13"/>
        <v>45.645890000000001</v>
      </c>
      <c r="W28" s="63">
        <f t="shared" si="13"/>
        <v>17.791879999999999</v>
      </c>
      <c r="X28" s="63">
        <f t="shared" si="13"/>
        <v>14.82657</v>
      </c>
      <c r="Y28" s="63">
        <f t="shared" si="13"/>
        <v>2275.8155999999999</v>
      </c>
      <c r="Z28" s="63">
        <f t="shared" si="13"/>
        <v>1896.5129999999999</v>
      </c>
      <c r="AA28" s="63">
        <f t="shared" si="13"/>
        <v>5930.2754599999998</v>
      </c>
      <c r="AB28" s="63">
        <f t="shared" si="13"/>
        <v>5903.0668599999999</v>
      </c>
      <c r="AC28" s="63">
        <f t="shared" si="13"/>
        <v>1085.22326</v>
      </c>
      <c r="AD28" s="63">
        <f t="shared" si="13"/>
        <v>326.89168000000001</v>
      </c>
      <c r="AE28" s="63">
        <f t="shared" si="13"/>
        <v>218.14454000000001</v>
      </c>
      <c r="AF28" s="63">
        <f t="shared" si="13"/>
        <v>34.151090000000003</v>
      </c>
      <c r="AG28" s="63">
        <f t="shared" si="13"/>
        <v>28.237200000000001</v>
      </c>
      <c r="AH28" s="63">
        <f t="shared" si="13"/>
        <v>23.530999999999999</v>
      </c>
      <c r="AI28" s="63">
        <f t="shared" si="13"/>
        <v>135.01439999999999</v>
      </c>
      <c r="AJ28" s="63">
        <f t="shared" si="13"/>
        <v>112.512</v>
      </c>
      <c r="AK28" s="63">
        <f t="shared" si="13"/>
        <v>0</v>
      </c>
      <c r="AL28" s="63">
        <f t="shared" si="13"/>
        <v>0</v>
      </c>
      <c r="AM28" s="63">
        <f t="shared" si="13"/>
        <v>1342.02568</v>
      </c>
      <c r="AN28" s="63">
        <f t="shared" si="13"/>
        <v>0</v>
      </c>
      <c r="AO28" s="63">
        <f t="shared" si="13"/>
        <v>0</v>
      </c>
      <c r="AP28" s="63">
        <f t="shared" si="13"/>
        <v>2760.58761</v>
      </c>
      <c r="AQ28" s="62"/>
      <c r="AR28" s="63">
        <f>SUM(AR29,AR31)</f>
        <v>63263.310400000002</v>
      </c>
      <c r="AT28" s="61"/>
      <c r="AU28" s="60"/>
      <c r="AV28" s="59">
        <f>SUM(AV29,AV31)</f>
        <v>0</v>
      </c>
      <c r="AW28" s="58"/>
      <c r="AX28" s="57"/>
      <c r="AY28" s="56"/>
      <c r="AZ28" s="55"/>
      <c r="BA28" s="55"/>
      <c r="BB28" s="55"/>
      <c r="BC28" s="55"/>
      <c r="BD28" s="55"/>
      <c r="BE28" s="55"/>
      <c r="BF28" s="39"/>
      <c r="BG28" s="38"/>
      <c r="BJ28" s="122"/>
      <c r="BK28" s="37"/>
      <c r="BL28" s="54"/>
      <c r="BM28" s="54"/>
      <c r="BN28" s="32"/>
      <c r="BP28" s="36"/>
      <c r="BQ28" s="36"/>
      <c r="BR28" s="36"/>
      <c r="CE28" s="35"/>
      <c r="CF28" s="33"/>
      <c r="CG28" s="34"/>
      <c r="CH28" s="33"/>
    </row>
    <row r="29" spans="1:86" ht="15" customHeight="1" x14ac:dyDescent="0.25">
      <c r="A29" s="66" t="s">
        <v>2432</v>
      </c>
      <c r="B29" s="75"/>
      <c r="C29" s="66"/>
      <c r="D29" s="66"/>
      <c r="E29" s="111" t="s">
        <v>2420</v>
      </c>
      <c r="F29" s="63">
        <f t="shared" ref="F29:AP29" si="14">SUM(F30:F30)</f>
        <v>0</v>
      </c>
      <c r="G29" s="63">
        <f t="shared" si="14"/>
        <v>0</v>
      </c>
      <c r="H29" s="63">
        <f t="shared" si="14"/>
        <v>0</v>
      </c>
      <c r="I29" s="63">
        <f t="shared" si="14"/>
        <v>0</v>
      </c>
      <c r="J29" s="63">
        <f t="shared" si="14"/>
        <v>0</v>
      </c>
      <c r="K29" s="63">
        <f t="shared" si="14"/>
        <v>0</v>
      </c>
      <c r="L29" s="63">
        <f t="shared" si="14"/>
        <v>0</v>
      </c>
      <c r="M29" s="63">
        <f t="shared" si="14"/>
        <v>0</v>
      </c>
      <c r="N29" s="63">
        <f t="shared" si="14"/>
        <v>0</v>
      </c>
      <c r="O29" s="63">
        <f t="shared" si="14"/>
        <v>0</v>
      </c>
      <c r="P29" s="63">
        <f t="shared" si="14"/>
        <v>0</v>
      </c>
      <c r="Q29" s="63">
        <f t="shared" si="14"/>
        <v>0</v>
      </c>
      <c r="R29" s="63">
        <f t="shared" si="14"/>
        <v>0</v>
      </c>
      <c r="S29" s="63">
        <f t="shared" si="14"/>
        <v>0</v>
      </c>
      <c r="T29" s="63">
        <f t="shared" si="14"/>
        <v>0</v>
      </c>
      <c r="U29" s="63">
        <f t="shared" si="14"/>
        <v>0</v>
      </c>
      <c r="V29" s="63">
        <f t="shared" si="14"/>
        <v>0</v>
      </c>
      <c r="W29" s="63">
        <f t="shared" si="14"/>
        <v>0</v>
      </c>
      <c r="X29" s="63">
        <f t="shared" si="14"/>
        <v>0</v>
      </c>
      <c r="Y29" s="63">
        <f t="shared" si="14"/>
        <v>0</v>
      </c>
      <c r="Z29" s="63">
        <f t="shared" si="14"/>
        <v>0</v>
      </c>
      <c r="AA29" s="63">
        <f t="shared" si="14"/>
        <v>0</v>
      </c>
      <c r="AB29" s="63">
        <f t="shared" si="14"/>
        <v>0</v>
      </c>
      <c r="AC29" s="63">
        <f t="shared" si="14"/>
        <v>0</v>
      </c>
      <c r="AD29" s="63">
        <f t="shared" si="14"/>
        <v>0</v>
      </c>
      <c r="AE29" s="63">
        <f t="shared" si="14"/>
        <v>0</v>
      </c>
      <c r="AF29" s="63">
        <f t="shared" si="14"/>
        <v>0</v>
      </c>
      <c r="AG29" s="63">
        <f t="shared" si="14"/>
        <v>0</v>
      </c>
      <c r="AH29" s="63">
        <f t="shared" si="14"/>
        <v>0</v>
      </c>
      <c r="AI29" s="63">
        <f t="shared" si="14"/>
        <v>0</v>
      </c>
      <c r="AJ29" s="63">
        <f t="shared" si="14"/>
        <v>0</v>
      </c>
      <c r="AK29" s="63">
        <f t="shared" si="14"/>
        <v>0</v>
      </c>
      <c r="AL29" s="63">
        <f t="shared" si="14"/>
        <v>0</v>
      </c>
      <c r="AM29" s="63">
        <f t="shared" si="14"/>
        <v>0</v>
      </c>
      <c r="AN29" s="63">
        <f t="shared" si="14"/>
        <v>0</v>
      </c>
      <c r="AO29" s="63">
        <f t="shared" si="14"/>
        <v>0</v>
      </c>
      <c r="AP29" s="63">
        <f t="shared" si="14"/>
        <v>0</v>
      </c>
      <c r="AQ29" s="62"/>
      <c r="AR29" s="63">
        <f>SUM(AR30:AR30)</f>
        <v>0</v>
      </c>
      <c r="AT29" s="61"/>
      <c r="AU29" s="60"/>
      <c r="AV29" s="59">
        <f>SUM(AV30:AV30)</f>
        <v>0</v>
      </c>
      <c r="AW29" s="58"/>
      <c r="AX29" s="57"/>
      <c r="AY29" s="56"/>
      <c r="AZ29" s="55"/>
      <c r="BA29" s="55"/>
      <c r="BB29" s="55"/>
      <c r="BC29" s="55"/>
      <c r="BD29" s="55"/>
      <c r="BE29" s="55"/>
      <c r="BF29" s="39">
        <v>0</v>
      </c>
      <c r="BG29" s="38">
        <v>0</v>
      </c>
      <c r="BJ29" s="122"/>
      <c r="BK29" s="37"/>
      <c r="BL29" s="54"/>
      <c r="BM29" s="54"/>
      <c r="BN29" s="32"/>
      <c r="BP29" s="36"/>
      <c r="BQ29" s="36"/>
      <c r="BR29" s="36"/>
      <c r="CE29" s="35"/>
      <c r="CF29" s="33"/>
      <c r="CG29" s="34"/>
      <c r="CH29" s="33"/>
    </row>
    <row r="30" spans="1:86" ht="15" customHeight="1" x14ac:dyDescent="0.25">
      <c r="A30" s="53">
        <v>0</v>
      </c>
      <c r="B30" s="52">
        <v>0</v>
      </c>
      <c r="C30" s="51">
        <v>0</v>
      </c>
      <c r="D30" s="51">
        <v>0</v>
      </c>
      <c r="E30" s="50">
        <v>0</v>
      </c>
      <c r="F30" s="48">
        <v>0</v>
      </c>
      <c r="G30" s="48">
        <v>0</v>
      </c>
      <c r="H30" s="48">
        <v>0</v>
      </c>
      <c r="I30" s="48">
        <v>0</v>
      </c>
      <c r="J30" s="48">
        <v>0</v>
      </c>
      <c r="K30" s="48">
        <v>0</v>
      </c>
      <c r="L30" s="48">
        <v>0</v>
      </c>
      <c r="M30" s="48">
        <v>0</v>
      </c>
      <c r="N30" s="48">
        <v>0</v>
      </c>
      <c r="O30" s="48">
        <f>SUM(Q30,W30,Y30,AA30)</f>
        <v>0</v>
      </c>
      <c r="P30" s="48">
        <f>SUM(R30,X30,Z30,AB30)</f>
        <v>0</v>
      </c>
      <c r="Q30" s="48">
        <v>0</v>
      </c>
      <c r="R30" s="48">
        <v>0</v>
      </c>
      <c r="S30" s="48">
        <v>0</v>
      </c>
      <c r="T30" s="48">
        <v>0</v>
      </c>
      <c r="U30" s="48">
        <v>0</v>
      </c>
      <c r="V30" s="48">
        <v>0</v>
      </c>
      <c r="W30" s="48">
        <v>0</v>
      </c>
      <c r="X30" s="48">
        <v>0</v>
      </c>
      <c r="Y30" s="48">
        <v>0</v>
      </c>
      <c r="Z30" s="48">
        <v>0</v>
      </c>
      <c r="AA30" s="49">
        <f>SUM(AC30,AD30,AE30,AF30,AG30,AI30,AK30,AM30,AN30,AP30)</f>
        <v>0</v>
      </c>
      <c r="AB30" s="49">
        <f>SUM(AC30,AD30,AE30,AF30,AH30,AJ30,AL30,AM30,AO30,AP30)</f>
        <v>0</v>
      </c>
      <c r="AC30" s="49">
        <v>0</v>
      </c>
      <c r="AD30" s="49">
        <v>0</v>
      </c>
      <c r="AE30" s="49">
        <v>0</v>
      </c>
      <c r="AF30" s="49">
        <v>0</v>
      </c>
      <c r="AG30" s="49">
        <v>0</v>
      </c>
      <c r="AH30" s="49">
        <v>0</v>
      </c>
      <c r="AI30" s="49">
        <v>0</v>
      </c>
      <c r="AJ30" s="49">
        <v>0</v>
      </c>
      <c r="AK30" s="49">
        <v>0</v>
      </c>
      <c r="AL30" s="49">
        <v>0</v>
      </c>
      <c r="AM30" s="49">
        <v>0</v>
      </c>
      <c r="AN30" s="49">
        <v>0</v>
      </c>
      <c r="AO30" s="49">
        <v>0</v>
      </c>
      <c r="AP30" s="49">
        <v>0</v>
      </c>
      <c r="AQ30" s="47">
        <v>0</v>
      </c>
      <c r="AR30" s="48">
        <v>0</v>
      </c>
      <c r="AT30" s="46">
        <v>0</v>
      </c>
      <c r="AU30" s="45">
        <v>0</v>
      </c>
      <c r="AV30" s="44">
        <v>0</v>
      </c>
      <c r="AW30" s="43">
        <v>0</v>
      </c>
      <c r="AX30" s="42">
        <v>0</v>
      </c>
      <c r="AY30" s="41">
        <v>0</v>
      </c>
      <c r="AZ30" s="40"/>
      <c r="BA30" s="40"/>
      <c r="BB30" s="40"/>
      <c r="BC30" s="40"/>
      <c r="BD30" s="40"/>
      <c r="BE30" s="40"/>
      <c r="BF30" s="39">
        <v>0</v>
      </c>
      <c r="BG30" s="38">
        <v>0</v>
      </c>
      <c r="BJ30" s="122"/>
      <c r="BK30" s="37"/>
      <c r="BL30" s="37"/>
      <c r="BM30" s="37"/>
      <c r="BN30" s="32"/>
      <c r="BP30" s="36"/>
      <c r="BQ30" s="36"/>
      <c r="BR30" s="36"/>
      <c r="CE30" s="35">
        <f>R30-T30-V30</f>
        <v>0</v>
      </c>
      <c r="CF30" s="33">
        <f>IF(CE30&gt;0.000001,T30,0)</f>
        <v>0</v>
      </c>
      <c r="CG30" s="34">
        <f>V30</f>
        <v>0</v>
      </c>
      <c r="CH30" s="33">
        <f>IF(CE30&gt;0.000001,0,T30)</f>
        <v>0</v>
      </c>
    </row>
    <row r="31" spans="1:86" ht="15" customHeight="1" x14ac:dyDescent="0.25">
      <c r="A31" s="66" t="s">
        <v>2431</v>
      </c>
      <c r="B31" s="75"/>
      <c r="C31" s="66"/>
      <c r="D31" s="66"/>
      <c r="E31" s="111" t="s">
        <v>2417</v>
      </c>
      <c r="F31" s="63">
        <f t="shared" ref="F31:AP31" si="15">SUM(F32:F46)</f>
        <v>24365.813130000002</v>
      </c>
      <c r="G31" s="63">
        <f t="shared" si="15"/>
        <v>20494.204369999999</v>
      </c>
      <c r="H31" s="63">
        <f t="shared" si="15"/>
        <v>18027.043799999999</v>
      </c>
      <c r="I31" s="63">
        <f t="shared" si="15"/>
        <v>555.61356000000001</v>
      </c>
      <c r="J31" s="63">
        <f t="shared" si="15"/>
        <v>0</v>
      </c>
      <c r="K31" s="63">
        <f t="shared" si="15"/>
        <v>764.36499000000003</v>
      </c>
      <c r="L31" s="63">
        <f t="shared" si="15"/>
        <v>96.652770000000004</v>
      </c>
      <c r="M31" s="63">
        <f t="shared" si="15"/>
        <v>1050.5292499999998</v>
      </c>
      <c r="N31" s="63">
        <f t="shared" si="15"/>
        <v>241.45580999999999</v>
      </c>
      <c r="O31" s="63">
        <f t="shared" si="15"/>
        <v>50160.393279999997</v>
      </c>
      <c r="P31" s="63">
        <f t="shared" si="15"/>
        <v>42769.106030000003</v>
      </c>
      <c r="Q31" s="63">
        <f t="shared" si="15"/>
        <v>41936.510340000001</v>
      </c>
      <c r="R31" s="63">
        <f t="shared" si="15"/>
        <v>34954.6996</v>
      </c>
      <c r="S31" s="63">
        <f t="shared" si="15"/>
        <v>796.55965000000003</v>
      </c>
      <c r="T31" s="63">
        <f t="shared" si="15"/>
        <v>663.79971</v>
      </c>
      <c r="U31" s="63">
        <f t="shared" si="15"/>
        <v>45.645890000000001</v>
      </c>
      <c r="V31" s="63">
        <f t="shared" si="15"/>
        <v>45.645890000000001</v>
      </c>
      <c r="W31" s="63">
        <f t="shared" si="15"/>
        <v>17.791879999999999</v>
      </c>
      <c r="X31" s="63">
        <f t="shared" si="15"/>
        <v>14.82657</v>
      </c>
      <c r="Y31" s="63">
        <f t="shared" si="15"/>
        <v>2275.8155999999999</v>
      </c>
      <c r="Z31" s="63">
        <f t="shared" si="15"/>
        <v>1896.5129999999999</v>
      </c>
      <c r="AA31" s="63">
        <f t="shared" si="15"/>
        <v>5930.2754599999998</v>
      </c>
      <c r="AB31" s="63">
        <f t="shared" si="15"/>
        <v>5903.0668599999999</v>
      </c>
      <c r="AC31" s="63">
        <f t="shared" si="15"/>
        <v>1085.22326</v>
      </c>
      <c r="AD31" s="63">
        <f t="shared" si="15"/>
        <v>326.89168000000001</v>
      </c>
      <c r="AE31" s="63">
        <f t="shared" si="15"/>
        <v>218.14454000000001</v>
      </c>
      <c r="AF31" s="63">
        <f t="shared" si="15"/>
        <v>34.151090000000003</v>
      </c>
      <c r="AG31" s="63">
        <f t="shared" si="15"/>
        <v>28.237200000000001</v>
      </c>
      <c r="AH31" s="63">
        <f t="shared" si="15"/>
        <v>23.530999999999999</v>
      </c>
      <c r="AI31" s="63">
        <f t="shared" si="15"/>
        <v>135.01439999999999</v>
      </c>
      <c r="AJ31" s="63">
        <f t="shared" si="15"/>
        <v>112.512</v>
      </c>
      <c r="AK31" s="63">
        <f t="shared" si="15"/>
        <v>0</v>
      </c>
      <c r="AL31" s="63">
        <f t="shared" si="15"/>
        <v>0</v>
      </c>
      <c r="AM31" s="63">
        <f t="shared" si="15"/>
        <v>1342.02568</v>
      </c>
      <c r="AN31" s="63">
        <f t="shared" si="15"/>
        <v>0</v>
      </c>
      <c r="AO31" s="63">
        <f t="shared" si="15"/>
        <v>0</v>
      </c>
      <c r="AP31" s="63">
        <f t="shared" si="15"/>
        <v>2760.58761</v>
      </c>
      <c r="AQ31" s="62"/>
      <c r="AR31" s="63">
        <f>SUM(AR32:AR46)</f>
        <v>63263.310400000002</v>
      </c>
      <c r="AT31" s="61"/>
      <c r="AU31" s="60"/>
      <c r="AV31" s="59">
        <f>SUM(AV32:AV46)</f>
        <v>0</v>
      </c>
      <c r="AW31" s="58"/>
      <c r="AX31" s="57"/>
      <c r="AY31" s="56"/>
      <c r="AZ31" s="55"/>
      <c r="BA31" s="55"/>
      <c r="BB31" s="55"/>
      <c r="BC31" s="55"/>
      <c r="BD31" s="55"/>
      <c r="BE31" s="55"/>
      <c r="BF31" s="39"/>
      <c r="BG31" s="38"/>
      <c r="BJ31" s="122"/>
      <c r="BK31" s="37"/>
      <c r="BL31" s="54"/>
      <c r="BM31" s="54"/>
      <c r="BN31" s="32"/>
      <c r="BP31" s="36"/>
      <c r="BQ31" s="36"/>
      <c r="BR31" s="36"/>
      <c r="CE31" s="35"/>
      <c r="CF31" s="33"/>
      <c r="CG31" s="34"/>
      <c r="CH31" s="33"/>
    </row>
    <row r="32" spans="1:86" ht="45" x14ac:dyDescent="0.25">
      <c r="A32" s="53">
        <v>0</v>
      </c>
      <c r="B32" s="52">
        <v>0</v>
      </c>
      <c r="C32" s="51">
        <v>300000004168</v>
      </c>
      <c r="D32" s="51">
        <v>1020205683</v>
      </c>
      <c r="E32" s="50" t="s">
        <v>1286</v>
      </c>
      <c r="F32" s="48">
        <v>23593.317670000004</v>
      </c>
      <c r="G32" s="48">
        <v>19833.05111</v>
      </c>
      <c r="H32" s="48">
        <v>18027.043799999999</v>
      </c>
      <c r="I32" s="48">
        <v>0</v>
      </c>
      <c r="J32" s="48">
        <v>0</v>
      </c>
      <c r="K32" s="48">
        <v>764.36499000000003</v>
      </c>
      <c r="L32" s="48">
        <v>0</v>
      </c>
      <c r="M32" s="48">
        <v>1041.6423199999999</v>
      </c>
      <c r="N32" s="48">
        <v>233.66632999999999</v>
      </c>
      <c r="O32" s="48">
        <f t="shared" ref="O32:O46" si="16">SUM(Q32,W32,Y32,AA32)</f>
        <v>1572.2864500000001</v>
      </c>
      <c r="P32" s="48">
        <f t="shared" ref="P32:P46" si="17">SUM(R32,X32,Z32,AB32)</f>
        <v>1572.2864500000001</v>
      </c>
      <c r="Q32" s="48">
        <v>0</v>
      </c>
      <c r="R32" s="48">
        <v>0</v>
      </c>
      <c r="S32" s="48">
        <v>0</v>
      </c>
      <c r="T32" s="48">
        <v>0</v>
      </c>
      <c r="U32" s="48">
        <v>0</v>
      </c>
      <c r="V32" s="48">
        <v>0</v>
      </c>
      <c r="W32" s="48">
        <v>0</v>
      </c>
      <c r="X32" s="48">
        <v>0</v>
      </c>
      <c r="Y32" s="48">
        <v>0</v>
      </c>
      <c r="Z32" s="48">
        <v>0</v>
      </c>
      <c r="AA32" s="49">
        <f t="shared" ref="AA32:AA46" si="18">SUM(AC32,AD32,AE32,AF32,AG32,AI32,AK32,AM32,AN32,AP32)</f>
        <v>1572.2864500000001</v>
      </c>
      <c r="AB32" s="49">
        <f t="shared" ref="AB32:AB46" si="19">SUM(AC32,AD32,AE32,AF32,AH32,AJ32,AL32,AM32,AO32,AP32)</f>
        <v>1572.2864500000001</v>
      </c>
      <c r="AC32" s="49">
        <v>220.20128</v>
      </c>
      <c r="AD32" s="49">
        <v>65.73169</v>
      </c>
      <c r="AE32" s="49">
        <v>37.681079999999994</v>
      </c>
      <c r="AF32" s="49">
        <v>7.7523499999999999</v>
      </c>
      <c r="AG32" s="49">
        <v>0</v>
      </c>
      <c r="AH32" s="49">
        <v>0</v>
      </c>
      <c r="AI32" s="49">
        <v>0</v>
      </c>
      <c r="AJ32" s="49">
        <v>0</v>
      </c>
      <c r="AK32" s="49">
        <v>0</v>
      </c>
      <c r="AL32" s="49">
        <v>0</v>
      </c>
      <c r="AM32" s="49">
        <v>0</v>
      </c>
      <c r="AN32" s="49">
        <v>0</v>
      </c>
      <c r="AO32" s="49">
        <v>0</v>
      </c>
      <c r="AP32" s="49">
        <v>1240.9200499999999</v>
      </c>
      <c r="AQ32" s="47" t="s">
        <v>1287</v>
      </c>
      <c r="AR32" s="48">
        <v>21405.33756</v>
      </c>
      <c r="AT32" s="46" t="s">
        <v>1285</v>
      </c>
      <c r="AU32" s="45">
        <v>0</v>
      </c>
      <c r="AV32" s="44" t="s">
        <v>2985</v>
      </c>
      <c r="AW32" s="43">
        <v>44183</v>
      </c>
      <c r="AY32" s="41">
        <v>1000</v>
      </c>
      <c r="AZ32" s="40"/>
      <c r="BA32" s="40"/>
      <c r="BB32" s="40"/>
      <c r="BC32" s="40"/>
      <c r="BD32" s="40"/>
      <c r="BE32" s="40"/>
      <c r="BF32" s="39" t="s">
        <v>2694</v>
      </c>
      <c r="BG32" s="38">
        <v>44620</v>
      </c>
      <c r="BJ32" s="122"/>
      <c r="BK32" s="37"/>
      <c r="BL32" s="37"/>
      <c r="BM32" s="37"/>
      <c r="BN32" s="32"/>
      <c r="BP32" s="36"/>
      <c r="BQ32" s="36"/>
      <c r="BR32" s="36"/>
      <c r="CE32" s="35">
        <f t="shared" ref="CE32:CE46" si="20">R32-T32-V32</f>
        <v>0</v>
      </c>
      <c r="CF32" s="33">
        <f t="shared" ref="CF32:CF46" si="21">IF(CE32&gt;0.000001,T32,0)</f>
        <v>0</v>
      </c>
      <c r="CG32" s="34">
        <f t="shared" ref="CG32:CG46" si="22">V32</f>
        <v>0</v>
      </c>
      <c r="CH32" s="33">
        <f t="shared" ref="CH32:CH46" si="23">IF(CE32&gt;0.000001,0,T32)</f>
        <v>0</v>
      </c>
    </row>
    <row r="33" spans="1:86" ht="60" customHeight="1" x14ac:dyDescent="0.25">
      <c r="A33" s="53">
        <v>0</v>
      </c>
      <c r="B33" s="52" t="s">
        <v>2683</v>
      </c>
      <c r="C33" s="51">
        <v>300000004018</v>
      </c>
      <c r="D33" s="51">
        <v>1020206033</v>
      </c>
      <c r="E33" s="50" t="s">
        <v>1288</v>
      </c>
      <c r="F33" s="48">
        <v>772.49546000000009</v>
      </c>
      <c r="G33" s="48">
        <v>661.15326000000005</v>
      </c>
      <c r="H33" s="48">
        <v>0</v>
      </c>
      <c r="I33" s="48">
        <v>555.61356000000001</v>
      </c>
      <c r="J33" s="48">
        <v>0</v>
      </c>
      <c r="K33" s="48">
        <v>0</v>
      </c>
      <c r="L33" s="48">
        <v>96.652770000000004</v>
      </c>
      <c r="M33" s="48">
        <v>8.8869299999999996</v>
      </c>
      <c r="N33" s="48">
        <v>7.7894800000000002</v>
      </c>
      <c r="O33" s="48">
        <f t="shared" si="16"/>
        <v>236.82227000000003</v>
      </c>
      <c r="P33" s="48">
        <f t="shared" si="17"/>
        <v>233.85696000000002</v>
      </c>
      <c r="Q33" s="48">
        <v>2.6880000000000002</v>
      </c>
      <c r="R33" s="48">
        <v>2.6880000000000002</v>
      </c>
      <c r="S33" s="48">
        <v>0</v>
      </c>
      <c r="T33" s="48">
        <v>0</v>
      </c>
      <c r="U33" s="48">
        <v>2.6880000000000002</v>
      </c>
      <c r="V33" s="48">
        <v>2.6880000000000002</v>
      </c>
      <c r="W33" s="48">
        <v>17.791879999999999</v>
      </c>
      <c r="X33" s="48">
        <v>14.82657</v>
      </c>
      <c r="Y33" s="48">
        <v>0</v>
      </c>
      <c r="Z33" s="48">
        <v>0</v>
      </c>
      <c r="AA33" s="49">
        <f t="shared" si="18"/>
        <v>216.34239000000002</v>
      </c>
      <c r="AB33" s="49">
        <f t="shared" si="19"/>
        <v>216.34239000000002</v>
      </c>
      <c r="AC33" s="49">
        <v>12.65488</v>
      </c>
      <c r="AD33" s="49">
        <v>3.7790900000000001</v>
      </c>
      <c r="AE33" s="49">
        <v>8.0511499999999998</v>
      </c>
      <c r="AF33" s="49">
        <v>0.63493999999999995</v>
      </c>
      <c r="AG33" s="49">
        <v>0</v>
      </c>
      <c r="AH33" s="49">
        <v>0</v>
      </c>
      <c r="AI33" s="49">
        <v>0</v>
      </c>
      <c r="AJ33" s="49">
        <v>0</v>
      </c>
      <c r="AK33" s="49">
        <v>0</v>
      </c>
      <c r="AL33" s="49">
        <v>0</v>
      </c>
      <c r="AM33" s="49">
        <v>35</v>
      </c>
      <c r="AN33" s="49">
        <v>0</v>
      </c>
      <c r="AO33" s="49">
        <v>0</v>
      </c>
      <c r="AP33" s="49">
        <v>156.22233000000003</v>
      </c>
      <c r="AQ33" s="47" t="s">
        <v>1289</v>
      </c>
      <c r="AR33" s="48">
        <v>895.01022</v>
      </c>
      <c r="AT33" s="46" t="s">
        <v>1285</v>
      </c>
      <c r="AU33" s="45">
        <v>0</v>
      </c>
      <c r="AV33" s="44" t="s">
        <v>2986</v>
      </c>
      <c r="AW33" s="43">
        <v>44300</v>
      </c>
      <c r="AX33" s="42">
        <v>1339.9617900000001</v>
      </c>
      <c r="AY33" s="41">
        <v>950</v>
      </c>
      <c r="AZ33" s="40"/>
      <c r="BA33" s="40"/>
      <c r="BB33" s="40"/>
      <c r="BC33" s="40"/>
      <c r="BD33" s="40"/>
      <c r="BE33" s="40"/>
      <c r="BF33" s="39" t="s">
        <v>2695</v>
      </c>
      <c r="BG33" s="38">
        <v>44742</v>
      </c>
      <c r="BJ33" s="122"/>
      <c r="BK33" s="37"/>
      <c r="BL33" s="37"/>
      <c r="BM33" s="37"/>
      <c r="BN33" s="32"/>
      <c r="BP33" s="36"/>
      <c r="BQ33" s="36"/>
      <c r="BR33" s="36"/>
      <c r="CE33" s="35">
        <f t="shared" si="20"/>
        <v>0</v>
      </c>
      <c r="CF33" s="33">
        <f t="shared" si="21"/>
        <v>0</v>
      </c>
      <c r="CG33" s="34">
        <f t="shared" si="22"/>
        <v>2.6880000000000002</v>
      </c>
      <c r="CH33" s="33">
        <f t="shared" si="23"/>
        <v>0</v>
      </c>
    </row>
    <row r="34" spans="1:86" ht="60" x14ac:dyDescent="0.25">
      <c r="A34" s="53">
        <v>0</v>
      </c>
      <c r="B34" s="52">
        <v>0</v>
      </c>
      <c r="C34" s="51">
        <v>300000004454</v>
      </c>
      <c r="D34" s="51">
        <v>1020205688</v>
      </c>
      <c r="E34" s="50" t="s">
        <v>1290</v>
      </c>
      <c r="F34" s="48">
        <v>0</v>
      </c>
      <c r="G34" s="48">
        <v>0</v>
      </c>
      <c r="H34" s="48">
        <v>0</v>
      </c>
      <c r="I34" s="48">
        <v>0</v>
      </c>
      <c r="J34" s="48">
        <v>0</v>
      </c>
      <c r="K34" s="48">
        <v>0</v>
      </c>
      <c r="L34" s="48">
        <v>0</v>
      </c>
      <c r="M34" s="48">
        <v>0</v>
      </c>
      <c r="N34" s="48">
        <v>0</v>
      </c>
      <c r="O34" s="48">
        <f t="shared" si="16"/>
        <v>47483.149010000001</v>
      </c>
      <c r="P34" s="48">
        <f t="shared" si="17"/>
        <v>40227.587010000003</v>
      </c>
      <c r="Q34" s="48">
        <v>41094.304799999998</v>
      </c>
      <c r="R34" s="48">
        <v>34245.254000000001</v>
      </c>
      <c r="S34" s="48">
        <v>0</v>
      </c>
      <c r="T34" s="48">
        <v>0</v>
      </c>
      <c r="U34" s="48">
        <v>0</v>
      </c>
      <c r="V34" s="48">
        <v>0</v>
      </c>
      <c r="W34" s="48">
        <v>0</v>
      </c>
      <c r="X34" s="48">
        <v>0</v>
      </c>
      <c r="Y34" s="48">
        <v>2275.8155999999999</v>
      </c>
      <c r="Z34" s="48">
        <v>1896.5129999999999</v>
      </c>
      <c r="AA34" s="49">
        <f t="shared" si="18"/>
        <v>4113.0286099999994</v>
      </c>
      <c r="AB34" s="49">
        <f t="shared" si="19"/>
        <v>4085.8200099999995</v>
      </c>
      <c r="AC34" s="49">
        <v>852.3310899999999</v>
      </c>
      <c r="AD34" s="49">
        <v>257.37011999999999</v>
      </c>
      <c r="AE34" s="49">
        <v>172.39438000000001</v>
      </c>
      <c r="AF34" s="49">
        <v>25.763100000000001</v>
      </c>
      <c r="AG34" s="49">
        <v>28.237200000000001</v>
      </c>
      <c r="AH34" s="49">
        <v>23.530999999999999</v>
      </c>
      <c r="AI34" s="49">
        <v>135.01439999999999</v>
      </c>
      <c r="AJ34" s="49">
        <v>112.512</v>
      </c>
      <c r="AK34" s="49">
        <v>0</v>
      </c>
      <c r="AL34" s="49">
        <v>0</v>
      </c>
      <c r="AM34" s="49">
        <v>1294.02568</v>
      </c>
      <c r="AN34" s="49">
        <v>0</v>
      </c>
      <c r="AO34" s="49">
        <v>0</v>
      </c>
      <c r="AP34" s="49">
        <v>1347.89264</v>
      </c>
      <c r="AQ34" s="47" t="s">
        <v>1291</v>
      </c>
      <c r="AR34" s="48">
        <v>40227.587010000003</v>
      </c>
      <c r="AT34" s="46" t="s">
        <v>1285</v>
      </c>
      <c r="AU34" s="45">
        <v>0</v>
      </c>
      <c r="AV34" s="44" t="s">
        <v>2987</v>
      </c>
      <c r="AW34" s="43">
        <v>44097</v>
      </c>
      <c r="AX34" s="42">
        <v>41819.31</v>
      </c>
      <c r="AY34" s="41">
        <v>3000</v>
      </c>
      <c r="AZ34" s="40"/>
      <c r="BA34" s="40"/>
      <c r="BB34" s="40"/>
      <c r="BC34" s="40"/>
      <c r="BD34" s="40"/>
      <c r="BE34" s="40"/>
      <c r="BF34" s="39" t="s">
        <v>2696</v>
      </c>
      <c r="BG34" s="38">
        <v>44753</v>
      </c>
      <c r="BJ34" s="122"/>
      <c r="BK34" s="37"/>
      <c r="BL34" s="37"/>
      <c r="BM34" s="114">
        <f>D34</f>
        <v>1020205688</v>
      </c>
      <c r="BN34" s="32" t="s">
        <v>2364</v>
      </c>
      <c r="BO34" s="113" t="e">
        <v>#VALUE!</v>
      </c>
      <c r="BP34" s="31">
        <v>1347892.64</v>
      </c>
      <c r="BQ34" s="112" t="e">
        <f>BO34-BP34/1000</f>
        <v>#VALUE!</v>
      </c>
      <c r="BR34" s="36"/>
      <c r="CE34" s="35">
        <f t="shared" si="20"/>
        <v>34245.254000000001</v>
      </c>
      <c r="CF34" s="33">
        <f t="shared" si="21"/>
        <v>0</v>
      </c>
      <c r="CG34" s="34">
        <f t="shared" si="22"/>
        <v>0</v>
      </c>
      <c r="CH34" s="33">
        <f t="shared" si="23"/>
        <v>0</v>
      </c>
    </row>
    <row r="35" spans="1:86" ht="80.099999999999994" customHeight="1" x14ac:dyDescent="0.25">
      <c r="A35" s="53">
        <v>0</v>
      </c>
      <c r="B35" s="52" t="s">
        <v>2683</v>
      </c>
      <c r="C35" s="51">
        <v>300000004183</v>
      </c>
      <c r="D35" s="51">
        <v>1020205685</v>
      </c>
      <c r="E35" s="50" t="s">
        <v>1292</v>
      </c>
      <c r="F35" s="48">
        <v>0</v>
      </c>
      <c r="G35" s="48">
        <v>0</v>
      </c>
      <c r="H35" s="48">
        <v>0</v>
      </c>
      <c r="I35" s="48">
        <v>0</v>
      </c>
      <c r="J35" s="48">
        <v>0</v>
      </c>
      <c r="K35" s="48">
        <v>0</v>
      </c>
      <c r="L35" s="48">
        <v>0</v>
      </c>
      <c r="M35" s="48">
        <v>0</v>
      </c>
      <c r="N35" s="48">
        <v>0</v>
      </c>
      <c r="O35" s="48">
        <f t="shared" si="16"/>
        <v>868.13555000000008</v>
      </c>
      <c r="P35" s="48">
        <f t="shared" si="17"/>
        <v>735.37561000000005</v>
      </c>
      <c r="Q35" s="48">
        <v>839.51754000000005</v>
      </c>
      <c r="R35" s="48">
        <v>706.75760000000002</v>
      </c>
      <c r="S35" s="48">
        <v>796.55965000000003</v>
      </c>
      <c r="T35" s="48">
        <v>663.79971</v>
      </c>
      <c r="U35" s="48">
        <v>42.957889999999999</v>
      </c>
      <c r="V35" s="48">
        <v>42.957889999999999</v>
      </c>
      <c r="W35" s="48">
        <v>0</v>
      </c>
      <c r="X35" s="48">
        <v>0</v>
      </c>
      <c r="Y35" s="48">
        <v>0</v>
      </c>
      <c r="Z35" s="48">
        <v>0</v>
      </c>
      <c r="AA35" s="49">
        <f t="shared" si="18"/>
        <v>28.618009999999998</v>
      </c>
      <c r="AB35" s="49">
        <f t="shared" si="19"/>
        <v>28.618009999999998</v>
      </c>
      <c r="AC35" s="49">
        <v>3.601E-2</v>
      </c>
      <c r="AD35" s="49">
        <v>1.078E-2</v>
      </c>
      <c r="AE35" s="49">
        <v>1.7930000000000001E-2</v>
      </c>
      <c r="AF35" s="49">
        <v>6.9999999999999999E-4</v>
      </c>
      <c r="AG35" s="49">
        <v>0</v>
      </c>
      <c r="AH35" s="49">
        <v>0</v>
      </c>
      <c r="AI35" s="49">
        <v>0</v>
      </c>
      <c r="AJ35" s="49">
        <v>0</v>
      </c>
      <c r="AK35" s="49">
        <v>0</v>
      </c>
      <c r="AL35" s="49">
        <v>0</v>
      </c>
      <c r="AM35" s="49">
        <v>13</v>
      </c>
      <c r="AN35" s="49">
        <v>0</v>
      </c>
      <c r="AO35" s="49">
        <v>0</v>
      </c>
      <c r="AP35" s="49">
        <v>15.55259</v>
      </c>
      <c r="AQ35" s="47" t="s">
        <v>1293</v>
      </c>
      <c r="AR35" s="48">
        <v>735.37561000000005</v>
      </c>
      <c r="AT35" s="46" t="s">
        <v>1285</v>
      </c>
      <c r="AU35" s="45">
        <v>0</v>
      </c>
      <c r="AV35" s="44" t="s">
        <v>2988</v>
      </c>
      <c r="AW35" s="43">
        <v>44104</v>
      </c>
      <c r="AX35" s="42">
        <v>494.57238999999998</v>
      </c>
      <c r="AY35" s="41">
        <v>3415</v>
      </c>
      <c r="AZ35" s="40"/>
      <c r="BA35" s="40"/>
      <c r="BB35" s="40"/>
      <c r="BC35" s="40"/>
      <c r="BD35" s="40"/>
      <c r="BE35" s="40"/>
      <c r="BF35" s="39" t="s">
        <v>2696</v>
      </c>
      <c r="BG35" s="38">
        <v>44804</v>
      </c>
      <c r="BJ35" s="122"/>
      <c r="BK35" s="37"/>
      <c r="BL35" s="37"/>
      <c r="BM35" s="114">
        <f>D35</f>
        <v>1020205685</v>
      </c>
      <c r="BN35" s="32" t="s">
        <v>2366</v>
      </c>
      <c r="BO35" s="113" t="e">
        <v>#VALUE!</v>
      </c>
      <c r="BP35" s="31">
        <v>15552.59</v>
      </c>
      <c r="BQ35" s="112" t="e">
        <f>BO35-BP35/1000</f>
        <v>#VALUE!</v>
      </c>
      <c r="BR35" s="36"/>
      <c r="CE35" s="35">
        <f t="shared" si="20"/>
        <v>0</v>
      </c>
      <c r="CF35" s="33">
        <f t="shared" si="21"/>
        <v>0</v>
      </c>
      <c r="CG35" s="34">
        <f t="shared" si="22"/>
        <v>42.957889999999999</v>
      </c>
      <c r="CH35" s="33">
        <f t="shared" si="23"/>
        <v>663.79971</v>
      </c>
    </row>
    <row r="36" spans="1:86" ht="15" customHeight="1" x14ac:dyDescent="0.25">
      <c r="A36" s="53">
        <v>0</v>
      </c>
      <c r="B36" s="52">
        <v>0</v>
      </c>
      <c r="C36" s="51">
        <v>0</v>
      </c>
      <c r="D36" s="51">
        <v>0</v>
      </c>
      <c r="E36" s="50">
        <v>0</v>
      </c>
      <c r="F36" s="48">
        <v>0</v>
      </c>
      <c r="G36" s="48">
        <v>0</v>
      </c>
      <c r="H36" s="48">
        <v>0</v>
      </c>
      <c r="I36" s="48">
        <v>0</v>
      </c>
      <c r="J36" s="48">
        <v>0</v>
      </c>
      <c r="K36" s="48">
        <v>0</v>
      </c>
      <c r="L36" s="48">
        <v>0</v>
      </c>
      <c r="M36" s="48">
        <v>0</v>
      </c>
      <c r="N36" s="48">
        <v>0</v>
      </c>
      <c r="O36" s="48">
        <f t="shared" si="16"/>
        <v>0</v>
      </c>
      <c r="P36" s="48">
        <f t="shared" si="17"/>
        <v>0</v>
      </c>
      <c r="Q36" s="48">
        <v>0</v>
      </c>
      <c r="R36" s="48">
        <v>0</v>
      </c>
      <c r="S36" s="48">
        <v>0</v>
      </c>
      <c r="T36" s="48">
        <v>0</v>
      </c>
      <c r="U36" s="48">
        <v>0</v>
      </c>
      <c r="V36" s="48">
        <v>0</v>
      </c>
      <c r="W36" s="48">
        <v>0</v>
      </c>
      <c r="X36" s="48">
        <v>0</v>
      </c>
      <c r="Y36" s="48">
        <v>0</v>
      </c>
      <c r="Z36" s="48">
        <v>0</v>
      </c>
      <c r="AA36" s="49">
        <f t="shared" si="18"/>
        <v>0</v>
      </c>
      <c r="AB36" s="49">
        <f t="shared" si="19"/>
        <v>0</v>
      </c>
      <c r="AC36" s="49">
        <v>0</v>
      </c>
      <c r="AD36" s="49">
        <v>0</v>
      </c>
      <c r="AE36" s="49">
        <v>0</v>
      </c>
      <c r="AF36" s="49">
        <v>0</v>
      </c>
      <c r="AG36" s="49">
        <v>0</v>
      </c>
      <c r="AH36" s="49">
        <v>0</v>
      </c>
      <c r="AI36" s="49">
        <v>0</v>
      </c>
      <c r="AJ36" s="49">
        <v>0</v>
      </c>
      <c r="AK36" s="49">
        <v>0</v>
      </c>
      <c r="AL36" s="49">
        <v>0</v>
      </c>
      <c r="AM36" s="49">
        <v>0</v>
      </c>
      <c r="AN36" s="49">
        <v>0</v>
      </c>
      <c r="AO36" s="49">
        <v>0</v>
      </c>
      <c r="AP36" s="49">
        <v>0</v>
      </c>
      <c r="AQ36" s="47">
        <v>0</v>
      </c>
      <c r="AR36" s="48">
        <v>0</v>
      </c>
      <c r="AT36" s="46">
        <v>0</v>
      </c>
      <c r="AU36" s="45">
        <v>0</v>
      </c>
      <c r="AV36" s="44">
        <v>0</v>
      </c>
      <c r="AW36" s="43">
        <v>0</v>
      </c>
      <c r="AX36" s="42">
        <v>0</v>
      </c>
      <c r="AY36" s="41">
        <v>0</v>
      </c>
      <c r="AZ36" s="40"/>
      <c r="BA36" s="40"/>
      <c r="BB36" s="40"/>
      <c r="BC36" s="40"/>
      <c r="BD36" s="40"/>
      <c r="BE36" s="40"/>
      <c r="BF36" s="39">
        <v>0</v>
      </c>
      <c r="BG36" s="38">
        <v>0</v>
      </c>
      <c r="BJ36" s="122"/>
      <c r="BK36" s="37"/>
      <c r="BL36" s="37"/>
      <c r="BM36" s="37"/>
      <c r="BN36" s="32"/>
      <c r="BP36" s="36"/>
      <c r="BQ36" s="36"/>
      <c r="BR36" s="36"/>
      <c r="CE36" s="35">
        <f t="shared" si="20"/>
        <v>0</v>
      </c>
      <c r="CF36" s="33">
        <f t="shared" si="21"/>
        <v>0</v>
      </c>
      <c r="CG36" s="34">
        <f t="shared" si="22"/>
        <v>0</v>
      </c>
      <c r="CH36" s="33">
        <f t="shared" si="23"/>
        <v>0</v>
      </c>
    </row>
    <row r="37" spans="1:86" ht="15" customHeight="1" x14ac:dyDescent="0.25">
      <c r="A37" s="53">
        <v>0</v>
      </c>
      <c r="B37" s="52">
        <v>0</v>
      </c>
      <c r="C37" s="51">
        <v>0</v>
      </c>
      <c r="D37" s="51">
        <v>0</v>
      </c>
      <c r="E37" s="50">
        <v>0</v>
      </c>
      <c r="F37" s="48">
        <v>0</v>
      </c>
      <c r="G37" s="48">
        <v>0</v>
      </c>
      <c r="H37" s="48">
        <v>0</v>
      </c>
      <c r="I37" s="48">
        <v>0</v>
      </c>
      <c r="J37" s="48">
        <v>0</v>
      </c>
      <c r="K37" s="48">
        <v>0</v>
      </c>
      <c r="L37" s="48">
        <v>0</v>
      </c>
      <c r="M37" s="48">
        <v>0</v>
      </c>
      <c r="N37" s="48">
        <v>0</v>
      </c>
      <c r="O37" s="48">
        <f t="shared" si="16"/>
        <v>0</v>
      </c>
      <c r="P37" s="48">
        <f t="shared" si="17"/>
        <v>0</v>
      </c>
      <c r="Q37" s="48">
        <v>0</v>
      </c>
      <c r="R37" s="48">
        <v>0</v>
      </c>
      <c r="S37" s="48">
        <v>0</v>
      </c>
      <c r="T37" s="48">
        <v>0</v>
      </c>
      <c r="U37" s="48">
        <v>0</v>
      </c>
      <c r="V37" s="48">
        <v>0</v>
      </c>
      <c r="W37" s="48">
        <v>0</v>
      </c>
      <c r="X37" s="48">
        <v>0</v>
      </c>
      <c r="Y37" s="48">
        <v>0</v>
      </c>
      <c r="Z37" s="48">
        <v>0</v>
      </c>
      <c r="AA37" s="49">
        <f t="shared" si="18"/>
        <v>0</v>
      </c>
      <c r="AB37" s="49">
        <f t="shared" si="19"/>
        <v>0</v>
      </c>
      <c r="AC37" s="49">
        <v>0</v>
      </c>
      <c r="AD37" s="49">
        <v>0</v>
      </c>
      <c r="AE37" s="49">
        <v>0</v>
      </c>
      <c r="AF37" s="49">
        <v>0</v>
      </c>
      <c r="AG37" s="49">
        <v>0</v>
      </c>
      <c r="AH37" s="49">
        <v>0</v>
      </c>
      <c r="AI37" s="49">
        <v>0</v>
      </c>
      <c r="AJ37" s="49">
        <v>0</v>
      </c>
      <c r="AK37" s="49">
        <v>0</v>
      </c>
      <c r="AL37" s="49">
        <v>0</v>
      </c>
      <c r="AM37" s="49">
        <v>0</v>
      </c>
      <c r="AN37" s="49">
        <v>0</v>
      </c>
      <c r="AO37" s="49">
        <v>0</v>
      </c>
      <c r="AP37" s="49">
        <v>0</v>
      </c>
      <c r="AQ37" s="47">
        <v>0</v>
      </c>
      <c r="AR37" s="48">
        <v>0</v>
      </c>
      <c r="AT37" s="46">
        <v>0</v>
      </c>
      <c r="AU37" s="45">
        <v>0</v>
      </c>
      <c r="AV37" s="44">
        <v>0</v>
      </c>
      <c r="AW37" s="43">
        <v>0</v>
      </c>
      <c r="AX37" s="42">
        <v>0</v>
      </c>
      <c r="AY37" s="41">
        <v>0</v>
      </c>
      <c r="AZ37" s="40"/>
      <c r="BA37" s="40"/>
      <c r="BB37" s="40"/>
      <c r="BC37" s="40"/>
      <c r="BD37" s="40"/>
      <c r="BE37" s="40"/>
      <c r="BF37" s="39">
        <v>0</v>
      </c>
      <c r="BG37" s="38">
        <v>0</v>
      </c>
      <c r="BJ37" s="122"/>
      <c r="BK37" s="37"/>
      <c r="BL37" s="37"/>
      <c r="BM37" s="37"/>
      <c r="BN37" s="32"/>
      <c r="BP37" s="36"/>
      <c r="BQ37" s="36"/>
      <c r="BR37" s="36"/>
      <c r="CE37" s="35">
        <f t="shared" si="20"/>
        <v>0</v>
      </c>
      <c r="CF37" s="33">
        <f t="shared" si="21"/>
        <v>0</v>
      </c>
      <c r="CG37" s="34">
        <f t="shared" si="22"/>
        <v>0</v>
      </c>
      <c r="CH37" s="33">
        <f t="shared" si="23"/>
        <v>0</v>
      </c>
    </row>
    <row r="38" spans="1:86" ht="15" customHeight="1" x14ac:dyDescent="0.25">
      <c r="A38" s="53">
        <v>0</v>
      </c>
      <c r="B38" s="52">
        <v>0</v>
      </c>
      <c r="C38" s="51">
        <v>0</v>
      </c>
      <c r="D38" s="51">
        <v>0</v>
      </c>
      <c r="E38" s="50">
        <v>0</v>
      </c>
      <c r="F38" s="48">
        <v>0</v>
      </c>
      <c r="G38" s="48">
        <v>0</v>
      </c>
      <c r="H38" s="48">
        <v>0</v>
      </c>
      <c r="I38" s="48">
        <v>0</v>
      </c>
      <c r="J38" s="48">
        <v>0</v>
      </c>
      <c r="K38" s="48">
        <v>0</v>
      </c>
      <c r="L38" s="48">
        <v>0</v>
      </c>
      <c r="M38" s="48">
        <v>0</v>
      </c>
      <c r="N38" s="48">
        <v>0</v>
      </c>
      <c r="O38" s="48">
        <f t="shared" si="16"/>
        <v>0</v>
      </c>
      <c r="P38" s="48">
        <f t="shared" si="17"/>
        <v>0</v>
      </c>
      <c r="Q38" s="48">
        <v>0</v>
      </c>
      <c r="R38" s="48">
        <v>0</v>
      </c>
      <c r="S38" s="48">
        <v>0</v>
      </c>
      <c r="T38" s="48">
        <v>0</v>
      </c>
      <c r="U38" s="48">
        <v>0</v>
      </c>
      <c r="V38" s="48">
        <v>0</v>
      </c>
      <c r="W38" s="48">
        <v>0</v>
      </c>
      <c r="X38" s="48">
        <v>0</v>
      </c>
      <c r="Y38" s="48">
        <v>0</v>
      </c>
      <c r="Z38" s="48">
        <v>0</v>
      </c>
      <c r="AA38" s="49">
        <f t="shared" si="18"/>
        <v>0</v>
      </c>
      <c r="AB38" s="49">
        <f t="shared" si="19"/>
        <v>0</v>
      </c>
      <c r="AC38" s="49">
        <v>0</v>
      </c>
      <c r="AD38" s="49">
        <v>0</v>
      </c>
      <c r="AE38" s="49">
        <v>0</v>
      </c>
      <c r="AF38" s="49">
        <v>0</v>
      </c>
      <c r="AG38" s="49">
        <v>0</v>
      </c>
      <c r="AH38" s="49">
        <v>0</v>
      </c>
      <c r="AI38" s="49">
        <v>0</v>
      </c>
      <c r="AJ38" s="49">
        <v>0</v>
      </c>
      <c r="AK38" s="49">
        <v>0</v>
      </c>
      <c r="AL38" s="49">
        <v>0</v>
      </c>
      <c r="AM38" s="49">
        <v>0</v>
      </c>
      <c r="AN38" s="49">
        <v>0</v>
      </c>
      <c r="AO38" s="49">
        <v>0</v>
      </c>
      <c r="AP38" s="49">
        <v>0</v>
      </c>
      <c r="AQ38" s="47">
        <v>0</v>
      </c>
      <c r="AR38" s="48">
        <v>0</v>
      </c>
      <c r="AT38" s="46">
        <v>0</v>
      </c>
      <c r="AU38" s="45">
        <v>0</v>
      </c>
      <c r="AV38" s="44">
        <v>0</v>
      </c>
      <c r="AW38" s="43">
        <v>0</v>
      </c>
      <c r="AX38" s="42">
        <v>0</v>
      </c>
      <c r="AY38" s="41">
        <v>0</v>
      </c>
      <c r="AZ38" s="40"/>
      <c r="BA38" s="40"/>
      <c r="BB38" s="40"/>
      <c r="BC38" s="40"/>
      <c r="BD38" s="40"/>
      <c r="BE38" s="40"/>
      <c r="BF38" s="39">
        <v>0</v>
      </c>
      <c r="BG38" s="38">
        <v>0</v>
      </c>
      <c r="BJ38" s="122"/>
      <c r="BK38" s="37"/>
      <c r="BL38" s="37"/>
      <c r="BM38" s="37"/>
      <c r="BN38" s="32"/>
      <c r="BP38" s="36"/>
      <c r="BQ38" s="36"/>
      <c r="BR38" s="36"/>
      <c r="CE38" s="35">
        <f t="shared" si="20"/>
        <v>0</v>
      </c>
      <c r="CF38" s="33">
        <f t="shared" si="21"/>
        <v>0</v>
      </c>
      <c r="CG38" s="34">
        <f t="shared" si="22"/>
        <v>0</v>
      </c>
      <c r="CH38" s="33">
        <f t="shared" si="23"/>
        <v>0</v>
      </c>
    </row>
    <row r="39" spans="1:86" ht="15" customHeight="1" x14ac:dyDescent="0.25">
      <c r="A39" s="53">
        <v>0</v>
      </c>
      <c r="B39" s="52">
        <v>0</v>
      </c>
      <c r="C39" s="51">
        <v>0</v>
      </c>
      <c r="D39" s="51">
        <v>0</v>
      </c>
      <c r="E39" s="50">
        <v>0</v>
      </c>
      <c r="F39" s="48">
        <v>0</v>
      </c>
      <c r="G39" s="48">
        <v>0</v>
      </c>
      <c r="H39" s="48">
        <v>0</v>
      </c>
      <c r="I39" s="48">
        <v>0</v>
      </c>
      <c r="J39" s="48">
        <v>0</v>
      </c>
      <c r="K39" s="48">
        <v>0</v>
      </c>
      <c r="L39" s="48">
        <v>0</v>
      </c>
      <c r="M39" s="48">
        <v>0</v>
      </c>
      <c r="N39" s="48">
        <v>0</v>
      </c>
      <c r="O39" s="48">
        <f t="shared" si="16"/>
        <v>0</v>
      </c>
      <c r="P39" s="48">
        <f t="shared" si="17"/>
        <v>0</v>
      </c>
      <c r="Q39" s="48">
        <v>0</v>
      </c>
      <c r="R39" s="48">
        <v>0</v>
      </c>
      <c r="S39" s="48">
        <v>0</v>
      </c>
      <c r="T39" s="48">
        <v>0</v>
      </c>
      <c r="U39" s="48">
        <v>0</v>
      </c>
      <c r="V39" s="48">
        <v>0</v>
      </c>
      <c r="W39" s="48">
        <v>0</v>
      </c>
      <c r="X39" s="48">
        <v>0</v>
      </c>
      <c r="Y39" s="48">
        <v>0</v>
      </c>
      <c r="Z39" s="48">
        <v>0</v>
      </c>
      <c r="AA39" s="49">
        <f t="shared" si="18"/>
        <v>0</v>
      </c>
      <c r="AB39" s="49">
        <f t="shared" si="19"/>
        <v>0</v>
      </c>
      <c r="AC39" s="49">
        <v>0</v>
      </c>
      <c r="AD39" s="49">
        <v>0</v>
      </c>
      <c r="AE39" s="49">
        <v>0</v>
      </c>
      <c r="AF39" s="49">
        <v>0</v>
      </c>
      <c r="AG39" s="49">
        <v>0</v>
      </c>
      <c r="AH39" s="49">
        <v>0</v>
      </c>
      <c r="AI39" s="49">
        <v>0</v>
      </c>
      <c r="AJ39" s="49">
        <v>0</v>
      </c>
      <c r="AK39" s="49">
        <v>0</v>
      </c>
      <c r="AL39" s="49">
        <v>0</v>
      </c>
      <c r="AM39" s="49">
        <v>0</v>
      </c>
      <c r="AN39" s="49">
        <v>0</v>
      </c>
      <c r="AO39" s="49">
        <v>0</v>
      </c>
      <c r="AP39" s="49">
        <v>0</v>
      </c>
      <c r="AQ39" s="47">
        <v>0</v>
      </c>
      <c r="AR39" s="48">
        <v>0</v>
      </c>
      <c r="AT39" s="46">
        <v>0</v>
      </c>
      <c r="AU39" s="45">
        <v>0</v>
      </c>
      <c r="AV39" s="44">
        <v>0</v>
      </c>
      <c r="AW39" s="43">
        <v>0</v>
      </c>
      <c r="AX39" s="42">
        <v>0</v>
      </c>
      <c r="AY39" s="41">
        <v>0</v>
      </c>
      <c r="AZ39" s="40"/>
      <c r="BA39" s="40"/>
      <c r="BB39" s="40"/>
      <c r="BC39" s="40"/>
      <c r="BD39" s="40"/>
      <c r="BE39" s="40"/>
      <c r="BF39" s="39">
        <v>0</v>
      </c>
      <c r="BG39" s="38">
        <v>0</v>
      </c>
      <c r="BJ39" s="122"/>
      <c r="BK39" s="37"/>
      <c r="BL39" s="37"/>
      <c r="BM39" s="37"/>
      <c r="BN39" s="32"/>
      <c r="BP39" s="36"/>
      <c r="BQ39" s="36"/>
      <c r="BR39" s="36"/>
      <c r="CE39" s="35">
        <f t="shared" si="20"/>
        <v>0</v>
      </c>
      <c r="CF39" s="33">
        <f t="shared" si="21"/>
        <v>0</v>
      </c>
      <c r="CG39" s="34">
        <f t="shared" si="22"/>
        <v>0</v>
      </c>
      <c r="CH39" s="33">
        <f t="shared" si="23"/>
        <v>0</v>
      </c>
    </row>
    <row r="40" spans="1:86" ht="15" customHeight="1" x14ac:dyDescent="0.25">
      <c r="A40" s="53">
        <v>0</v>
      </c>
      <c r="B40" s="52">
        <v>0</v>
      </c>
      <c r="C40" s="51">
        <v>0</v>
      </c>
      <c r="D40" s="51">
        <v>0</v>
      </c>
      <c r="E40" s="50">
        <v>0</v>
      </c>
      <c r="F40" s="48">
        <v>0</v>
      </c>
      <c r="G40" s="48">
        <v>0</v>
      </c>
      <c r="H40" s="48">
        <v>0</v>
      </c>
      <c r="I40" s="48">
        <v>0</v>
      </c>
      <c r="J40" s="48">
        <v>0</v>
      </c>
      <c r="K40" s="48">
        <v>0</v>
      </c>
      <c r="L40" s="48">
        <v>0</v>
      </c>
      <c r="M40" s="48">
        <v>0</v>
      </c>
      <c r="N40" s="48">
        <v>0</v>
      </c>
      <c r="O40" s="48">
        <f t="shared" si="16"/>
        <v>0</v>
      </c>
      <c r="P40" s="48">
        <f t="shared" si="17"/>
        <v>0</v>
      </c>
      <c r="Q40" s="48">
        <v>0</v>
      </c>
      <c r="R40" s="48">
        <v>0</v>
      </c>
      <c r="S40" s="48">
        <v>0</v>
      </c>
      <c r="T40" s="48">
        <v>0</v>
      </c>
      <c r="U40" s="48">
        <v>0</v>
      </c>
      <c r="V40" s="48">
        <v>0</v>
      </c>
      <c r="W40" s="48">
        <v>0</v>
      </c>
      <c r="X40" s="48">
        <v>0</v>
      </c>
      <c r="Y40" s="48">
        <v>0</v>
      </c>
      <c r="Z40" s="48">
        <v>0</v>
      </c>
      <c r="AA40" s="49">
        <f t="shared" si="18"/>
        <v>0</v>
      </c>
      <c r="AB40" s="49">
        <f t="shared" si="19"/>
        <v>0</v>
      </c>
      <c r="AC40" s="49">
        <v>0</v>
      </c>
      <c r="AD40" s="49">
        <v>0</v>
      </c>
      <c r="AE40" s="49">
        <v>0</v>
      </c>
      <c r="AF40" s="49">
        <v>0</v>
      </c>
      <c r="AG40" s="49">
        <v>0</v>
      </c>
      <c r="AH40" s="49">
        <v>0</v>
      </c>
      <c r="AI40" s="49">
        <v>0</v>
      </c>
      <c r="AJ40" s="49">
        <v>0</v>
      </c>
      <c r="AK40" s="49">
        <v>0</v>
      </c>
      <c r="AL40" s="49">
        <v>0</v>
      </c>
      <c r="AM40" s="49">
        <v>0</v>
      </c>
      <c r="AN40" s="49">
        <v>0</v>
      </c>
      <c r="AO40" s="49">
        <v>0</v>
      </c>
      <c r="AP40" s="49">
        <v>0</v>
      </c>
      <c r="AQ40" s="47">
        <v>0</v>
      </c>
      <c r="AR40" s="48">
        <v>0</v>
      </c>
      <c r="AT40" s="46">
        <v>0</v>
      </c>
      <c r="AU40" s="45">
        <v>0</v>
      </c>
      <c r="AV40" s="44">
        <v>0</v>
      </c>
      <c r="AW40" s="43">
        <v>0</v>
      </c>
      <c r="AX40" s="42">
        <v>0</v>
      </c>
      <c r="AY40" s="41">
        <v>0</v>
      </c>
      <c r="AZ40" s="40"/>
      <c r="BA40" s="40"/>
      <c r="BB40" s="40"/>
      <c r="BC40" s="40"/>
      <c r="BD40" s="40"/>
      <c r="BE40" s="40"/>
      <c r="BF40" s="39">
        <v>0</v>
      </c>
      <c r="BG40" s="38">
        <v>0</v>
      </c>
      <c r="BJ40" s="122"/>
      <c r="BK40" s="37"/>
      <c r="BL40" s="37"/>
      <c r="BM40" s="37"/>
      <c r="BN40" s="32"/>
      <c r="BP40" s="36"/>
      <c r="BQ40" s="36"/>
      <c r="BR40" s="36"/>
      <c r="CE40" s="35">
        <f t="shared" si="20"/>
        <v>0</v>
      </c>
      <c r="CF40" s="33">
        <f t="shared" si="21"/>
        <v>0</v>
      </c>
      <c r="CG40" s="34">
        <f t="shared" si="22"/>
        <v>0</v>
      </c>
      <c r="CH40" s="33">
        <f t="shared" si="23"/>
        <v>0</v>
      </c>
    </row>
    <row r="41" spans="1:86" ht="15" customHeight="1" x14ac:dyDescent="0.25">
      <c r="A41" s="53">
        <v>0</v>
      </c>
      <c r="B41" s="52">
        <v>0</v>
      </c>
      <c r="C41" s="51">
        <v>0</v>
      </c>
      <c r="D41" s="51">
        <v>0</v>
      </c>
      <c r="E41" s="50">
        <v>0</v>
      </c>
      <c r="F41" s="48">
        <v>0</v>
      </c>
      <c r="G41" s="48">
        <v>0</v>
      </c>
      <c r="H41" s="48">
        <v>0</v>
      </c>
      <c r="I41" s="48">
        <v>0</v>
      </c>
      <c r="J41" s="48">
        <v>0</v>
      </c>
      <c r="K41" s="48">
        <v>0</v>
      </c>
      <c r="L41" s="48">
        <v>0</v>
      </c>
      <c r="M41" s="48">
        <v>0</v>
      </c>
      <c r="N41" s="48">
        <v>0</v>
      </c>
      <c r="O41" s="48">
        <f t="shared" si="16"/>
        <v>0</v>
      </c>
      <c r="P41" s="48">
        <f t="shared" si="17"/>
        <v>0</v>
      </c>
      <c r="Q41" s="48">
        <v>0</v>
      </c>
      <c r="R41" s="48">
        <v>0</v>
      </c>
      <c r="S41" s="48">
        <v>0</v>
      </c>
      <c r="T41" s="48">
        <v>0</v>
      </c>
      <c r="U41" s="48">
        <v>0</v>
      </c>
      <c r="V41" s="48">
        <v>0</v>
      </c>
      <c r="W41" s="48">
        <v>0</v>
      </c>
      <c r="X41" s="48">
        <v>0</v>
      </c>
      <c r="Y41" s="48">
        <v>0</v>
      </c>
      <c r="Z41" s="48">
        <v>0</v>
      </c>
      <c r="AA41" s="49">
        <f t="shared" si="18"/>
        <v>0</v>
      </c>
      <c r="AB41" s="49">
        <f t="shared" si="19"/>
        <v>0</v>
      </c>
      <c r="AC41" s="49">
        <v>0</v>
      </c>
      <c r="AD41" s="49">
        <v>0</v>
      </c>
      <c r="AE41" s="49">
        <v>0</v>
      </c>
      <c r="AF41" s="49">
        <v>0</v>
      </c>
      <c r="AG41" s="49">
        <v>0</v>
      </c>
      <c r="AH41" s="49">
        <v>0</v>
      </c>
      <c r="AI41" s="49">
        <v>0</v>
      </c>
      <c r="AJ41" s="49">
        <v>0</v>
      </c>
      <c r="AK41" s="49">
        <v>0</v>
      </c>
      <c r="AL41" s="49">
        <v>0</v>
      </c>
      <c r="AM41" s="49">
        <v>0</v>
      </c>
      <c r="AN41" s="49">
        <v>0</v>
      </c>
      <c r="AO41" s="49">
        <v>0</v>
      </c>
      <c r="AP41" s="49">
        <v>0</v>
      </c>
      <c r="AQ41" s="47">
        <v>0</v>
      </c>
      <c r="AR41" s="48">
        <v>0</v>
      </c>
      <c r="AT41" s="46">
        <v>0</v>
      </c>
      <c r="AU41" s="45">
        <v>0</v>
      </c>
      <c r="AV41" s="44">
        <v>0</v>
      </c>
      <c r="AW41" s="43">
        <v>0</v>
      </c>
      <c r="AX41" s="42">
        <v>0</v>
      </c>
      <c r="AY41" s="41">
        <v>0</v>
      </c>
      <c r="AZ41" s="40"/>
      <c r="BA41" s="40"/>
      <c r="BB41" s="40"/>
      <c r="BC41" s="40"/>
      <c r="BD41" s="40"/>
      <c r="BE41" s="40"/>
      <c r="BF41" s="39">
        <v>0</v>
      </c>
      <c r="BG41" s="38">
        <v>0</v>
      </c>
      <c r="BJ41" s="122"/>
      <c r="BK41" s="37"/>
      <c r="BL41" s="37"/>
      <c r="BM41" s="37"/>
      <c r="BN41" s="32"/>
      <c r="BP41" s="36"/>
      <c r="BQ41" s="36"/>
      <c r="BR41" s="36"/>
      <c r="CE41" s="35">
        <f t="shared" si="20"/>
        <v>0</v>
      </c>
      <c r="CF41" s="33">
        <f t="shared" si="21"/>
        <v>0</v>
      </c>
      <c r="CG41" s="34">
        <f t="shared" si="22"/>
        <v>0</v>
      </c>
      <c r="CH41" s="33">
        <f t="shared" si="23"/>
        <v>0</v>
      </c>
    </row>
    <row r="42" spans="1:86" ht="15" customHeight="1" x14ac:dyDescent="0.25">
      <c r="A42" s="53">
        <v>0</v>
      </c>
      <c r="B42" s="52">
        <v>0</v>
      </c>
      <c r="C42" s="51">
        <v>0</v>
      </c>
      <c r="D42" s="51">
        <v>0</v>
      </c>
      <c r="E42" s="50">
        <v>0</v>
      </c>
      <c r="F42" s="48">
        <v>0</v>
      </c>
      <c r="G42" s="48">
        <v>0</v>
      </c>
      <c r="H42" s="48">
        <v>0</v>
      </c>
      <c r="I42" s="48">
        <v>0</v>
      </c>
      <c r="J42" s="48">
        <v>0</v>
      </c>
      <c r="K42" s="48">
        <v>0</v>
      </c>
      <c r="L42" s="48">
        <v>0</v>
      </c>
      <c r="M42" s="48">
        <v>0</v>
      </c>
      <c r="N42" s="48">
        <v>0</v>
      </c>
      <c r="O42" s="48">
        <f t="shared" si="16"/>
        <v>0</v>
      </c>
      <c r="P42" s="48">
        <f t="shared" si="17"/>
        <v>0</v>
      </c>
      <c r="Q42" s="48">
        <v>0</v>
      </c>
      <c r="R42" s="48">
        <v>0</v>
      </c>
      <c r="S42" s="48">
        <v>0</v>
      </c>
      <c r="T42" s="48">
        <v>0</v>
      </c>
      <c r="U42" s="48">
        <v>0</v>
      </c>
      <c r="V42" s="48">
        <v>0</v>
      </c>
      <c r="W42" s="48">
        <v>0</v>
      </c>
      <c r="X42" s="48">
        <v>0</v>
      </c>
      <c r="Y42" s="48">
        <v>0</v>
      </c>
      <c r="Z42" s="48">
        <v>0</v>
      </c>
      <c r="AA42" s="49">
        <f t="shared" si="18"/>
        <v>0</v>
      </c>
      <c r="AB42" s="49">
        <f t="shared" si="19"/>
        <v>0</v>
      </c>
      <c r="AC42" s="49">
        <v>0</v>
      </c>
      <c r="AD42" s="49">
        <v>0</v>
      </c>
      <c r="AE42" s="49">
        <v>0</v>
      </c>
      <c r="AF42" s="49">
        <v>0</v>
      </c>
      <c r="AG42" s="49">
        <v>0</v>
      </c>
      <c r="AH42" s="49">
        <v>0</v>
      </c>
      <c r="AI42" s="49">
        <v>0</v>
      </c>
      <c r="AJ42" s="49">
        <v>0</v>
      </c>
      <c r="AK42" s="49">
        <v>0</v>
      </c>
      <c r="AL42" s="49">
        <v>0</v>
      </c>
      <c r="AM42" s="49">
        <v>0</v>
      </c>
      <c r="AN42" s="49">
        <v>0</v>
      </c>
      <c r="AO42" s="49">
        <v>0</v>
      </c>
      <c r="AP42" s="49">
        <v>0</v>
      </c>
      <c r="AQ42" s="47">
        <v>0</v>
      </c>
      <c r="AR42" s="48">
        <v>0</v>
      </c>
      <c r="AT42" s="46">
        <v>0</v>
      </c>
      <c r="AU42" s="45">
        <v>0</v>
      </c>
      <c r="AV42" s="44">
        <v>0</v>
      </c>
      <c r="AW42" s="43">
        <v>0</v>
      </c>
      <c r="AX42" s="42">
        <v>0</v>
      </c>
      <c r="AY42" s="41">
        <v>0</v>
      </c>
      <c r="AZ42" s="40"/>
      <c r="BA42" s="40"/>
      <c r="BB42" s="40"/>
      <c r="BC42" s="40"/>
      <c r="BD42" s="40"/>
      <c r="BE42" s="40"/>
      <c r="BF42" s="39">
        <v>0</v>
      </c>
      <c r="BG42" s="38">
        <v>0</v>
      </c>
      <c r="BJ42" s="122"/>
      <c r="BK42" s="37"/>
      <c r="BL42" s="37"/>
      <c r="BM42" s="37"/>
      <c r="BN42" s="32"/>
      <c r="BP42" s="36"/>
      <c r="BQ42" s="36"/>
      <c r="BR42" s="36"/>
      <c r="CE42" s="35">
        <f t="shared" si="20"/>
        <v>0</v>
      </c>
      <c r="CF42" s="33">
        <f t="shared" si="21"/>
        <v>0</v>
      </c>
      <c r="CG42" s="34">
        <f t="shared" si="22"/>
        <v>0</v>
      </c>
      <c r="CH42" s="33">
        <f t="shared" si="23"/>
        <v>0</v>
      </c>
    </row>
    <row r="43" spans="1:86" ht="15" customHeight="1" x14ac:dyDescent="0.25">
      <c r="A43" s="53">
        <v>0</v>
      </c>
      <c r="B43" s="52">
        <v>0</v>
      </c>
      <c r="C43" s="51">
        <v>0</v>
      </c>
      <c r="D43" s="51">
        <v>0</v>
      </c>
      <c r="E43" s="50">
        <v>0</v>
      </c>
      <c r="F43" s="48">
        <v>0</v>
      </c>
      <c r="G43" s="48">
        <v>0</v>
      </c>
      <c r="H43" s="48">
        <v>0</v>
      </c>
      <c r="I43" s="48">
        <v>0</v>
      </c>
      <c r="J43" s="48">
        <v>0</v>
      </c>
      <c r="K43" s="48">
        <v>0</v>
      </c>
      <c r="L43" s="48">
        <v>0</v>
      </c>
      <c r="M43" s="48">
        <v>0</v>
      </c>
      <c r="N43" s="48">
        <v>0</v>
      </c>
      <c r="O43" s="48">
        <f t="shared" si="16"/>
        <v>0</v>
      </c>
      <c r="P43" s="48">
        <f t="shared" si="17"/>
        <v>0</v>
      </c>
      <c r="Q43" s="48">
        <v>0</v>
      </c>
      <c r="R43" s="48">
        <v>0</v>
      </c>
      <c r="S43" s="48">
        <v>0</v>
      </c>
      <c r="T43" s="48">
        <v>0</v>
      </c>
      <c r="U43" s="48">
        <v>0</v>
      </c>
      <c r="V43" s="48">
        <v>0</v>
      </c>
      <c r="W43" s="48">
        <v>0</v>
      </c>
      <c r="X43" s="48">
        <v>0</v>
      </c>
      <c r="Y43" s="48">
        <v>0</v>
      </c>
      <c r="Z43" s="48">
        <v>0</v>
      </c>
      <c r="AA43" s="49">
        <f t="shared" si="18"/>
        <v>0</v>
      </c>
      <c r="AB43" s="49">
        <f t="shared" si="19"/>
        <v>0</v>
      </c>
      <c r="AC43" s="49">
        <v>0</v>
      </c>
      <c r="AD43" s="49">
        <v>0</v>
      </c>
      <c r="AE43" s="49">
        <v>0</v>
      </c>
      <c r="AF43" s="49">
        <v>0</v>
      </c>
      <c r="AG43" s="49">
        <v>0</v>
      </c>
      <c r="AH43" s="49">
        <v>0</v>
      </c>
      <c r="AI43" s="49">
        <v>0</v>
      </c>
      <c r="AJ43" s="49">
        <v>0</v>
      </c>
      <c r="AK43" s="49">
        <v>0</v>
      </c>
      <c r="AL43" s="49">
        <v>0</v>
      </c>
      <c r="AM43" s="49">
        <v>0</v>
      </c>
      <c r="AN43" s="49">
        <v>0</v>
      </c>
      <c r="AO43" s="49">
        <v>0</v>
      </c>
      <c r="AP43" s="49">
        <v>0</v>
      </c>
      <c r="AQ43" s="47">
        <v>0</v>
      </c>
      <c r="AR43" s="48">
        <v>0</v>
      </c>
      <c r="AT43" s="46">
        <v>0</v>
      </c>
      <c r="AU43" s="45">
        <v>0</v>
      </c>
      <c r="AV43" s="44">
        <v>0</v>
      </c>
      <c r="AW43" s="43">
        <v>0</v>
      </c>
      <c r="AX43" s="42">
        <v>0</v>
      </c>
      <c r="AY43" s="41">
        <v>0</v>
      </c>
      <c r="AZ43" s="40"/>
      <c r="BA43" s="40"/>
      <c r="BB43" s="40"/>
      <c r="BC43" s="40"/>
      <c r="BD43" s="40"/>
      <c r="BE43" s="40"/>
      <c r="BF43" s="39">
        <v>0</v>
      </c>
      <c r="BG43" s="38">
        <v>0</v>
      </c>
      <c r="BJ43" s="122"/>
      <c r="BK43" s="37"/>
      <c r="BL43" s="37"/>
      <c r="BM43" s="37"/>
      <c r="BN43" s="32"/>
      <c r="BP43" s="36"/>
      <c r="BQ43" s="36"/>
      <c r="BR43" s="36"/>
      <c r="CE43" s="35">
        <f t="shared" si="20"/>
        <v>0</v>
      </c>
      <c r="CF43" s="33">
        <f t="shared" si="21"/>
        <v>0</v>
      </c>
      <c r="CG43" s="34">
        <f t="shared" si="22"/>
        <v>0</v>
      </c>
      <c r="CH43" s="33">
        <f t="shared" si="23"/>
        <v>0</v>
      </c>
    </row>
    <row r="44" spans="1:86" ht="15" customHeight="1" x14ac:dyDescent="0.25">
      <c r="A44" s="53">
        <v>0</v>
      </c>
      <c r="B44" s="52">
        <v>0</v>
      </c>
      <c r="C44" s="51">
        <v>0</v>
      </c>
      <c r="D44" s="51">
        <v>0</v>
      </c>
      <c r="E44" s="50">
        <v>0</v>
      </c>
      <c r="F44" s="48">
        <v>0</v>
      </c>
      <c r="G44" s="48">
        <v>0</v>
      </c>
      <c r="H44" s="48">
        <v>0</v>
      </c>
      <c r="I44" s="48">
        <v>0</v>
      </c>
      <c r="J44" s="48">
        <v>0</v>
      </c>
      <c r="K44" s="48">
        <v>0</v>
      </c>
      <c r="L44" s="48">
        <v>0</v>
      </c>
      <c r="M44" s="48">
        <v>0</v>
      </c>
      <c r="N44" s="48">
        <v>0</v>
      </c>
      <c r="O44" s="48">
        <f t="shared" si="16"/>
        <v>0</v>
      </c>
      <c r="P44" s="48">
        <f t="shared" si="17"/>
        <v>0</v>
      </c>
      <c r="Q44" s="48">
        <v>0</v>
      </c>
      <c r="R44" s="48">
        <v>0</v>
      </c>
      <c r="S44" s="48">
        <v>0</v>
      </c>
      <c r="T44" s="48">
        <v>0</v>
      </c>
      <c r="U44" s="48">
        <v>0</v>
      </c>
      <c r="V44" s="48">
        <v>0</v>
      </c>
      <c r="W44" s="48">
        <v>0</v>
      </c>
      <c r="X44" s="48">
        <v>0</v>
      </c>
      <c r="Y44" s="48">
        <v>0</v>
      </c>
      <c r="Z44" s="48">
        <v>0</v>
      </c>
      <c r="AA44" s="49">
        <f t="shared" si="18"/>
        <v>0</v>
      </c>
      <c r="AB44" s="49">
        <f t="shared" si="19"/>
        <v>0</v>
      </c>
      <c r="AC44" s="49">
        <v>0</v>
      </c>
      <c r="AD44" s="49">
        <v>0</v>
      </c>
      <c r="AE44" s="49">
        <v>0</v>
      </c>
      <c r="AF44" s="49">
        <v>0</v>
      </c>
      <c r="AG44" s="49">
        <v>0</v>
      </c>
      <c r="AH44" s="49">
        <v>0</v>
      </c>
      <c r="AI44" s="49">
        <v>0</v>
      </c>
      <c r="AJ44" s="49">
        <v>0</v>
      </c>
      <c r="AK44" s="49">
        <v>0</v>
      </c>
      <c r="AL44" s="49">
        <v>0</v>
      </c>
      <c r="AM44" s="49">
        <v>0</v>
      </c>
      <c r="AN44" s="49">
        <v>0</v>
      </c>
      <c r="AO44" s="49">
        <v>0</v>
      </c>
      <c r="AP44" s="49">
        <v>0</v>
      </c>
      <c r="AQ44" s="47">
        <v>0</v>
      </c>
      <c r="AR44" s="48">
        <v>0</v>
      </c>
      <c r="AT44" s="46">
        <v>0</v>
      </c>
      <c r="AU44" s="45">
        <v>0</v>
      </c>
      <c r="AV44" s="44">
        <v>0</v>
      </c>
      <c r="AW44" s="43">
        <v>0</v>
      </c>
      <c r="AX44" s="42">
        <v>0</v>
      </c>
      <c r="AY44" s="41">
        <v>0</v>
      </c>
      <c r="AZ44" s="40"/>
      <c r="BA44" s="40"/>
      <c r="BB44" s="40"/>
      <c r="BC44" s="40"/>
      <c r="BD44" s="40"/>
      <c r="BE44" s="40"/>
      <c r="BF44" s="39">
        <v>0</v>
      </c>
      <c r="BG44" s="38">
        <v>0</v>
      </c>
      <c r="BJ44" s="122"/>
      <c r="BK44" s="37"/>
      <c r="BL44" s="37"/>
      <c r="BM44" s="37"/>
      <c r="BN44" s="32"/>
      <c r="BP44" s="36"/>
      <c r="BQ44" s="36"/>
      <c r="BR44" s="36"/>
      <c r="CE44" s="35">
        <f t="shared" si="20"/>
        <v>0</v>
      </c>
      <c r="CF44" s="33">
        <f t="shared" si="21"/>
        <v>0</v>
      </c>
      <c r="CG44" s="34">
        <f t="shared" si="22"/>
        <v>0</v>
      </c>
      <c r="CH44" s="33">
        <f t="shared" si="23"/>
        <v>0</v>
      </c>
    </row>
    <row r="45" spans="1:86" ht="15" customHeight="1" x14ac:dyDescent="0.25">
      <c r="A45" s="53">
        <v>0</v>
      </c>
      <c r="B45" s="52">
        <v>0</v>
      </c>
      <c r="C45" s="51">
        <v>0</v>
      </c>
      <c r="D45" s="51">
        <v>0</v>
      </c>
      <c r="E45" s="50">
        <v>0</v>
      </c>
      <c r="F45" s="48">
        <v>0</v>
      </c>
      <c r="G45" s="48">
        <v>0</v>
      </c>
      <c r="H45" s="48">
        <v>0</v>
      </c>
      <c r="I45" s="48">
        <v>0</v>
      </c>
      <c r="J45" s="48">
        <v>0</v>
      </c>
      <c r="K45" s="48">
        <v>0</v>
      </c>
      <c r="L45" s="48">
        <v>0</v>
      </c>
      <c r="M45" s="48">
        <v>0</v>
      </c>
      <c r="N45" s="48">
        <v>0</v>
      </c>
      <c r="O45" s="48">
        <f t="shared" si="16"/>
        <v>0</v>
      </c>
      <c r="P45" s="48">
        <f t="shared" si="17"/>
        <v>0</v>
      </c>
      <c r="Q45" s="48">
        <v>0</v>
      </c>
      <c r="R45" s="48">
        <v>0</v>
      </c>
      <c r="S45" s="48">
        <v>0</v>
      </c>
      <c r="T45" s="48">
        <v>0</v>
      </c>
      <c r="U45" s="48">
        <v>0</v>
      </c>
      <c r="V45" s="48">
        <v>0</v>
      </c>
      <c r="W45" s="48">
        <v>0</v>
      </c>
      <c r="X45" s="48">
        <v>0</v>
      </c>
      <c r="Y45" s="48">
        <v>0</v>
      </c>
      <c r="Z45" s="48">
        <v>0</v>
      </c>
      <c r="AA45" s="49">
        <f t="shared" si="18"/>
        <v>0</v>
      </c>
      <c r="AB45" s="49">
        <f t="shared" si="19"/>
        <v>0</v>
      </c>
      <c r="AC45" s="49">
        <v>0</v>
      </c>
      <c r="AD45" s="49">
        <v>0</v>
      </c>
      <c r="AE45" s="49">
        <v>0</v>
      </c>
      <c r="AF45" s="49">
        <v>0</v>
      </c>
      <c r="AG45" s="49">
        <v>0</v>
      </c>
      <c r="AH45" s="49">
        <v>0</v>
      </c>
      <c r="AI45" s="49">
        <v>0</v>
      </c>
      <c r="AJ45" s="49">
        <v>0</v>
      </c>
      <c r="AK45" s="49">
        <v>0</v>
      </c>
      <c r="AL45" s="49">
        <v>0</v>
      </c>
      <c r="AM45" s="49">
        <v>0</v>
      </c>
      <c r="AN45" s="49">
        <v>0</v>
      </c>
      <c r="AO45" s="49">
        <v>0</v>
      </c>
      <c r="AP45" s="49">
        <v>0</v>
      </c>
      <c r="AQ45" s="47">
        <v>0</v>
      </c>
      <c r="AR45" s="48">
        <v>0</v>
      </c>
      <c r="AT45" s="46">
        <v>0</v>
      </c>
      <c r="AU45" s="45">
        <v>0</v>
      </c>
      <c r="AV45" s="44">
        <v>0</v>
      </c>
      <c r="AW45" s="43">
        <v>0</v>
      </c>
      <c r="AX45" s="42">
        <v>0</v>
      </c>
      <c r="AY45" s="41">
        <v>0</v>
      </c>
      <c r="AZ45" s="40"/>
      <c r="BA45" s="40"/>
      <c r="BB45" s="40"/>
      <c r="BC45" s="40"/>
      <c r="BD45" s="40"/>
      <c r="BE45" s="40"/>
      <c r="BF45" s="39">
        <v>0</v>
      </c>
      <c r="BG45" s="38">
        <v>0</v>
      </c>
      <c r="BJ45" s="122"/>
      <c r="BK45" s="37"/>
      <c r="BL45" s="37"/>
      <c r="BM45" s="37"/>
      <c r="BN45" s="32"/>
      <c r="BP45" s="36"/>
      <c r="BQ45" s="36"/>
      <c r="BR45" s="36"/>
      <c r="CE45" s="35">
        <f t="shared" si="20"/>
        <v>0</v>
      </c>
      <c r="CF45" s="33">
        <f t="shared" si="21"/>
        <v>0</v>
      </c>
      <c r="CG45" s="34">
        <f t="shared" si="22"/>
        <v>0</v>
      </c>
      <c r="CH45" s="33">
        <f t="shared" si="23"/>
        <v>0</v>
      </c>
    </row>
    <row r="46" spans="1:86" ht="15" customHeight="1" x14ac:dyDescent="0.25">
      <c r="A46" s="53">
        <v>0</v>
      </c>
      <c r="B46" s="52">
        <v>0</v>
      </c>
      <c r="C46" s="51">
        <v>0</v>
      </c>
      <c r="D46" s="51">
        <v>0</v>
      </c>
      <c r="E46" s="50">
        <v>0</v>
      </c>
      <c r="F46" s="48">
        <v>0</v>
      </c>
      <c r="G46" s="48">
        <v>0</v>
      </c>
      <c r="H46" s="48">
        <v>0</v>
      </c>
      <c r="I46" s="48">
        <v>0</v>
      </c>
      <c r="J46" s="48">
        <v>0</v>
      </c>
      <c r="K46" s="48">
        <v>0</v>
      </c>
      <c r="L46" s="48">
        <v>0</v>
      </c>
      <c r="M46" s="48">
        <v>0</v>
      </c>
      <c r="N46" s="48">
        <v>0</v>
      </c>
      <c r="O46" s="48">
        <f t="shared" si="16"/>
        <v>0</v>
      </c>
      <c r="P46" s="48">
        <f t="shared" si="17"/>
        <v>0</v>
      </c>
      <c r="Q46" s="48">
        <v>0</v>
      </c>
      <c r="R46" s="48">
        <v>0</v>
      </c>
      <c r="S46" s="48">
        <v>0</v>
      </c>
      <c r="T46" s="48">
        <v>0</v>
      </c>
      <c r="U46" s="48">
        <v>0</v>
      </c>
      <c r="V46" s="48">
        <v>0</v>
      </c>
      <c r="W46" s="48">
        <v>0</v>
      </c>
      <c r="X46" s="48">
        <v>0</v>
      </c>
      <c r="Y46" s="48">
        <v>0</v>
      </c>
      <c r="Z46" s="48">
        <v>0</v>
      </c>
      <c r="AA46" s="49">
        <f t="shared" si="18"/>
        <v>0</v>
      </c>
      <c r="AB46" s="49">
        <f t="shared" si="19"/>
        <v>0</v>
      </c>
      <c r="AC46" s="49">
        <v>0</v>
      </c>
      <c r="AD46" s="49">
        <v>0</v>
      </c>
      <c r="AE46" s="49">
        <v>0</v>
      </c>
      <c r="AF46" s="49">
        <v>0</v>
      </c>
      <c r="AG46" s="49">
        <v>0</v>
      </c>
      <c r="AH46" s="49">
        <v>0</v>
      </c>
      <c r="AI46" s="49">
        <v>0</v>
      </c>
      <c r="AJ46" s="49">
        <v>0</v>
      </c>
      <c r="AK46" s="49">
        <v>0</v>
      </c>
      <c r="AL46" s="49">
        <v>0</v>
      </c>
      <c r="AM46" s="49">
        <v>0</v>
      </c>
      <c r="AN46" s="49">
        <v>0</v>
      </c>
      <c r="AO46" s="49">
        <v>0</v>
      </c>
      <c r="AP46" s="49">
        <v>0</v>
      </c>
      <c r="AQ46" s="47">
        <v>0</v>
      </c>
      <c r="AR46" s="48">
        <v>0</v>
      </c>
      <c r="AT46" s="46">
        <v>0</v>
      </c>
      <c r="AU46" s="45">
        <v>0</v>
      </c>
      <c r="AV46" s="44">
        <v>0</v>
      </c>
      <c r="AW46" s="43">
        <v>0</v>
      </c>
      <c r="AX46" s="42">
        <v>0</v>
      </c>
      <c r="AY46" s="41">
        <v>0</v>
      </c>
      <c r="AZ46" s="40"/>
      <c r="BA46" s="40"/>
      <c r="BB46" s="40"/>
      <c r="BC46" s="40"/>
      <c r="BD46" s="40"/>
      <c r="BE46" s="40"/>
      <c r="BF46" s="39">
        <v>0</v>
      </c>
      <c r="BG46" s="38">
        <v>0</v>
      </c>
      <c r="BJ46" s="122"/>
      <c r="BK46" s="37"/>
      <c r="BL46" s="37"/>
      <c r="BM46" s="37"/>
      <c r="BN46" s="32"/>
      <c r="BP46" s="36"/>
      <c r="BQ46" s="36"/>
      <c r="BR46" s="36"/>
      <c r="CE46" s="35">
        <f t="shared" si="20"/>
        <v>0</v>
      </c>
      <c r="CF46" s="33">
        <f t="shared" si="21"/>
        <v>0</v>
      </c>
      <c r="CG46" s="34">
        <f t="shared" si="22"/>
        <v>0</v>
      </c>
      <c r="CH46" s="33">
        <f t="shared" si="23"/>
        <v>0</v>
      </c>
    </row>
    <row r="47" spans="1:86" ht="15" customHeight="1" x14ac:dyDescent="0.25">
      <c r="A47" s="65" t="s">
        <v>2430</v>
      </c>
      <c r="B47" s="74"/>
      <c r="C47" s="66"/>
      <c r="D47" s="65"/>
      <c r="E47" s="72" t="s">
        <v>2429</v>
      </c>
      <c r="F47" s="63">
        <f t="shared" ref="F47:AP47" si="24">SUM(F48:F66)</f>
        <v>21.930499999999999</v>
      </c>
      <c r="G47" s="63">
        <f t="shared" si="24"/>
        <v>21.068629999999999</v>
      </c>
      <c r="H47" s="63">
        <f t="shared" si="24"/>
        <v>0</v>
      </c>
      <c r="I47" s="63">
        <f t="shared" si="24"/>
        <v>0</v>
      </c>
      <c r="J47" s="63">
        <f t="shared" si="24"/>
        <v>0</v>
      </c>
      <c r="K47" s="63">
        <f t="shared" si="24"/>
        <v>0</v>
      </c>
      <c r="L47" s="63">
        <f t="shared" si="24"/>
        <v>16.759309999999999</v>
      </c>
      <c r="M47" s="63">
        <f t="shared" si="24"/>
        <v>4.3093199999999996</v>
      </c>
      <c r="N47" s="63">
        <f t="shared" si="24"/>
        <v>0</v>
      </c>
      <c r="O47" s="63">
        <f t="shared" si="24"/>
        <v>12489.95312</v>
      </c>
      <c r="P47" s="63">
        <f t="shared" si="24"/>
        <v>10871.93391</v>
      </c>
      <c r="Q47" s="63">
        <f t="shared" si="24"/>
        <v>7285.3293900000017</v>
      </c>
      <c r="R47" s="63">
        <f t="shared" si="24"/>
        <v>6451.3688200000015</v>
      </c>
      <c r="S47" s="63">
        <f t="shared" si="24"/>
        <v>2273.8728600000004</v>
      </c>
      <c r="T47" s="63">
        <f t="shared" si="24"/>
        <v>1894.8940399999999</v>
      </c>
      <c r="U47" s="63">
        <f t="shared" si="24"/>
        <v>2281.56603</v>
      </c>
      <c r="V47" s="63">
        <f t="shared" si="24"/>
        <v>2281.56603</v>
      </c>
      <c r="W47" s="63">
        <f t="shared" si="24"/>
        <v>4224.0572600000005</v>
      </c>
      <c r="X47" s="63">
        <f t="shared" si="24"/>
        <v>3520.04772</v>
      </c>
      <c r="Y47" s="63">
        <f t="shared" si="24"/>
        <v>358.63036999999997</v>
      </c>
      <c r="Z47" s="63">
        <f t="shared" si="24"/>
        <v>298.85863999999998</v>
      </c>
      <c r="AA47" s="63">
        <f t="shared" si="24"/>
        <v>621.93610000000001</v>
      </c>
      <c r="AB47" s="63">
        <f t="shared" si="24"/>
        <v>601.65872999999999</v>
      </c>
      <c r="AC47" s="63">
        <f t="shared" si="24"/>
        <v>180.16660999999999</v>
      </c>
      <c r="AD47" s="63">
        <f t="shared" si="24"/>
        <v>52.330129999999997</v>
      </c>
      <c r="AE47" s="63">
        <f t="shared" si="24"/>
        <v>205.41341999999997</v>
      </c>
      <c r="AF47" s="63">
        <f t="shared" si="24"/>
        <v>4.5656999999999996</v>
      </c>
      <c r="AG47" s="63">
        <f t="shared" si="24"/>
        <v>120.26164</v>
      </c>
      <c r="AH47" s="63">
        <f t="shared" si="24"/>
        <v>100.21803</v>
      </c>
      <c r="AI47" s="63">
        <f t="shared" si="24"/>
        <v>0</v>
      </c>
      <c r="AJ47" s="63">
        <f t="shared" si="24"/>
        <v>0</v>
      </c>
      <c r="AK47" s="63">
        <f t="shared" si="24"/>
        <v>1.4025399999999999</v>
      </c>
      <c r="AL47" s="63">
        <f t="shared" si="24"/>
        <v>1.1687799999999999</v>
      </c>
      <c r="AM47" s="63">
        <f t="shared" si="24"/>
        <v>40</v>
      </c>
      <c r="AN47" s="63">
        <f t="shared" si="24"/>
        <v>0</v>
      </c>
      <c r="AO47" s="63">
        <f t="shared" si="24"/>
        <v>0</v>
      </c>
      <c r="AP47" s="63">
        <f t="shared" si="24"/>
        <v>17.796060000000001</v>
      </c>
      <c r="AQ47" s="62"/>
      <c r="AR47" s="63">
        <f>SUM(AR48:AR66)</f>
        <v>9518.3988900000004</v>
      </c>
      <c r="AT47" s="61"/>
      <c r="AU47" s="60"/>
      <c r="AV47" s="59">
        <f>SUM(AV48:AV66)</f>
        <v>0</v>
      </c>
      <c r="AW47" s="58"/>
      <c r="AX47" s="57"/>
      <c r="AY47" s="56"/>
      <c r="AZ47" s="55"/>
      <c r="BA47" s="55"/>
      <c r="BB47" s="55"/>
      <c r="BC47" s="55"/>
      <c r="BD47" s="55"/>
      <c r="BE47" s="55"/>
      <c r="BF47" s="39"/>
      <c r="BG47" s="38"/>
      <c r="BJ47" s="122"/>
      <c r="BK47" s="37"/>
      <c r="BL47" s="54"/>
      <c r="BM47" s="54"/>
      <c r="BN47" s="32"/>
      <c r="BP47" s="36"/>
      <c r="BQ47" s="36"/>
      <c r="BR47" s="36"/>
      <c r="CE47" s="35"/>
      <c r="CF47" s="33"/>
      <c r="CG47" s="34"/>
      <c r="CH47" s="33"/>
    </row>
    <row r="48" spans="1:86" ht="60" customHeight="1" x14ac:dyDescent="0.25">
      <c r="A48" s="53">
        <v>0</v>
      </c>
      <c r="B48" s="52" t="s">
        <v>2683</v>
      </c>
      <c r="C48" s="51">
        <v>300000003834</v>
      </c>
      <c r="D48" s="51">
        <v>1020205920</v>
      </c>
      <c r="E48" s="50" t="s">
        <v>1294</v>
      </c>
      <c r="F48" s="48">
        <v>16.759309999999999</v>
      </c>
      <c r="G48" s="48">
        <v>16.759309999999999</v>
      </c>
      <c r="H48" s="48">
        <v>0</v>
      </c>
      <c r="I48" s="48">
        <v>0</v>
      </c>
      <c r="J48" s="48">
        <v>0</v>
      </c>
      <c r="K48" s="48">
        <v>0</v>
      </c>
      <c r="L48" s="48">
        <v>16.759309999999999</v>
      </c>
      <c r="M48" s="48">
        <v>0</v>
      </c>
      <c r="N48" s="48">
        <v>0</v>
      </c>
      <c r="O48" s="48">
        <f t="shared" ref="O48:O66" si="25">SUM(Q48,W48,Y48,AA48)</f>
        <v>325.05072000000001</v>
      </c>
      <c r="P48" s="48">
        <f t="shared" ref="P48:P66" si="26">SUM(R48,X48,Z48,AB48)</f>
        <v>291.33927</v>
      </c>
      <c r="Q48" s="48">
        <v>196.60277000000002</v>
      </c>
      <c r="R48" s="48">
        <v>168.81932</v>
      </c>
      <c r="S48" s="48">
        <v>166.70068000000001</v>
      </c>
      <c r="T48" s="48">
        <v>138.91722999999999</v>
      </c>
      <c r="U48" s="48">
        <v>29.902090000000001</v>
      </c>
      <c r="V48" s="48">
        <v>29.902090000000001</v>
      </c>
      <c r="W48" s="48">
        <v>35.567999999999998</v>
      </c>
      <c r="X48" s="48">
        <v>29.64</v>
      </c>
      <c r="Y48" s="48">
        <v>0</v>
      </c>
      <c r="Z48" s="48">
        <v>0</v>
      </c>
      <c r="AA48" s="49">
        <f t="shared" ref="AA48:AA66" si="27">SUM(AC48,AD48,AE48,AF48,AG48,AI48,AK48,AM48,AN48,AP48)</f>
        <v>92.879949999999994</v>
      </c>
      <c r="AB48" s="49">
        <f t="shared" ref="AB48:AB66" si="28">SUM(AC48,AD48,AE48,AF48,AH48,AJ48,AL48,AM48,AO48,AP48)</f>
        <v>92.879949999999994</v>
      </c>
      <c r="AC48" s="49">
        <v>25.435110000000002</v>
      </c>
      <c r="AD48" s="49">
        <v>7.6252399999999998</v>
      </c>
      <c r="AE48" s="49">
        <v>13.483070000000001</v>
      </c>
      <c r="AF48" s="49">
        <v>0.47894999999999999</v>
      </c>
      <c r="AG48" s="49">
        <v>0</v>
      </c>
      <c r="AH48" s="49">
        <v>0</v>
      </c>
      <c r="AI48" s="49">
        <v>0</v>
      </c>
      <c r="AJ48" s="49">
        <v>0</v>
      </c>
      <c r="AK48" s="49">
        <v>0</v>
      </c>
      <c r="AL48" s="49">
        <v>0</v>
      </c>
      <c r="AM48" s="49">
        <v>40</v>
      </c>
      <c r="AN48" s="49">
        <v>0</v>
      </c>
      <c r="AO48" s="49">
        <v>0</v>
      </c>
      <c r="AP48" s="49">
        <v>5.8575799999999996</v>
      </c>
      <c r="AQ48" s="47" t="s">
        <v>1295</v>
      </c>
      <c r="AR48" s="48">
        <v>308.09857999999997</v>
      </c>
      <c r="AT48" s="46" t="s">
        <v>1285</v>
      </c>
      <c r="AU48" s="45">
        <v>0</v>
      </c>
      <c r="AV48" s="44" t="s">
        <v>2989</v>
      </c>
      <c r="AW48" s="43">
        <v>44253</v>
      </c>
      <c r="AX48" s="42">
        <v>2067.2470499999999</v>
      </c>
      <c r="AY48" s="41">
        <v>165</v>
      </c>
      <c r="AZ48" s="40"/>
      <c r="BA48" s="40"/>
      <c r="BB48" s="40"/>
      <c r="BC48" s="40"/>
      <c r="BD48" s="40"/>
      <c r="BE48" s="40"/>
      <c r="BF48" s="39" t="s">
        <v>2696</v>
      </c>
      <c r="BG48" s="38">
        <v>44834</v>
      </c>
      <c r="BJ48" s="122"/>
      <c r="BK48" s="37"/>
      <c r="BL48" s="37"/>
      <c r="BM48" s="114">
        <f>D48</f>
        <v>1020205920</v>
      </c>
      <c r="BN48" s="32" t="s">
        <v>2371</v>
      </c>
      <c r="BO48" s="113" t="e">
        <v>#VALUE!</v>
      </c>
      <c r="BP48" s="31">
        <v>5857.58</v>
      </c>
      <c r="BQ48" s="112" t="e">
        <f>BO48-BP48/1000</f>
        <v>#VALUE!</v>
      </c>
      <c r="BR48" s="36"/>
      <c r="CE48" s="35">
        <f t="shared" ref="CE48:CE66" si="29">R48-T48-V48</f>
        <v>0</v>
      </c>
      <c r="CF48" s="33">
        <f t="shared" ref="CF48:CF66" si="30">IF(CE48&gt;0.000001,T48,0)</f>
        <v>0</v>
      </c>
      <c r="CG48" s="34">
        <f t="shared" ref="CG48:CG66" si="31">V48</f>
        <v>29.902090000000001</v>
      </c>
      <c r="CH48" s="33">
        <f t="shared" ref="CH48:CH66" si="32">IF(CE48&gt;0.000001,0,T48)</f>
        <v>138.91722999999999</v>
      </c>
    </row>
    <row r="49" spans="1:86" ht="60" customHeight="1" x14ac:dyDescent="0.25">
      <c r="A49" s="53">
        <v>0</v>
      </c>
      <c r="B49" s="52">
        <v>0</v>
      </c>
      <c r="C49" s="51">
        <v>300000002840</v>
      </c>
      <c r="D49" s="51">
        <v>1020003681</v>
      </c>
      <c r="E49" s="50" t="s">
        <v>2698</v>
      </c>
      <c r="F49" s="48">
        <v>5.1711900000000002</v>
      </c>
      <c r="G49" s="48">
        <v>4.3093199999999996</v>
      </c>
      <c r="H49" s="48">
        <v>0</v>
      </c>
      <c r="I49" s="48">
        <v>0</v>
      </c>
      <c r="J49" s="48">
        <v>0</v>
      </c>
      <c r="K49" s="48">
        <v>0</v>
      </c>
      <c r="L49" s="48">
        <v>0</v>
      </c>
      <c r="M49" s="48">
        <v>4.3093199999999996</v>
      </c>
      <c r="N49" s="48">
        <v>0</v>
      </c>
      <c r="O49" s="48">
        <f t="shared" si="25"/>
        <v>0</v>
      </c>
      <c r="P49" s="48">
        <f t="shared" si="26"/>
        <v>0</v>
      </c>
      <c r="Q49" s="48">
        <v>0</v>
      </c>
      <c r="R49" s="48">
        <v>0</v>
      </c>
      <c r="S49" s="48">
        <v>0</v>
      </c>
      <c r="T49" s="48">
        <v>0</v>
      </c>
      <c r="U49" s="48">
        <v>0</v>
      </c>
      <c r="V49" s="48">
        <v>0</v>
      </c>
      <c r="W49" s="48">
        <v>0</v>
      </c>
      <c r="X49" s="48">
        <v>0</v>
      </c>
      <c r="Y49" s="48">
        <v>0</v>
      </c>
      <c r="Z49" s="48">
        <v>0</v>
      </c>
      <c r="AA49" s="49">
        <f t="shared" si="27"/>
        <v>0</v>
      </c>
      <c r="AB49" s="49">
        <f t="shared" si="28"/>
        <v>0</v>
      </c>
      <c r="AC49" s="49">
        <v>0</v>
      </c>
      <c r="AD49" s="49">
        <v>0</v>
      </c>
      <c r="AE49" s="49">
        <v>0</v>
      </c>
      <c r="AF49" s="49">
        <v>0</v>
      </c>
      <c r="AG49" s="49">
        <v>0</v>
      </c>
      <c r="AH49" s="49">
        <v>0</v>
      </c>
      <c r="AI49" s="49">
        <v>0</v>
      </c>
      <c r="AJ49" s="49">
        <v>0</v>
      </c>
      <c r="AK49" s="49">
        <v>0</v>
      </c>
      <c r="AL49" s="49">
        <v>0</v>
      </c>
      <c r="AM49" s="49">
        <v>0</v>
      </c>
      <c r="AN49" s="49">
        <v>0</v>
      </c>
      <c r="AO49" s="49">
        <v>0</v>
      </c>
      <c r="AP49" s="49">
        <v>0</v>
      </c>
      <c r="AQ49" s="47" t="s">
        <v>2990</v>
      </c>
      <c r="AR49" s="48">
        <v>0</v>
      </c>
      <c r="AT49" s="46" t="s">
        <v>1285</v>
      </c>
      <c r="AU49" s="45">
        <v>0</v>
      </c>
      <c r="AV49" s="44" t="s">
        <v>2991</v>
      </c>
      <c r="AW49" s="43">
        <v>43241</v>
      </c>
      <c r="AX49" s="42">
        <v>5895.5004900000004</v>
      </c>
      <c r="AY49" s="41">
        <v>645</v>
      </c>
      <c r="AZ49" s="40"/>
      <c r="BA49" s="40"/>
      <c r="BB49" s="40"/>
      <c r="BC49" s="40"/>
      <c r="BD49" s="40"/>
      <c r="BE49" s="40"/>
      <c r="BF49" s="39">
        <v>0</v>
      </c>
      <c r="BG49" s="38">
        <v>0</v>
      </c>
      <c r="BJ49" s="122"/>
      <c r="BK49" s="37"/>
      <c r="BL49" s="37"/>
      <c r="BM49" s="37"/>
      <c r="BN49" s="32"/>
      <c r="BP49" s="36"/>
      <c r="BQ49" s="36"/>
      <c r="BR49" s="36"/>
      <c r="CE49" s="35">
        <f t="shared" si="29"/>
        <v>0</v>
      </c>
      <c r="CF49" s="33">
        <f t="shared" si="30"/>
        <v>0</v>
      </c>
      <c r="CG49" s="34">
        <f t="shared" si="31"/>
        <v>0</v>
      </c>
      <c r="CH49" s="33">
        <f t="shared" si="32"/>
        <v>0</v>
      </c>
    </row>
    <row r="50" spans="1:86" ht="60" customHeight="1" x14ac:dyDescent="0.25">
      <c r="A50" s="53">
        <v>0</v>
      </c>
      <c r="B50" s="52" t="s">
        <v>2683</v>
      </c>
      <c r="C50" s="51">
        <v>300000004540</v>
      </c>
      <c r="D50" s="51">
        <v>1020207064</v>
      </c>
      <c r="E50" s="50" t="s">
        <v>1296</v>
      </c>
      <c r="F50" s="48">
        <v>0</v>
      </c>
      <c r="G50" s="48">
        <v>0</v>
      </c>
      <c r="H50" s="48">
        <v>0</v>
      </c>
      <c r="I50" s="48">
        <v>0</v>
      </c>
      <c r="J50" s="48">
        <v>0</v>
      </c>
      <c r="K50" s="48">
        <v>0</v>
      </c>
      <c r="L50" s="48">
        <v>0</v>
      </c>
      <c r="M50" s="48">
        <v>0</v>
      </c>
      <c r="N50" s="48">
        <v>0</v>
      </c>
      <c r="O50" s="48">
        <f t="shared" si="25"/>
        <v>1978.8038000000001</v>
      </c>
      <c r="P50" s="48">
        <f t="shared" si="26"/>
        <v>1757.3447799999999</v>
      </c>
      <c r="Q50" s="48">
        <v>1901.6954700000001</v>
      </c>
      <c r="R50" s="48">
        <v>1680.47021</v>
      </c>
      <c r="S50" s="48">
        <v>1327.3515400000001</v>
      </c>
      <c r="T50" s="48">
        <v>1106.12628</v>
      </c>
      <c r="U50" s="48">
        <v>574.34393</v>
      </c>
      <c r="V50" s="48">
        <v>574.34393</v>
      </c>
      <c r="W50" s="48">
        <v>0</v>
      </c>
      <c r="X50" s="48">
        <v>0</v>
      </c>
      <c r="Y50" s="48">
        <v>0</v>
      </c>
      <c r="Z50" s="48">
        <v>0</v>
      </c>
      <c r="AA50" s="49">
        <f t="shared" si="27"/>
        <v>77.108329999999995</v>
      </c>
      <c r="AB50" s="49">
        <f t="shared" si="28"/>
        <v>76.874569999999991</v>
      </c>
      <c r="AC50" s="49">
        <v>51.383030000000005</v>
      </c>
      <c r="AD50" s="49">
        <v>14.850449999999999</v>
      </c>
      <c r="AE50" s="49">
        <v>8.1164000000000005</v>
      </c>
      <c r="AF50" s="49">
        <v>1.3559099999999999</v>
      </c>
      <c r="AG50" s="49">
        <v>0</v>
      </c>
      <c r="AH50" s="49">
        <v>0</v>
      </c>
      <c r="AI50" s="49">
        <v>0</v>
      </c>
      <c r="AJ50" s="49">
        <v>0</v>
      </c>
      <c r="AK50" s="49">
        <v>1.4025399999999999</v>
      </c>
      <c r="AL50" s="49">
        <v>1.1687799999999999</v>
      </c>
      <c r="AM50" s="49">
        <v>0</v>
      </c>
      <c r="AN50" s="49">
        <v>0</v>
      </c>
      <c r="AO50" s="49">
        <v>0</v>
      </c>
      <c r="AP50" s="49">
        <v>0</v>
      </c>
      <c r="AQ50" s="47" t="s">
        <v>1297</v>
      </c>
      <c r="AR50" s="48">
        <v>1757.3447800000001</v>
      </c>
      <c r="AT50" s="46" t="s">
        <v>1285</v>
      </c>
      <c r="AU50" s="45">
        <v>0</v>
      </c>
      <c r="AV50" s="44" t="s">
        <v>2992</v>
      </c>
      <c r="AW50" s="43">
        <v>44643</v>
      </c>
      <c r="AX50" s="42">
        <v>934.08849999999995</v>
      </c>
      <c r="AY50" s="41">
        <v>250</v>
      </c>
      <c r="AZ50" s="40"/>
      <c r="BA50" s="40"/>
      <c r="BB50" s="40"/>
      <c r="BC50" s="40"/>
      <c r="BD50" s="40"/>
      <c r="BE50" s="40"/>
      <c r="BF50" s="39" t="s">
        <v>2697</v>
      </c>
      <c r="BG50" s="38">
        <v>44925</v>
      </c>
      <c r="BJ50" s="122"/>
      <c r="BK50" s="37"/>
      <c r="BL50" s="37"/>
      <c r="BM50" s="37"/>
      <c r="BN50" s="32"/>
      <c r="BP50" s="36"/>
      <c r="BQ50" s="36"/>
      <c r="BR50" s="36"/>
      <c r="CE50" s="35">
        <f t="shared" si="29"/>
        <v>0</v>
      </c>
      <c r="CF50" s="33">
        <f t="shared" si="30"/>
        <v>0</v>
      </c>
      <c r="CG50" s="34">
        <f t="shared" si="31"/>
        <v>574.34393</v>
      </c>
      <c r="CH50" s="33">
        <f t="shared" si="32"/>
        <v>1106.12628</v>
      </c>
    </row>
    <row r="51" spans="1:86" ht="60" x14ac:dyDescent="0.25">
      <c r="A51" s="53">
        <v>0</v>
      </c>
      <c r="B51" s="52">
        <v>0</v>
      </c>
      <c r="C51" s="51">
        <v>300000004570</v>
      </c>
      <c r="D51" s="51">
        <v>1020206865</v>
      </c>
      <c r="E51" s="50" t="s">
        <v>1298</v>
      </c>
      <c r="F51" s="48">
        <v>0</v>
      </c>
      <c r="G51" s="48">
        <v>0</v>
      </c>
      <c r="H51" s="48">
        <v>0</v>
      </c>
      <c r="I51" s="48">
        <v>0</v>
      </c>
      <c r="J51" s="48">
        <v>0</v>
      </c>
      <c r="K51" s="48">
        <v>0</v>
      </c>
      <c r="L51" s="48">
        <v>0</v>
      </c>
      <c r="M51" s="48">
        <v>0</v>
      </c>
      <c r="N51" s="48">
        <v>0</v>
      </c>
      <c r="O51" s="48">
        <f t="shared" si="25"/>
        <v>3253.8362000000002</v>
      </c>
      <c r="P51" s="48">
        <f t="shared" si="26"/>
        <v>2722.6886500000001</v>
      </c>
      <c r="Q51" s="48">
        <v>2216.8089</v>
      </c>
      <c r="R51" s="48">
        <v>1847.3407500000001</v>
      </c>
      <c r="S51" s="48">
        <v>0</v>
      </c>
      <c r="T51" s="48">
        <v>0</v>
      </c>
      <c r="U51" s="48">
        <v>0</v>
      </c>
      <c r="V51" s="48">
        <v>0</v>
      </c>
      <c r="W51" s="48">
        <v>632.16933000000006</v>
      </c>
      <c r="X51" s="48">
        <v>526.80777999999998</v>
      </c>
      <c r="Y51" s="48">
        <v>252.36263</v>
      </c>
      <c r="Z51" s="48">
        <v>210.30219</v>
      </c>
      <c r="AA51" s="49">
        <f t="shared" si="27"/>
        <v>152.49534</v>
      </c>
      <c r="AB51" s="49">
        <f t="shared" si="28"/>
        <v>138.23793000000001</v>
      </c>
      <c r="AC51" s="49">
        <v>45.442410000000002</v>
      </c>
      <c r="AD51" s="49">
        <v>13.28425</v>
      </c>
      <c r="AE51" s="49">
        <v>7.0624099999999999</v>
      </c>
      <c r="AF51" s="49">
        <v>1.1618299999999999</v>
      </c>
      <c r="AG51" s="49">
        <v>85.544439999999994</v>
      </c>
      <c r="AH51" s="49">
        <v>71.287030000000001</v>
      </c>
      <c r="AI51" s="49">
        <v>0</v>
      </c>
      <c r="AJ51" s="49">
        <v>0</v>
      </c>
      <c r="AK51" s="49">
        <v>0</v>
      </c>
      <c r="AL51" s="49">
        <v>0</v>
      </c>
      <c r="AM51" s="49">
        <v>0</v>
      </c>
      <c r="AN51" s="49">
        <v>0</v>
      </c>
      <c r="AO51" s="49">
        <v>0</v>
      </c>
      <c r="AP51" s="49">
        <v>0</v>
      </c>
      <c r="AQ51" s="47" t="s">
        <v>1299</v>
      </c>
      <c r="AR51" s="48">
        <v>2722.6886500000001</v>
      </c>
      <c r="AT51" s="46" t="s">
        <v>1285</v>
      </c>
      <c r="AU51" s="45">
        <v>0</v>
      </c>
      <c r="AV51" s="44" t="s">
        <v>2993</v>
      </c>
      <c r="AW51" s="43">
        <v>44474</v>
      </c>
      <c r="AX51" s="42">
        <v>3954.654</v>
      </c>
      <c r="AY51" s="41">
        <v>600</v>
      </c>
      <c r="AZ51" s="40"/>
      <c r="BA51" s="40"/>
      <c r="BB51" s="40"/>
      <c r="BC51" s="40"/>
      <c r="BD51" s="40"/>
      <c r="BE51" s="40"/>
      <c r="BF51" s="39" t="s">
        <v>2693</v>
      </c>
      <c r="BG51" s="38">
        <v>44865</v>
      </c>
      <c r="BJ51" s="122"/>
      <c r="BK51" s="37"/>
      <c r="BL51" s="37"/>
      <c r="BM51" s="37"/>
      <c r="BN51" s="32"/>
      <c r="BP51" s="36"/>
      <c r="BQ51" s="36"/>
      <c r="BR51" s="36"/>
      <c r="CE51" s="35">
        <f t="shared" si="29"/>
        <v>1847.3407500000001</v>
      </c>
      <c r="CF51" s="33">
        <f t="shared" si="30"/>
        <v>0</v>
      </c>
      <c r="CG51" s="34">
        <f t="shared" si="31"/>
        <v>0</v>
      </c>
      <c r="CH51" s="33">
        <f t="shared" si="32"/>
        <v>0</v>
      </c>
    </row>
    <row r="52" spans="1:86" ht="45" customHeight="1" x14ac:dyDescent="0.25">
      <c r="A52" s="53">
        <v>0</v>
      </c>
      <c r="B52" s="52" t="s">
        <v>2683</v>
      </c>
      <c r="C52" s="51">
        <v>300000004630</v>
      </c>
      <c r="D52" s="51">
        <v>1020205701</v>
      </c>
      <c r="E52" s="50" t="s">
        <v>1300</v>
      </c>
      <c r="F52" s="48">
        <v>0</v>
      </c>
      <c r="G52" s="48">
        <v>0</v>
      </c>
      <c r="H52" s="48">
        <v>0</v>
      </c>
      <c r="I52" s="48">
        <v>0</v>
      </c>
      <c r="J52" s="48">
        <v>0</v>
      </c>
      <c r="K52" s="48">
        <v>0</v>
      </c>
      <c r="L52" s="48">
        <v>0</v>
      </c>
      <c r="M52" s="48">
        <v>0</v>
      </c>
      <c r="N52" s="48">
        <v>0</v>
      </c>
      <c r="O52" s="48">
        <f t="shared" si="25"/>
        <v>1292.26893</v>
      </c>
      <c r="P52" s="48">
        <f t="shared" si="26"/>
        <v>1130.59689</v>
      </c>
      <c r="Q52" s="48">
        <v>539.08146999999997</v>
      </c>
      <c r="R52" s="48">
        <v>491.32462000000004</v>
      </c>
      <c r="S52" s="48">
        <v>286.54109</v>
      </c>
      <c r="T52" s="48">
        <v>238.78424000000001</v>
      </c>
      <c r="U52" s="48">
        <v>252.54038000000003</v>
      </c>
      <c r="V52" s="48">
        <v>252.54038000000003</v>
      </c>
      <c r="W52" s="48">
        <v>683.49113999999997</v>
      </c>
      <c r="X52" s="48">
        <v>569.57595000000003</v>
      </c>
      <c r="Y52" s="48">
        <v>0</v>
      </c>
      <c r="Z52" s="48">
        <v>0</v>
      </c>
      <c r="AA52" s="49">
        <f t="shared" si="27"/>
        <v>69.69632</v>
      </c>
      <c r="AB52" s="49">
        <f t="shared" si="28"/>
        <v>69.69632</v>
      </c>
      <c r="AC52" s="49">
        <v>3.4466299999999999</v>
      </c>
      <c r="AD52" s="49">
        <v>0.98626999999999998</v>
      </c>
      <c r="AE52" s="49">
        <v>65.170029999999997</v>
      </c>
      <c r="AF52" s="49">
        <v>9.3390000000000001E-2</v>
      </c>
      <c r="AG52" s="49">
        <v>0</v>
      </c>
      <c r="AH52" s="49">
        <v>0</v>
      </c>
      <c r="AI52" s="49">
        <v>0</v>
      </c>
      <c r="AJ52" s="49">
        <v>0</v>
      </c>
      <c r="AK52" s="49">
        <v>0</v>
      </c>
      <c r="AL52" s="49">
        <v>0</v>
      </c>
      <c r="AM52" s="49">
        <v>0</v>
      </c>
      <c r="AN52" s="49">
        <v>0</v>
      </c>
      <c r="AO52" s="49">
        <v>0</v>
      </c>
      <c r="AP52" s="49">
        <v>0</v>
      </c>
      <c r="AQ52" s="47" t="s">
        <v>1301</v>
      </c>
      <c r="AR52" s="48">
        <v>1130.59689</v>
      </c>
      <c r="AT52" s="46" t="s">
        <v>1285</v>
      </c>
      <c r="AU52" s="45">
        <v>0</v>
      </c>
      <c r="AV52" s="44" t="s">
        <v>2994</v>
      </c>
      <c r="AW52" s="43">
        <v>44559</v>
      </c>
      <c r="AX52" s="42">
        <v>3169.1575499999999</v>
      </c>
      <c r="AY52" s="41">
        <v>195</v>
      </c>
      <c r="AZ52" s="40"/>
      <c r="BA52" s="40"/>
      <c r="BB52" s="40"/>
      <c r="BC52" s="40"/>
      <c r="BD52" s="40"/>
      <c r="BE52" s="40"/>
      <c r="BF52" s="39" t="s">
        <v>2697</v>
      </c>
      <c r="BG52" s="38">
        <v>44925</v>
      </c>
      <c r="BJ52" s="122"/>
      <c r="BK52" s="37"/>
      <c r="BL52" s="37"/>
      <c r="BM52" s="37"/>
      <c r="BN52" s="32"/>
      <c r="BP52" s="36"/>
      <c r="BQ52" s="36"/>
      <c r="BR52" s="36"/>
      <c r="CE52" s="35">
        <f t="shared" si="29"/>
        <v>0</v>
      </c>
      <c r="CF52" s="33">
        <f t="shared" si="30"/>
        <v>0</v>
      </c>
      <c r="CG52" s="34">
        <f t="shared" si="31"/>
        <v>252.54038000000003</v>
      </c>
      <c r="CH52" s="33">
        <f t="shared" si="32"/>
        <v>238.78424000000001</v>
      </c>
    </row>
    <row r="53" spans="1:86" ht="60" x14ac:dyDescent="0.25">
      <c r="A53" s="53">
        <v>0</v>
      </c>
      <c r="B53" s="52">
        <v>0</v>
      </c>
      <c r="C53" s="51">
        <v>300000004571</v>
      </c>
      <c r="D53" s="51">
        <v>1020206945</v>
      </c>
      <c r="E53" s="50" t="s">
        <v>1302</v>
      </c>
      <c r="F53" s="48">
        <v>0</v>
      </c>
      <c r="G53" s="48">
        <v>0</v>
      </c>
      <c r="H53" s="48">
        <v>0</v>
      </c>
      <c r="I53" s="48">
        <v>0</v>
      </c>
      <c r="J53" s="48">
        <v>0</v>
      </c>
      <c r="K53" s="48">
        <v>0</v>
      </c>
      <c r="L53" s="48">
        <v>0</v>
      </c>
      <c r="M53" s="48">
        <v>0</v>
      </c>
      <c r="N53" s="48">
        <v>0</v>
      </c>
      <c r="O53" s="48">
        <f t="shared" si="25"/>
        <v>1978.7647999999999</v>
      </c>
      <c r="P53" s="48">
        <f t="shared" si="26"/>
        <v>1655.9205099999999</v>
      </c>
      <c r="Q53" s="48">
        <v>513.08159999999998</v>
      </c>
      <c r="R53" s="48">
        <v>427.56799999999998</v>
      </c>
      <c r="S53" s="48">
        <v>0</v>
      </c>
      <c r="T53" s="48">
        <v>0</v>
      </c>
      <c r="U53" s="48">
        <v>0</v>
      </c>
      <c r="V53" s="48">
        <v>0</v>
      </c>
      <c r="W53" s="48">
        <v>1282.9992</v>
      </c>
      <c r="X53" s="48">
        <v>1069.1659999999999</v>
      </c>
      <c r="Y53" s="48">
        <v>106.26774</v>
      </c>
      <c r="Z53" s="48">
        <v>88.556449999999998</v>
      </c>
      <c r="AA53" s="49">
        <f t="shared" si="27"/>
        <v>76.416259999999994</v>
      </c>
      <c r="AB53" s="49">
        <f t="shared" si="28"/>
        <v>70.63006</v>
      </c>
      <c r="AC53" s="49">
        <v>28.743189999999998</v>
      </c>
      <c r="AD53" s="49">
        <v>8.2250499999999995</v>
      </c>
      <c r="AE53" s="49">
        <v>3.952</v>
      </c>
      <c r="AF53" s="49">
        <v>0.77881999999999996</v>
      </c>
      <c r="AG53" s="49">
        <v>34.717199999999998</v>
      </c>
      <c r="AH53" s="49">
        <v>28.931000000000001</v>
      </c>
      <c r="AI53" s="49">
        <v>0</v>
      </c>
      <c r="AJ53" s="49">
        <v>0</v>
      </c>
      <c r="AK53" s="49">
        <v>0</v>
      </c>
      <c r="AL53" s="49">
        <v>0</v>
      </c>
      <c r="AM53" s="49">
        <v>0</v>
      </c>
      <c r="AN53" s="49">
        <v>0</v>
      </c>
      <c r="AO53" s="49">
        <v>0</v>
      </c>
      <c r="AP53" s="49">
        <v>0</v>
      </c>
      <c r="AQ53" s="47" t="s">
        <v>1303</v>
      </c>
      <c r="AR53" s="48">
        <v>1655.9205099999999</v>
      </c>
      <c r="AT53" s="46" t="s">
        <v>1285</v>
      </c>
      <c r="AU53" s="45">
        <v>0</v>
      </c>
      <c r="AV53" s="44" t="s">
        <v>2995</v>
      </c>
      <c r="AW53" s="43">
        <v>44551</v>
      </c>
      <c r="AX53" s="42">
        <v>1073.1884500000001</v>
      </c>
      <c r="AY53" s="41">
        <v>660</v>
      </c>
      <c r="AZ53" s="40"/>
      <c r="BA53" s="40"/>
      <c r="BB53" s="40"/>
      <c r="BC53" s="40"/>
      <c r="BD53" s="40"/>
      <c r="BE53" s="40"/>
      <c r="BF53" s="39" t="s">
        <v>2693</v>
      </c>
      <c r="BG53" s="38">
        <v>44895</v>
      </c>
      <c r="BJ53" s="122"/>
      <c r="BK53" s="37"/>
      <c r="BL53" s="37"/>
      <c r="BM53" s="37"/>
      <c r="BN53" s="32"/>
      <c r="BP53" s="36"/>
      <c r="BQ53" s="36"/>
      <c r="BR53" s="36"/>
      <c r="CE53" s="35">
        <f t="shared" si="29"/>
        <v>427.56799999999998</v>
      </c>
      <c r="CF53" s="33">
        <f t="shared" si="30"/>
        <v>0</v>
      </c>
      <c r="CG53" s="34">
        <f t="shared" si="31"/>
        <v>0</v>
      </c>
      <c r="CH53" s="33">
        <f t="shared" si="32"/>
        <v>0</v>
      </c>
    </row>
    <row r="54" spans="1:86" ht="45" customHeight="1" x14ac:dyDescent="0.25">
      <c r="A54" s="53">
        <v>0</v>
      </c>
      <c r="B54" s="52" t="s">
        <v>2683</v>
      </c>
      <c r="C54" s="51">
        <v>300000004522</v>
      </c>
      <c r="D54" s="51">
        <v>1020207063</v>
      </c>
      <c r="E54" s="50" t="s">
        <v>1304</v>
      </c>
      <c r="F54" s="48">
        <v>0</v>
      </c>
      <c r="G54" s="48">
        <v>0</v>
      </c>
      <c r="H54" s="48">
        <v>0</v>
      </c>
      <c r="I54" s="48">
        <v>0</v>
      </c>
      <c r="J54" s="48">
        <v>0</v>
      </c>
      <c r="K54" s="48">
        <v>0</v>
      </c>
      <c r="L54" s="48">
        <v>0</v>
      </c>
      <c r="M54" s="48">
        <v>0</v>
      </c>
      <c r="N54" s="48">
        <v>0</v>
      </c>
      <c r="O54" s="48">
        <f t="shared" si="25"/>
        <v>1357.5182399999999</v>
      </c>
      <c r="P54" s="48">
        <f t="shared" si="26"/>
        <v>1166.1213700000001</v>
      </c>
      <c r="Q54" s="48">
        <v>231.60563000000002</v>
      </c>
      <c r="R54" s="48">
        <v>216.23077000000001</v>
      </c>
      <c r="S54" s="48">
        <v>92.24915</v>
      </c>
      <c r="T54" s="48">
        <v>76.874290000000002</v>
      </c>
      <c r="U54" s="48">
        <v>139.35648</v>
      </c>
      <c r="V54" s="48">
        <v>139.35648</v>
      </c>
      <c r="W54" s="48">
        <v>1056.1320499999999</v>
      </c>
      <c r="X54" s="48">
        <v>880.11004000000003</v>
      </c>
      <c r="Y54" s="48">
        <v>0</v>
      </c>
      <c r="Z54" s="48">
        <v>0</v>
      </c>
      <c r="AA54" s="49">
        <f t="shared" si="27"/>
        <v>69.780559999999994</v>
      </c>
      <c r="AB54" s="49">
        <f t="shared" si="28"/>
        <v>69.780559999999994</v>
      </c>
      <c r="AC54" s="49">
        <v>24.46987</v>
      </c>
      <c r="AD54" s="49">
        <v>7.0022099999999998</v>
      </c>
      <c r="AE54" s="49">
        <v>37.645449999999997</v>
      </c>
      <c r="AF54" s="49">
        <v>0.66303000000000001</v>
      </c>
      <c r="AG54" s="49">
        <v>0</v>
      </c>
      <c r="AH54" s="49">
        <v>0</v>
      </c>
      <c r="AI54" s="49">
        <v>0</v>
      </c>
      <c r="AJ54" s="49">
        <v>0</v>
      </c>
      <c r="AK54" s="49">
        <v>0</v>
      </c>
      <c r="AL54" s="49">
        <v>0</v>
      </c>
      <c r="AM54" s="49">
        <v>0</v>
      </c>
      <c r="AN54" s="49">
        <v>0</v>
      </c>
      <c r="AO54" s="49">
        <v>0</v>
      </c>
      <c r="AP54" s="49">
        <v>0</v>
      </c>
      <c r="AQ54" s="47" t="s">
        <v>1305</v>
      </c>
      <c r="AR54" s="48">
        <v>1166.1213700000001</v>
      </c>
      <c r="AT54" s="46" t="s">
        <v>1285</v>
      </c>
      <c r="AU54" s="45">
        <v>0</v>
      </c>
      <c r="AV54" s="44" t="s">
        <v>2996</v>
      </c>
      <c r="AW54" s="43">
        <v>44637</v>
      </c>
      <c r="AX54" s="42">
        <v>799.15669000000003</v>
      </c>
      <c r="AY54" s="41">
        <v>319.55</v>
      </c>
      <c r="AZ54" s="40"/>
      <c r="BA54" s="40"/>
      <c r="BB54" s="40"/>
      <c r="BC54" s="40"/>
      <c r="BD54" s="40"/>
      <c r="BE54" s="40"/>
      <c r="BF54" s="39" t="s">
        <v>2697</v>
      </c>
      <c r="BG54" s="38">
        <v>44925</v>
      </c>
      <c r="BJ54" s="122"/>
      <c r="BK54" s="37"/>
      <c r="BL54" s="37"/>
      <c r="BM54" s="37"/>
      <c r="BN54" s="32"/>
      <c r="BP54" s="36"/>
      <c r="BQ54" s="36"/>
      <c r="BR54" s="36"/>
      <c r="CE54" s="35">
        <f t="shared" si="29"/>
        <v>0</v>
      </c>
      <c r="CF54" s="33">
        <f t="shared" si="30"/>
        <v>0</v>
      </c>
      <c r="CG54" s="34">
        <f t="shared" si="31"/>
        <v>139.35648</v>
      </c>
      <c r="CH54" s="33">
        <f t="shared" si="32"/>
        <v>76.874290000000002</v>
      </c>
    </row>
    <row r="55" spans="1:86" ht="30" customHeight="1" x14ac:dyDescent="0.25">
      <c r="A55" s="53">
        <v>0</v>
      </c>
      <c r="B55" s="52" t="s">
        <v>2683</v>
      </c>
      <c r="C55" s="51">
        <v>300000004623</v>
      </c>
      <c r="D55" s="51">
        <v>1020207744</v>
      </c>
      <c r="E55" s="50" t="s">
        <v>1283</v>
      </c>
      <c r="F55" s="48">
        <v>0</v>
      </c>
      <c r="G55" s="48">
        <v>0</v>
      </c>
      <c r="H55" s="48">
        <v>0</v>
      </c>
      <c r="I55" s="48">
        <v>0</v>
      </c>
      <c r="J55" s="48">
        <v>0</v>
      </c>
      <c r="K55" s="48">
        <v>0</v>
      </c>
      <c r="L55" s="48">
        <v>0</v>
      </c>
      <c r="M55" s="48">
        <v>0</v>
      </c>
      <c r="N55" s="48">
        <v>0</v>
      </c>
      <c r="O55" s="48">
        <f t="shared" si="25"/>
        <v>19.39537</v>
      </c>
      <c r="P55" s="48">
        <f t="shared" si="26"/>
        <v>17.75498</v>
      </c>
      <c r="Q55" s="48">
        <v>11.953849999999999</v>
      </c>
      <c r="R55" s="48">
        <v>11.25235</v>
      </c>
      <c r="S55" s="48">
        <v>4.2089999999999996</v>
      </c>
      <c r="T55" s="48">
        <v>3.5074999999999998</v>
      </c>
      <c r="U55" s="48">
        <v>7.7448499999999996</v>
      </c>
      <c r="V55" s="48">
        <v>7.7448499999999996</v>
      </c>
      <c r="W55" s="48">
        <v>5.6333599999999997</v>
      </c>
      <c r="X55" s="48">
        <v>4.6944699999999999</v>
      </c>
      <c r="Y55" s="48">
        <v>0</v>
      </c>
      <c r="Z55" s="48">
        <v>0</v>
      </c>
      <c r="AA55" s="49">
        <f t="shared" si="27"/>
        <v>1.80816</v>
      </c>
      <c r="AB55" s="49">
        <f t="shared" si="28"/>
        <v>1.80816</v>
      </c>
      <c r="AC55" s="49">
        <v>1.24637</v>
      </c>
      <c r="AD55" s="49">
        <v>0.35665999999999998</v>
      </c>
      <c r="AE55" s="49">
        <v>0.17135999999999998</v>
      </c>
      <c r="AF55" s="49">
        <v>3.3770000000000001E-2</v>
      </c>
      <c r="AG55" s="49">
        <v>0</v>
      </c>
      <c r="AH55" s="49">
        <v>0</v>
      </c>
      <c r="AI55" s="49">
        <v>0</v>
      </c>
      <c r="AJ55" s="49">
        <v>0</v>
      </c>
      <c r="AK55" s="49">
        <v>0</v>
      </c>
      <c r="AL55" s="49">
        <v>0</v>
      </c>
      <c r="AM55" s="49">
        <v>0</v>
      </c>
      <c r="AN55" s="49">
        <v>0</v>
      </c>
      <c r="AO55" s="49">
        <v>0</v>
      </c>
      <c r="AP55" s="49">
        <v>0</v>
      </c>
      <c r="AQ55" s="47" t="s">
        <v>1284</v>
      </c>
      <c r="AR55" s="48">
        <v>17.75498</v>
      </c>
      <c r="AT55" s="46" t="s">
        <v>1285</v>
      </c>
      <c r="AU55" s="45">
        <v>0</v>
      </c>
      <c r="AV55" s="44" t="s">
        <v>2691</v>
      </c>
      <c r="AW55" s="43">
        <v>44446</v>
      </c>
      <c r="AX55" s="42">
        <v>12614.114740000001</v>
      </c>
      <c r="AY55" s="41">
        <v>286.2</v>
      </c>
      <c r="AZ55" s="40"/>
      <c r="BA55" s="40"/>
      <c r="BB55" s="40"/>
      <c r="BC55" s="40"/>
      <c r="BD55" s="40"/>
      <c r="BE55" s="40"/>
      <c r="BF55" s="39" t="s">
        <v>2693</v>
      </c>
      <c r="BG55" s="38">
        <v>44895</v>
      </c>
      <c r="BJ55" s="122"/>
      <c r="BK55" s="37"/>
      <c r="BL55" s="37"/>
      <c r="BM55" s="37"/>
      <c r="BN55" s="32"/>
      <c r="BP55" s="36"/>
      <c r="BQ55" s="36"/>
      <c r="BR55" s="36"/>
      <c r="CE55" s="35">
        <f t="shared" si="29"/>
        <v>0</v>
      </c>
      <c r="CF55" s="33">
        <f t="shared" si="30"/>
        <v>0</v>
      </c>
      <c r="CG55" s="34">
        <f t="shared" si="31"/>
        <v>7.7448499999999996</v>
      </c>
      <c r="CH55" s="33">
        <f t="shared" si="32"/>
        <v>3.5074999999999998</v>
      </c>
    </row>
    <row r="56" spans="1:86" ht="60" customHeight="1" x14ac:dyDescent="0.25">
      <c r="A56" s="53">
        <v>0</v>
      </c>
      <c r="B56" s="52" t="s">
        <v>2683</v>
      </c>
      <c r="C56" s="51">
        <v>300000004579</v>
      </c>
      <c r="D56" s="51">
        <v>1020207510</v>
      </c>
      <c r="E56" s="50" t="s">
        <v>2699</v>
      </c>
      <c r="F56" s="48">
        <v>0</v>
      </c>
      <c r="G56" s="48">
        <v>0</v>
      </c>
      <c r="H56" s="48">
        <v>0</v>
      </c>
      <c r="I56" s="48">
        <v>0</v>
      </c>
      <c r="J56" s="48">
        <v>0</v>
      </c>
      <c r="K56" s="48">
        <v>0</v>
      </c>
      <c r="L56" s="48">
        <v>0</v>
      </c>
      <c r="M56" s="48">
        <v>0</v>
      </c>
      <c r="N56" s="48">
        <v>0</v>
      </c>
      <c r="O56" s="48">
        <f t="shared" si="25"/>
        <v>1.5706199999999999</v>
      </c>
      <c r="P56" s="48">
        <f t="shared" si="26"/>
        <v>1.5706199999999999</v>
      </c>
      <c r="Q56" s="48">
        <v>1.5706199999999999</v>
      </c>
      <c r="R56" s="48">
        <v>1.5706199999999999</v>
      </c>
      <c r="S56" s="48">
        <v>0</v>
      </c>
      <c r="T56" s="48">
        <v>0</v>
      </c>
      <c r="U56" s="48">
        <v>1.5706199999999999</v>
      </c>
      <c r="V56" s="48">
        <v>1.5706199999999999</v>
      </c>
      <c r="W56" s="48">
        <v>0</v>
      </c>
      <c r="X56" s="48">
        <v>0</v>
      </c>
      <c r="Y56" s="48">
        <v>0</v>
      </c>
      <c r="Z56" s="48">
        <v>0</v>
      </c>
      <c r="AA56" s="49">
        <f t="shared" si="27"/>
        <v>0</v>
      </c>
      <c r="AB56" s="49">
        <f t="shared" si="28"/>
        <v>0</v>
      </c>
      <c r="AC56" s="49">
        <v>0</v>
      </c>
      <c r="AD56" s="49">
        <v>0</v>
      </c>
      <c r="AE56" s="49">
        <v>0</v>
      </c>
      <c r="AF56" s="49">
        <v>0</v>
      </c>
      <c r="AG56" s="49">
        <v>0</v>
      </c>
      <c r="AH56" s="49">
        <v>0</v>
      </c>
      <c r="AI56" s="49">
        <v>0</v>
      </c>
      <c r="AJ56" s="49">
        <v>0</v>
      </c>
      <c r="AK56" s="49">
        <v>0</v>
      </c>
      <c r="AL56" s="49">
        <v>0</v>
      </c>
      <c r="AM56" s="49">
        <v>0</v>
      </c>
      <c r="AN56" s="49">
        <v>0</v>
      </c>
      <c r="AO56" s="49">
        <v>0</v>
      </c>
      <c r="AP56" s="49">
        <v>0</v>
      </c>
      <c r="AQ56" s="47" t="s">
        <v>2997</v>
      </c>
      <c r="AR56" s="48">
        <v>0</v>
      </c>
      <c r="AT56" s="46" t="s">
        <v>1285</v>
      </c>
      <c r="AU56" s="45">
        <v>0</v>
      </c>
      <c r="AV56" s="44" t="s">
        <v>2998</v>
      </c>
      <c r="AW56" s="43">
        <v>44732</v>
      </c>
      <c r="AX56" s="42">
        <v>9665</v>
      </c>
      <c r="AY56" s="41">
        <v>250</v>
      </c>
      <c r="AZ56" s="40"/>
      <c r="BA56" s="40"/>
      <c r="BB56" s="40"/>
      <c r="BC56" s="40"/>
      <c r="BD56" s="40"/>
      <c r="BE56" s="40"/>
      <c r="BF56" s="39">
        <v>0</v>
      </c>
      <c r="BG56" s="38">
        <v>0</v>
      </c>
      <c r="BJ56" s="122"/>
      <c r="BK56" s="37"/>
      <c r="BL56" s="37"/>
      <c r="BM56" s="37"/>
      <c r="BN56" s="32"/>
      <c r="BP56" s="36"/>
      <c r="BQ56" s="36"/>
      <c r="BR56" s="36"/>
      <c r="CE56" s="35">
        <f t="shared" si="29"/>
        <v>0</v>
      </c>
      <c r="CF56" s="33">
        <f t="shared" si="30"/>
        <v>0</v>
      </c>
      <c r="CG56" s="34">
        <f t="shared" si="31"/>
        <v>1.5706199999999999</v>
      </c>
      <c r="CH56" s="33">
        <f t="shared" si="32"/>
        <v>0</v>
      </c>
    </row>
    <row r="57" spans="1:86" ht="60" customHeight="1" x14ac:dyDescent="0.25">
      <c r="A57" s="53">
        <v>0</v>
      </c>
      <c r="B57" s="52" t="s">
        <v>2683</v>
      </c>
      <c r="C57" s="51">
        <v>300000004578</v>
      </c>
      <c r="D57" s="51">
        <v>1020206034</v>
      </c>
      <c r="E57" s="50" t="s">
        <v>1306</v>
      </c>
      <c r="F57" s="48">
        <v>0</v>
      </c>
      <c r="G57" s="48">
        <v>0</v>
      </c>
      <c r="H57" s="48">
        <v>0</v>
      </c>
      <c r="I57" s="48">
        <v>0</v>
      </c>
      <c r="J57" s="48">
        <v>0</v>
      </c>
      <c r="K57" s="48">
        <v>0</v>
      </c>
      <c r="L57" s="48">
        <v>0</v>
      </c>
      <c r="M57" s="48">
        <v>0</v>
      </c>
      <c r="N57" s="48">
        <v>0</v>
      </c>
      <c r="O57" s="48">
        <f t="shared" si="25"/>
        <v>877.2987599999999</v>
      </c>
      <c r="P57" s="48">
        <f t="shared" si="26"/>
        <v>759.87312999999995</v>
      </c>
      <c r="Q57" s="48">
        <v>267.48339999999996</v>
      </c>
      <c r="R57" s="48">
        <v>238.06846999999999</v>
      </c>
      <c r="S57" s="48">
        <v>176.48956999999999</v>
      </c>
      <c r="T57" s="48">
        <v>147.07463999999999</v>
      </c>
      <c r="U57" s="48">
        <v>90.993830000000003</v>
      </c>
      <c r="V57" s="48">
        <v>90.993830000000003</v>
      </c>
      <c r="W57" s="48">
        <v>528.06417999999996</v>
      </c>
      <c r="X57" s="48">
        <v>440.05347999999998</v>
      </c>
      <c r="Y57" s="48">
        <v>0</v>
      </c>
      <c r="Z57" s="48">
        <v>0</v>
      </c>
      <c r="AA57" s="49">
        <f t="shared" si="27"/>
        <v>81.751180000000005</v>
      </c>
      <c r="AB57" s="49">
        <f t="shared" si="28"/>
        <v>81.751180000000005</v>
      </c>
      <c r="AC57" s="49">
        <v>0</v>
      </c>
      <c r="AD57" s="49">
        <v>0</v>
      </c>
      <c r="AE57" s="49">
        <v>69.812700000000007</v>
      </c>
      <c r="AF57" s="49">
        <v>0</v>
      </c>
      <c r="AG57" s="49">
        <v>0</v>
      </c>
      <c r="AH57" s="49">
        <v>0</v>
      </c>
      <c r="AI57" s="49">
        <v>0</v>
      </c>
      <c r="AJ57" s="49">
        <v>0</v>
      </c>
      <c r="AK57" s="49">
        <v>0</v>
      </c>
      <c r="AL57" s="49">
        <v>0</v>
      </c>
      <c r="AM57" s="49">
        <v>0</v>
      </c>
      <c r="AN57" s="49">
        <v>0</v>
      </c>
      <c r="AO57" s="49">
        <v>0</v>
      </c>
      <c r="AP57" s="49">
        <v>11.93848</v>
      </c>
      <c r="AQ57" s="47" t="s">
        <v>1307</v>
      </c>
      <c r="AR57" s="48">
        <v>759.87312999999995</v>
      </c>
      <c r="AT57" s="46" t="s">
        <v>1285</v>
      </c>
      <c r="AU57" s="45">
        <v>0</v>
      </c>
      <c r="AV57" s="44" t="s">
        <v>2999</v>
      </c>
      <c r="AW57" s="43">
        <v>44302</v>
      </c>
      <c r="AX57" s="42">
        <v>1906.24279</v>
      </c>
      <c r="AY57" s="41">
        <v>315</v>
      </c>
      <c r="AZ57" s="40"/>
      <c r="BA57" s="40"/>
      <c r="BB57" s="40"/>
      <c r="BC57" s="40"/>
      <c r="BD57" s="40"/>
      <c r="BE57" s="40"/>
      <c r="BF57" s="39" t="s">
        <v>2697</v>
      </c>
      <c r="BG57" s="38">
        <v>44925</v>
      </c>
      <c r="BJ57" s="122"/>
      <c r="BK57" s="37"/>
      <c r="BL57" s="37"/>
      <c r="BM57" s="37"/>
      <c r="BN57" s="32"/>
      <c r="BP57" s="36"/>
      <c r="BQ57" s="36"/>
      <c r="BR57" s="36"/>
      <c r="CE57" s="35">
        <f t="shared" si="29"/>
        <v>0</v>
      </c>
      <c r="CF57" s="33">
        <f t="shared" si="30"/>
        <v>0</v>
      </c>
      <c r="CG57" s="34">
        <f t="shared" si="31"/>
        <v>90.993830000000003</v>
      </c>
      <c r="CH57" s="33">
        <f t="shared" si="32"/>
        <v>147.07463999999999</v>
      </c>
    </row>
    <row r="58" spans="1:86" ht="75" customHeight="1" x14ac:dyDescent="0.25">
      <c r="A58" s="53">
        <v>0</v>
      </c>
      <c r="B58" s="52" t="s">
        <v>2683</v>
      </c>
      <c r="C58" s="51">
        <v>300000004649</v>
      </c>
      <c r="D58" s="51">
        <v>1020207693</v>
      </c>
      <c r="E58" s="50" t="s">
        <v>2700</v>
      </c>
      <c r="F58" s="48">
        <v>0</v>
      </c>
      <c r="G58" s="48">
        <v>0</v>
      </c>
      <c r="H58" s="48">
        <v>0</v>
      </c>
      <c r="I58" s="48">
        <v>0</v>
      </c>
      <c r="J58" s="48">
        <v>0</v>
      </c>
      <c r="K58" s="48">
        <v>0</v>
      </c>
      <c r="L58" s="48">
        <v>0</v>
      </c>
      <c r="M58" s="48">
        <v>0</v>
      </c>
      <c r="N58" s="48">
        <v>0</v>
      </c>
      <c r="O58" s="48">
        <f t="shared" si="25"/>
        <v>1052.49692</v>
      </c>
      <c r="P58" s="48">
        <f t="shared" si="26"/>
        <v>1015.77495</v>
      </c>
      <c r="Q58" s="48">
        <v>1052.49692</v>
      </c>
      <c r="R58" s="48">
        <v>1015.77495</v>
      </c>
      <c r="S58" s="48">
        <v>220.33183</v>
      </c>
      <c r="T58" s="48">
        <v>183.60986</v>
      </c>
      <c r="U58" s="48">
        <v>832.16508999999996</v>
      </c>
      <c r="V58" s="48">
        <v>832.16508999999996</v>
      </c>
      <c r="W58" s="48">
        <v>0</v>
      </c>
      <c r="X58" s="48">
        <v>0</v>
      </c>
      <c r="Y58" s="48">
        <v>0</v>
      </c>
      <c r="Z58" s="48">
        <v>0</v>
      </c>
      <c r="AA58" s="49">
        <f t="shared" si="27"/>
        <v>0</v>
      </c>
      <c r="AB58" s="49">
        <f t="shared" si="28"/>
        <v>0</v>
      </c>
      <c r="AC58" s="49">
        <v>0</v>
      </c>
      <c r="AD58" s="49">
        <v>0</v>
      </c>
      <c r="AE58" s="49">
        <v>0</v>
      </c>
      <c r="AF58" s="49">
        <v>0</v>
      </c>
      <c r="AG58" s="49">
        <v>0</v>
      </c>
      <c r="AH58" s="49">
        <v>0</v>
      </c>
      <c r="AI58" s="49">
        <v>0</v>
      </c>
      <c r="AJ58" s="49">
        <v>0</v>
      </c>
      <c r="AK58" s="49">
        <v>0</v>
      </c>
      <c r="AL58" s="49">
        <v>0</v>
      </c>
      <c r="AM58" s="49">
        <v>0</v>
      </c>
      <c r="AN58" s="49">
        <v>0</v>
      </c>
      <c r="AO58" s="49">
        <v>0</v>
      </c>
      <c r="AP58" s="49">
        <v>0</v>
      </c>
      <c r="AQ58" s="47" t="s">
        <v>3000</v>
      </c>
      <c r="AR58" s="48">
        <v>0</v>
      </c>
      <c r="AT58" s="46" t="s">
        <v>1285</v>
      </c>
      <c r="AU58" s="45">
        <v>0</v>
      </c>
      <c r="AV58" s="44" t="s">
        <v>3001</v>
      </c>
      <c r="AW58" s="43">
        <v>44867</v>
      </c>
      <c r="AX58" s="42">
        <v>8752.3838899999992</v>
      </c>
      <c r="AY58" s="41">
        <v>670</v>
      </c>
      <c r="AZ58" s="40"/>
      <c r="BA58" s="40"/>
      <c r="BB58" s="40"/>
      <c r="BC58" s="40"/>
      <c r="BD58" s="40"/>
      <c r="BE58" s="40"/>
      <c r="BF58" s="39">
        <v>0</v>
      </c>
      <c r="BG58" s="38">
        <v>0</v>
      </c>
      <c r="BJ58" s="122"/>
      <c r="BK58" s="37"/>
      <c r="BL58" s="37"/>
      <c r="BM58" s="37"/>
      <c r="BN58" s="32"/>
      <c r="BP58" s="36"/>
      <c r="BQ58" s="36"/>
      <c r="BR58" s="36"/>
      <c r="CE58" s="35">
        <f t="shared" si="29"/>
        <v>0</v>
      </c>
      <c r="CF58" s="33">
        <f t="shared" si="30"/>
        <v>0</v>
      </c>
      <c r="CG58" s="34">
        <f t="shared" si="31"/>
        <v>832.16508999999996</v>
      </c>
      <c r="CH58" s="33">
        <f t="shared" si="32"/>
        <v>183.60986</v>
      </c>
    </row>
    <row r="59" spans="1:86" ht="75" customHeight="1" x14ac:dyDescent="0.25">
      <c r="A59" s="53">
        <v>0</v>
      </c>
      <c r="B59" s="52" t="s">
        <v>2683</v>
      </c>
      <c r="C59" s="51">
        <v>300000004648</v>
      </c>
      <c r="D59" s="51">
        <v>1020207694</v>
      </c>
      <c r="E59" s="50" t="s">
        <v>2701</v>
      </c>
      <c r="F59" s="48">
        <v>0</v>
      </c>
      <c r="G59" s="48">
        <v>0</v>
      </c>
      <c r="H59" s="48">
        <v>0</v>
      </c>
      <c r="I59" s="48">
        <v>0</v>
      </c>
      <c r="J59" s="48">
        <v>0</v>
      </c>
      <c r="K59" s="48">
        <v>0</v>
      </c>
      <c r="L59" s="48">
        <v>0</v>
      </c>
      <c r="M59" s="48">
        <v>0</v>
      </c>
      <c r="N59" s="48">
        <v>0</v>
      </c>
      <c r="O59" s="48">
        <f t="shared" si="25"/>
        <v>352.94875999999999</v>
      </c>
      <c r="P59" s="48">
        <f t="shared" si="26"/>
        <v>352.94875999999999</v>
      </c>
      <c r="Q59" s="48">
        <v>352.94875999999999</v>
      </c>
      <c r="R59" s="48">
        <v>352.94875999999999</v>
      </c>
      <c r="S59" s="48">
        <v>0</v>
      </c>
      <c r="T59" s="48">
        <v>0</v>
      </c>
      <c r="U59" s="48">
        <v>352.94875999999999</v>
      </c>
      <c r="V59" s="48">
        <v>352.94875999999999</v>
      </c>
      <c r="W59" s="48">
        <v>0</v>
      </c>
      <c r="X59" s="48">
        <v>0</v>
      </c>
      <c r="Y59" s="48">
        <v>0</v>
      </c>
      <c r="Z59" s="48">
        <v>0</v>
      </c>
      <c r="AA59" s="49">
        <f t="shared" si="27"/>
        <v>0</v>
      </c>
      <c r="AB59" s="49">
        <f t="shared" si="28"/>
        <v>0</v>
      </c>
      <c r="AC59" s="49">
        <v>0</v>
      </c>
      <c r="AD59" s="49">
        <v>0</v>
      </c>
      <c r="AE59" s="49">
        <v>0</v>
      </c>
      <c r="AF59" s="49">
        <v>0</v>
      </c>
      <c r="AG59" s="49">
        <v>0</v>
      </c>
      <c r="AH59" s="49">
        <v>0</v>
      </c>
      <c r="AI59" s="49">
        <v>0</v>
      </c>
      <c r="AJ59" s="49">
        <v>0</v>
      </c>
      <c r="AK59" s="49">
        <v>0</v>
      </c>
      <c r="AL59" s="49">
        <v>0</v>
      </c>
      <c r="AM59" s="49">
        <v>0</v>
      </c>
      <c r="AN59" s="49">
        <v>0</v>
      </c>
      <c r="AO59" s="49">
        <v>0</v>
      </c>
      <c r="AP59" s="49">
        <v>0</v>
      </c>
      <c r="AQ59" s="47" t="s">
        <v>3002</v>
      </c>
      <c r="AR59" s="48">
        <v>0</v>
      </c>
      <c r="AT59" s="46" t="s">
        <v>1285</v>
      </c>
      <c r="AU59" s="45">
        <v>0</v>
      </c>
      <c r="AV59" s="44" t="s">
        <v>3003</v>
      </c>
      <c r="AW59" s="43">
        <v>44867</v>
      </c>
      <c r="AX59" s="42">
        <v>4449.5865899999999</v>
      </c>
      <c r="AY59" s="41">
        <v>670</v>
      </c>
      <c r="AZ59" s="40"/>
      <c r="BA59" s="40"/>
      <c r="BB59" s="40"/>
      <c r="BC59" s="40"/>
      <c r="BD59" s="40"/>
      <c r="BE59" s="40"/>
      <c r="BF59" s="39">
        <v>0</v>
      </c>
      <c r="BG59" s="38">
        <v>0</v>
      </c>
      <c r="BJ59" s="122"/>
      <c r="BK59" s="37"/>
      <c r="BL59" s="37"/>
      <c r="BM59" s="37"/>
      <c r="BN59" s="32"/>
      <c r="BP59" s="36"/>
      <c r="BQ59" s="36"/>
      <c r="BR59" s="36"/>
      <c r="CE59" s="35">
        <f t="shared" si="29"/>
        <v>0</v>
      </c>
      <c r="CF59" s="33">
        <f t="shared" si="30"/>
        <v>0</v>
      </c>
      <c r="CG59" s="34">
        <f t="shared" si="31"/>
        <v>352.94875999999999</v>
      </c>
      <c r="CH59" s="33">
        <f t="shared" si="32"/>
        <v>0</v>
      </c>
    </row>
    <row r="60" spans="1:86" ht="15" customHeight="1" x14ac:dyDescent="0.25">
      <c r="A60" s="53">
        <v>0</v>
      </c>
      <c r="B60" s="52">
        <v>0</v>
      </c>
      <c r="C60" s="51">
        <v>0</v>
      </c>
      <c r="D60" s="51">
        <v>0</v>
      </c>
      <c r="E60" s="50">
        <v>0</v>
      </c>
      <c r="F60" s="48">
        <v>0</v>
      </c>
      <c r="G60" s="48">
        <v>0</v>
      </c>
      <c r="H60" s="48">
        <v>0</v>
      </c>
      <c r="I60" s="48">
        <v>0</v>
      </c>
      <c r="J60" s="48">
        <v>0</v>
      </c>
      <c r="K60" s="48">
        <v>0</v>
      </c>
      <c r="L60" s="48">
        <v>0</v>
      </c>
      <c r="M60" s="48">
        <v>0</v>
      </c>
      <c r="N60" s="48">
        <v>0</v>
      </c>
      <c r="O60" s="48">
        <f t="shared" si="25"/>
        <v>0</v>
      </c>
      <c r="P60" s="48">
        <f t="shared" si="26"/>
        <v>0</v>
      </c>
      <c r="Q60" s="48">
        <v>0</v>
      </c>
      <c r="R60" s="48">
        <v>0</v>
      </c>
      <c r="S60" s="48">
        <v>0</v>
      </c>
      <c r="T60" s="48">
        <v>0</v>
      </c>
      <c r="U60" s="48">
        <v>0</v>
      </c>
      <c r="V60" s="48">
        <v>0</v>
      </c>
      <c r="W60" s="48">
        <v>0</v>
      </c>
      <c r="X60" s="48">
        <v>0</v>
      </c>
      <c r="Y60" s="48">
        <v>0</v>
      </c>
      <c r="Z60" s="48">
        <v>0</v>
      </c>
      <c r="AA60" s="49">
        <f t="shared" si="27"/>
        <v>0</v>
      </c>
      <c r="AB60" s="49">
        <f t="shared" si="28"/>
        <v>0</v>
      </c>
      <c r="AC60" s="49">
        <v>0</v>
      </c>
      <c r="AD60" s="49">
        <v>0</v>
      </c>
      <c r="AE60" s="49">
        <v>0</v>
      </c>
      <c r="AF60" s="49">
        <v>0</v>
      </c>
      <c r="AG60" s="49">
        <v>0</v>
      </c>
      <c r="AH60" s="49">
        <v>0</v>
      </c>
      <c r="AI60" s="49">
        <v>0</v>
      </c>
      <c r="AJ60" s="49">
        <v>0</v>
      </c>
      <c r="AK60" s="49">
        <v>0</v>
      </c>
      <c r="AL60" s="49">
        <v>0</v>
      </c>
      <c r="AM60" s="49">
        <v>0</v>
      </c>
      <c r="AN60" s="49">
        <v>0</v>
      </c>
      <c r="AO60" s="49">
        <v>0</v>
      </c>
      <c r="AP60" s="49">
        <v>0</v>
      </c>
      <c r="AQ60" s="47">
        <v>0</v>
      </c>
      <c r="AR60" s="48">
        <v>0</v>
      </c>
      <c r="AT60" s="46">
        <v>0</v>
      </c>
      <c r="AU60" s="45">
        <v>0</v>
      </c>
      <c r="AV60" s="44">
        <v>0</v>
      </c>
      <c r="AW60" s="43">
        <v>0</v>
      </c>
      <c r="AX60" s="42">
        <v>0</v>
      </c>
      <c r="AY60" s="41">
        <v>0</v>
      </c>
      <c r="AZ60" s="40"/>
      <c r="BA60" s="40"/>
      <c r="BB60" s="40"/>
      <c r="BC60" s="40"/>
      <c r="BD60" s="40"/>
      <c r="BE60" s="40"/>
      <c r="BF60" s="39">
        <v>0</v>
      </c>
      <c r="BG60" s="38">
        <v>0</v>
      </c>
      <c r="BJ60" s="122"/>
      <c r="BK60" s="37"/>
      <c r="BL60" s="37"/>
      <c r="BM60" s="37"/>
      <c r="BN60" s="32"/>
      <c r="BP60" s="36"/>
      <c r="BQ60" s="36"/>
      <c r="BR60" s="36"/>
      <c r="CE60" s="35">
        <f t="shared" si="29"/>
        <v>0</v>
      </c>
      <c r="CF60" s="33">
        <f t="shared" si="30"/>
        <v>0</v>
      </c>
      <c r="CG60" s="34">
        <f t="shared" si="31"/>
        <v>0</v>
      </c>
      <c r="CH60" s="33">
        <f t="shared" si="32"/>
        <v>0</v>
      </c>
    </row>
    <row r="61" spans="1:86" ht="15" customHeight="1" x14ac:dyDescent="0.25">
      <c r="A61" s="53">
        <v>0</v>
      </c>
      <c r="B61" s="52">
        <v>0</v>
      </c>
      <c r="C61" s="51">
        <v>0</v>
      </c>
      <c r="D61" s="51">
        <v>0</v>
      </c>
      <c r="E61" s="50">
        <v>0</v>
      </c>
      <c r="F61" s="48">
        <v>0</v>
      </c>
      <c r="G61" s="48">
        <v>0</v>
      </c>
      <c r="H61" s="48">
        <v>0</v>
      </c>
      <c r="I61" s="48">
        <v>0</v>
      </c>
      <c r="J61" s="48">
        <v>0</v>
      </c>
      <c r="K61" s="48">
        <v>0</v>
      </c>
      <c r="L61" s="48">
        <v>0</v>
      </c>
      <c r="M61" s="48">
        <v>0</v>
      </c>
      <c r="N61" s="48">
        <v>0</v>
      </c>
      <c r="O61" s="48">
        <f t="shared" si="25"/>
        <v>0</v>
      </c>
      <c r="P61" s="48">
        <f t="shared" si="26"/>
        <v>0</v>
      </c>
      <c r="Q61" s="48">
        <v>0</v>
      </c>
      <c r="R61" s="48">
        <v>0</v>
      </c>
      <c r="S61" s="48">
        <v>0</v>
      </c>
      <c r="T61" s="48">
        <v>0</v>
      </c>
      <c r="U61" s="48">
        <v>0</v>
      </c>
      <c r="V61" s="48">
        <v>0</v>
      </c>
      <c r="W61" s="48">
        <v>0</v>
      </c>
      <c r="X61" s="48">
        <v>0</v>
      </c>
      <c r="Y61" s="48">
        <v>0</v>
      </c>
      <c r="Z61" s="48">
        <v>0</v>
      </c>
      <c r="AA61" s="49">
        <f t="shared" si="27"/>
        <v>0</v>
      </c>
      <c r="AB61" s="49">
        <f t="shared" si="28"/>
        <v>0</v>
      </c>
      <c r="AC61" s="49">
        <v>0</v>
      </c>
      <c r="AD61" s="49">
        <v>0</v>
      </c>
      <c r="AE61" s="49">
        <v>0</v>
      </c>
      <c r="AF61" s="49">
        <v>0</v>
      </c>
      <c r="AG61" s="49">
        <v>0</v>
      </c>
      <c r="AH61" s="49">
        <v>0</v>
      </c>
      <c r="AI61" s="49">
        <v>0</v>
      </c>
      <c r="AJ61" s="49">
        <v>0</v>
      </c>
      <c r="AK61" s="49">
        <v>0</v>
      </c>
      <c r="AL61" s="49">
        <v>0</v>
      </c>
      <c r="AM61" s="49">
        <v>0</v>
      </c>
      <c r="AN61" s="49">
        <v>0</v>
      </c>
      <c r="AO61" s="49">
        <v>0</v>
      </c>
      <c r="AP61" s="49">
        <v>0</v>
      </c>
      <c r="AQ61" s="47">
        <v>0</v>
      </c>
      <c r="AR61" s="48">
        <v>0</v>
      </c>
      <c r="AT61" s="46">
        <v>0</v>
      </c>
      <c r="AU61" s="45">
        <v>0</v>
      </c>
      <c r="AV61" s="44">
        <v>0</v>
      </c>
      <c r="AW61" s="43">
        <v>0</v>
      </c>
      <c r="AX61" s="42">
        <v>0</v>
      </c>
      <c r="AY61" s="41">
        <v>0</v>
      </c>
      <c r="AZ61" s="40"/>
      <c r="BA61" s="40"/>
      <c r="BB61" s="40"/>
      <c r="BC61" s="40"/>
      <c r="BD61" s="40"/>
      <c r="BE61" s="40"/>
      <c r="BF61" s="39">
        <v>0</v>
      </c>
      <c r="BG61" s="38">
        <v>0</v>
      </c>
      <c r="BJ61" s="122"/>
      <c r="BK61" s="37"/>
      <c r="BL61" s="37"/>
      <c r="BM61" s="37"/>
      <c r="BN61" s="32"/>
      <c r="BP61" s="36"/>
      <c r="BQ61" s="36"/>
      <c r="BR61" s="36"/>
      <c r="CE61" s="35">
        <f t="shared" si="29"/>
        <v>0</v>
      </c>
      <c r="CF61" s="33">
        <f t="shared" si="30"/>
        <v>0</v>
      </c>
      <c r="CG61" s="34">
        <f t="shared" si="31"/>
        <v>0</v>
      </c>
      <c r="CH61" s="33">
        <f t="shared" si="32"/>
        <v>0</v>
      </c>
    </row>
    <row r="62" spans="1:86" ht="15" customHeight="1" x14ac:dyDescent="0.25">
      <c r="A62" s="53">
        <v>0</v>
      </c>
      <c r="B62" s="52">
        <v>0</v>
      </c>
      <c r="C62" s="51">
        <v>0</v>
      </c>
      <c r="D62" s="51">
        <v>0</v>
      </c>
      <c r="E62" s="50">
        <v>0</v>
      </c>
      <c r="F62" s="48">
        <v>0</v>
      </c>
      <c r="G62" s="48">
        <v>0</v>
      </c>
      <c r="H62" s="48">
        <v>0</v>
      </c>
      <c r="I62" s="48">
        <v>0</v>
      </c>
      <c r="J62" s="48">
        <v>0</v>
      </c>
      <c r="K62" s="48">
        <v>0</v>
      </c>
      <c r="L62" s="48">
        <v>0</v>
      </c>
      <c r="M62" s="48">
        <v>0</v>
      </c>
      <c r="N62" s="48">
        <v>0</v>
      </c>
      <c r="O62" s="48">
        <f t="shared" si="25"/>
        <v>0</v>
      </c>
      <c r="P62" s="48">
        <f t="shared" si="26"/>
        <v>0</v>
      </c>
      <c r="Q62" s="48">
        <v>0</v>
      </c>
      <c r="R62" s="48">
        <v>0</v>
      </c>
      <c r="S62" s="48">
        <v>0</v>
      </c>
      <c r="T62" s="48">
        <v>0</v>
      </c>
      <c r="U62" s="48">
        <v>0</v>
      </c>
      <c r="V62" s="48">
        <v>0</v>
      </c>
      <c r="W62" s="48">
        <v>0</v>
      </c>
      <c r="X62" s="48">
        <v>0</v>
      </c>
      <c r="Y62" s="48">
        <v>0</v>
      </c>
      <c r="Z62" s="48">
        <v>0</v>
      </c>
      <c r="AA62" s="49">
        <f t="shared" si="27"/>
        <v>0</v>
      </c>
      <c r="AB62" s="49">
        <f t="shared" si="28"/>
        <v>0</v>
      </c>
      <c r="AC62" s="49">
        <v>0</v>
      </c>
      <c r="AD62" s="49">
        <v>0</v>
      </c>
      <c r="AE62" s="49">
        <v>0</v>
      </c>
      <c r="AF62" s="49">
        <v>0</v>
      </c>
      <c r="AG62" s="49">
        <v>0</v>
      </c>
      <c r="AH62" s="49">
        <v>0</v>
      </c>
      <c r="AI62" s="49">
        <v>0</v>
      </c>
      <c r="AJ62" s="49">
        <v>0</v>
      </c>
      <c r="AK62" s="49">
        <v>0</v>
      </c>
      <c r="AL62" s="49">
        <v>0</v>
      </c>
      <c r="AM62" s="49">
        <v>0</v>
      </c>
      <c r="AN62" s="49">
        <v>0</v>
      </c>
      <c r="AO62" s="49">
        <v>0</v>
      </c>
      <c r="AP62" s="49">
        <v>0</v>
      </c>
      <c r="AQ62" s="47">
        <v>0</v>
      </c>
      <c r="AR62" s="48">
        <v>0</v>
      </c>
      <c r="AT62" s="46">
        <v>0</v>
      </c>
      <c r="AU62" s="45">
        <v>0</v>
      </c>
      <c r="AV62" s="44">
        <v>0</v>
      </c>
      <c r="AW62" s="43">
        <v>0</v>
      </c>
      <c r="AX62" s="42">
        <v>0</v>
      </c>
      <c r="AY62" s="41">
        <v>0</v>
      </c>
      <c r="AZ62" s="40"/>
      <c r="BA62" s="40"/>
      <c r="BB62" s="40"/>
      <c r="BC62" s="40"/>
      <c r="BD62" s="40"/>
      <c r="BE62" s="40"/>
      <c r="BF62" s="39">
        <v>0</v>
      </c>
      <c r="BG62" s="38">
        <v>0</v>
      </c>
      <c r="BJ62" s="122"/>
      <c r="BK62" s="37"/>
      <c r="BL62" s="37"/>
      <c r="BM62" s="37"/>
      <c r="BN62" s="32"/>
      <c r="BP62" s="36"/>
      <c r="BQ62" s="36"/>
      <c r="BR62" s="36"/>
      <c r="CE62" s="35">
        <f t="shared" si="29"/>
        <v>0</v>
      </c>
      <c r="CF62" s="33">
        <f t="shared" si="30"/>
        <v>0</v>
      </c>
      <c r="CG62" s="34">
        <f t="shared" si="31"/>
        <v>0</v>
      </c>
      <c r="CH62" s="33">
        <f t="shared" si="32"/>
        <v>0</v>
      </c>
    </row>
    <row r="63" spans="1:86" ht="15" customHeight="1" x14ac:dyDescent="0.25">
      <c r="A63" s="53">
        <v>0</v>
      </c>
      <c r="B63" s="52">
        <v>0</v>
      </c>
      <c r="C63" s="51">
        <v>0</v>
      </c>
      <c r="D63" s="51">
        <v>0</v>
      </c>
      <c r="E63" s="50">
        <v>0</v>
      </c>
      <c r="F63" s="48">
        <v>0</v>
      </c>
      <c r="G63" s="48">
        <v>0</v>
      </c>
      <c r="H63" s="48">
        <v>0</v>
      </c>
      <c r="I63" s="48">
        <v>0</v>
      </c>
      <c r="J63" s="48">
        <v>0</v>
      </c>
      <c r="K63" s="48">
        <v>0</v>
      </c>
      <c r="L63" s="48">
        <v>0</v>
      </c>
      <c r="M63" s="48">
        <v>0</v>
      </c>
      <c r="N63" s="48">
        <v>0</v>
      </c>
      <c r="O63" s="48">
        <f t="shared" si="25"/>
        <v>0</v>
      </c>
      <c r="P63" s="48">
        <f t="shared" si="26"/>
        <v>0</v>
      </c>
      <c r="Q63" s="48">
        <v>0</v>
      </c>
      <c r="R63" s="48">
        <v>0</v>
      </c>
      <c r="S63" s="48">
        <v>0</v>
      </c>
      <c r="T63" s="48">
        <v>0</v>
      </c>
      <c r="U63" s="48">
        <v>0</v>
      </c>
      <c r="V63" s="48">
        <v>0</v>
      </c>
      <c r="W63" s="48">
        <v>0</v>
      </c>
      <c r="X63" s="48">
        <v>0</v>
      </c>
      <c r="Y63" s="48">
        <v>0</v>
      </c>
      <c r="Z63" s="48">
        <v>0</v>
      </c>
      <c r="AA63" s="49">
        <f t="shared" si="27"/>
        <v>0</v>
      </c>
      <c r="AB63" s="49">
        <f t="shared" si="28"/>
        <v>0</v>
      </c>
      <c r="AC63" s="49">
        <v>0</v>
      </c>
      <c r="AD63" s="49">
        <v>0</v>
      </c>
      <c r="AE63" s="49">
        <v>0</v>
      </c>
      <c r="AF63" s="49">
        <v>0</v>
      </c>
      <c r="AG63" s="49">
        <v>0</v>
      </c>
      <c r="AH63" s="49">
        <v>0</v>
      </c>
      <c r="AI63" s="49">
        <v>0</v>
      </c>
      <c r="AJ63" s="49">
        <v>0</v>
      </c>
      <c r="AK63" s="49">
        <v>0</v>
      </c>
      <c r="AL63" s="49">
        <v>0</v>
      </c>
      <c r="AM63" s="49">
        <v>0</v>
      </c>
      <c r="AN63" s="49">
        <v>0</v>
      </c>
      <c r="AO63" s="49">
        <v>0</v>
      </c>
      <c r="AP63" s="49">
        <v>0</v>
      </c>
      <c r="AQ63" s="47">
        <v>0</v>
      </c>
      <c r="AR63" s="48">
        <v>0</v>
      </c>
      <c r="AT63" s="46">
        <v>0</v>
      </c>
      <c r="AU63" s="45">
        <v>0</v>
      </c>
      <c r="AV63" s="44">
        <v>0</v>
      </c>
      <c r="AW63" s="43">
        <v>0</v>
      </c>
      <c r="AX63" s="42">
        <v>0</v>
      </c>
      <c r="AY63" s="41">
        <v>0</v>
      </c>
      <c r="AZ63" s="40"/>
      <c r="BA63" s="40"/>
      <c r="BB63" s="40"/>
      <c r="BC63" s="40"/>
      <c r="BD63" s="40"/>
      <c r="BE63" s="40"/>
      <c r="BF63" s="39">
        <v>0</v>
      </c>
      <c r="BG63" s="38">
        <v>0</v>
      </c>
      <c r="BJ63" s="122"/>
      <c r="BK63" s="37"/>
      <c r="BL63" s="37"/>
      <c r="BM63" s="37"/>
      <c r="BN63" s="32"/>
      <c r="BP63" s="36"/>
      <c r="BQ63" s="36"/>
      <c r="BR63" s="36"/>
      <c r="CE63" s="35">
        <f t="shared" si="29"/>
        <v>0</v>
      </c>
      <c r="CF63" s="33">
        <f t="shared" si="30"/>
        <v>0</v>
      </c>
      <c r="CG63" s="34">
        <f t="shared" si="31"/>
        <v>0</v>
      </c>
      <c r="CH63" s="33">
        <f t="shared" si="32"/>
        <v>0</v>
      </c>
    </row>
    <row r="64" spans="1:86" ht="15" customHeight="1" x14ac:dyDescent="0.25">
      <c r="A64" s="53">
        <v>0</v>
      </c>
      <c r="B64" s="52">
        <v>0</v>
      </c>
      <c r="C64" s="51">
        <v>0</v>
      </c>
      <c r="D64" s="51">
        <v>0</v>
      </c>
      <c r="E64" s="50">
        <v>0</v>
      </c>
      <c r="F64" s="48">
        <v>0</v>
      </c>
      <c r="G64" s="48">
        <v>0</v>
      </c>
      <c r="H64" s="48">
        <v>0</v>
      </c>
      <c r="I64" s="48">
        <v>0</v>
      </c>
      <c r="J64" s="48">
        <v>0</v>
      </c>
      <c r="K64" s="48">
        <v>0</v>
      </c>
      <c r="L64" s="48">
        <v>0</v>
      </c>
      <c r="M64" s="48">
        <v>0</v>
      </c>
      <c r="N64" s="48">
        <v>0</v>
      </c>
      <c r="O64" s="48">
        <f t="shared" si="25"/>
        <v>0</v>
      </c>
      <c r="P64" s="48">
        <f t="shared" si="26"/>
        <v>0</v>
      </c>
      <c r="Q64" s="48">
        <v>0</v>
      </c>
      <c r="R64" s="48">
        <v>0</v>
      </c>
      <c r="S64" s="48">
        <v>0</v>
      </c>
      <c r="T64" s="48">
        <v>0</v>
      </c>
      <c r="U64" s="48">
        <v>0</v>
      </c>
      <c r="V64" s="48">
        <v>0</v>
      </c>
      <c r="W64" s="48">
        <v>0</v>
      </c>
      <c r="X64" s="48">
        <v>0</v>
      </c>
      <c r="Y64" s="48">
        <v>0</v>
      </c>
      <c r="Z64" s="48">
        <v>0</v>
      </c>
      <c r="AA64" s="49">
        <f t="shared" si="27"/>
        <v>0</v>
      </c>
      <c r="AB64" s="49">
        <f t="shared" si="28"/>
        <v>0</v>
      </c>
      <c r="AC64" s="49">
        <v>0</v>
      </c>
      <c r="AD64" s="49">
        <v>0</v>
      </c>
      <c r="AE64" s="49">
        <v>0</v>
      </c>
      <c r="AF64" s="49">
        <v>0</v>
      </c>
      <c r="AG64" s="49">
        <v>0</v>
      </c>
      <c r="AH64" s="49">
        <v>0</v>
      </c>
      <c r="AI64" s="49">
        <v>0</v>
      </c>
      <c r="AJ64" s="49">
        <v>0</v>
      </c>
      <c r="AK64" s="49">
        <v>0</v>
      </c>
      <c r="AL64" s="49">
        <v>0</v>
      </c>
      <c r="AM64" s="49">
        <v>0</v>
      </c>
      <c r="AN64" s="49">
        <v>0</v>
      </c>
      <c r="AO64" s="49">
        <v>0</v>
      </c>
      <c r="AP64" s="49">
        <v>0</v>
      </c>
      <c r="AQ64" s="47">
        <v>0</v>
      </c>
      <c r="AR64" s="48">
        <v>0</v>
      </c>
      <c r="AT64" s="46">
        <v>0</v>
      </c>
      <c r="AU64" s="45">
        <v>0</v>
      </c>
      <c r="AV64" s="44">
        <v>0</v>
      </c>
      <c r="AW64" s="43">
        <v>0</v>
      </c>
      <c r="AX64" s="42">
        <v>0</v>
      </c>
      <c r="AY64" s="41">
        <v>0</v>
      </c>
      <c r="AZ64" s="40"/>
      <c r="BA64" s="40"/>
      <c r="BB64" s="40"/>
      <c r="BC64" s="40"/>
      <c r="BD64" s="40"/>
      <c r="BE64" s="40"/>
      <c r="BF64" s="39">
        <v>0</v>
      </c>
      <c r="BG64" s="38">
        <v>0</v>
      </c>
      <c r="BJ64" s="122"/>
      <c r="BK64" s="37"/>
      <c r="BL64" s="37"/>
      <c r="BM64" s="37"/>
      <c r="BN64" s="32"/>
      <c r="BP64" s="36"/>
      <c r="BQ64" s="36"/>
      <c r="BR64" s="36"/>
      <c r="CE64" s="35">
        <f t="shared" si="29"/>
        <v>0</v>
      </c>
      <c r="CF64" s="33">
        <f t="shared" si="30"/>
        <v>0</v>
      </c>
      <c r="CG64" s="34">
        <f t="shared" si="31"/>
        <v>0</v>
      </c>
      <c r="CH64" s="33">
        <f t="shared" si="32"/>
        <v>0</v>
      </c>
    </row>
    <row r="65" spans="1:86" ht="15" customHeight="1" x14ac:dyDescent="0.25">
      <c r="A65" s="53">
        <v>0</v>
      </c>
      <c r="B65" s="52">
        <v>0</v>
      </c>
      <c r="C65" s="51">
        <v>0</v>
      </c>
      <c r="D65" s="51">
        <v>0</v>
      </c>
      <c r="E65" s="50">
        <v>0</v>
      </c>
      <c r="F65" s="48">
        <v>0</v>
      </c>
      <c r="G65" s="48">
        <v>0</v>
      </c>
      <c r="H65" s="48">
        <v>0</v>
      </c>
      <c r="I65" s="48">
        <v>0</v>
      </c>
      <c r="J65" s="48">
        <v>0</v>
      </c>
      <c r="K65" s="48">
        <v>0</v>
      </c>
      <c r="L65" s="48">
        <v>0</v>
      </c>
      <c r="M65" s="48">
        <v>0</v>
      </c>
      <c r="N65" s="48">
        <v>0</v>
      </c>
      <c r="O65" s="48">
        <f t="shared" si="25"/>
        <v>0</v>
      </c>
      <c r="P65" s="48">
        <f t="shared" si="26"/>
        <v>0</v>
      </c>
      <c r="Q65" s="48">
        <v>0</v>
      </c>
      <c r="R65" s="48">
        <v>0</v>
      </c>
      <c r="S65" s="48">
        <v>0</v>
      </c>
      <c r="T65" s="48">
        <v>0</v>
      </c>
      <c r="U65" s="48">
        <v>0</v>
      </c>
      <c r="V65" s="48">
        <v>0</v>
      </c>
      <c r="W65" s="48">
        <v>0</v>
      </c>
      <c r="X65" s="48">
        <v>0</v>
      </c>
      <c r="Y65" s="48">
        <v>0</v>
      </c>
      <c r="Z65" s="48">
        <v>0</v>
      </c>
      <c r="AA65" s="49">
        <f t="shared" si="27"/>
        <v>0</v>
      </c>
      <c r="AB65" s="49">
        <f t="shared" si="28"/>
        <v>0</v>
      </c>
      <c r="AC65" s="49">
        <v>0</v>
      </c>
      <c r="AD65" s="49">
        <v>0</v>
      </c>
      <c r="AE65" s="49">
        <v>0</v>
      </c>
      <c r="AF65" s="49">
        <v>0</v>
      </c>
      <c r="AG65" s="49">
        <v>0</v>
      </c>
      <c r="AH65" s="49">
        <v>0</v>
      </c>
      <c r="AI65" s="49">
        <v>0</v>
      </c>
      <c r="AJ65" s="49">
        <v>0</v>
      </c>
      <c r="AK65" s="49">
        <v>0</v>
      </c>
      <c r="AL65" s="49">
        <v>0</v>
      </c>
      <c r="AM65" s="49">
        <v>0</v>
      </c>
      <c r="AN65" s="49">
        <v>0</v>
      </c>
      <c r="AO65" s="49">
        <v>0</v>
      </c>
      <c r="AP65" s="49">
        <v>0</v>
      </c>
      <c r="AQ65" s="47">
        <v>0</v>
      </c>
      <c r="AR65" s="48">
        <v>0</v>
      </c>
      <c r="AT65" s="46">
        <v>0</v>
      </c>
      <c r="AU65" s="45">
        <v>0</v>
      </c>
      <c r="AV65" s="44">
        <v>0</v>
      </c>
      <c r="AW65" s="43">
        <v>0</v>
      </c>
      <c r="AX65" s="42">
        <v>0</v>
      </c>
      <c r="AY65" s="41">
        <v>0</v>
      </c>
      <c r="AZ65" s="40"/>
      <c r="BA65" s="40"/>
      <c r="BB65" s="40"/>
      <c r="BC65" s="40"/>
      <c r="BD65" s="40"/>
      <c r="BE65" s="40"/>
      <c r="BF65" s="39">
        <v>0</v>
      </c>
      <c r="BG65" s="38">
        <v>0</v>
      </c>
      <c r="BJ65" s="122"/>
      <c r="BK65" s="37"/>
      <c r="BL65" s="37"/>
      <c r="BM65" s="37"/>
      <c r="BN65" s="32"/>
      <c r="BP65" s="36"/>
      <c r="BQ65" s="36"/>
      <c r="BR65" s="36"/>
      <c r="CE65" s="35">
        <f t="shared" si="29"/>
        <v>0</v>
      </c>
      <c r="CF65" s="33">
        <f t="shared" si="30"/>
        <v>0</v>
      </c>
      <c r="CG65" s="34">
        <f t="shared" si="31"/>
        <v>0</v>
      </c>
      <c r="CH65" s="33">
        <f t="shared" si="32"/>
        <v>0</v>
      </c>
    </row>
    <row r="66" spans="1:86" ht="15" customHeight="1" x14ac:dyDescent="0.25">
      <c r="A66" s="53">
        <v>0</v>
      </c>
      <c r="B66" s="52">
        <v>0</v>
      </c>
      <c r="C66" s="51">
        <v>0</v>
      </c>
      <c r="D66" s="51">
        <v>0</v>
      </c>
      <c r="E66" s="50">
        <v>0</v>
      </c>
      <c r="F66" s="48">
        <v>0</v>
      </c>
      <c r="G66" s="48">
        <v>0</v>
      </c>
      <c r="H66" s="48">
        <v>0</v>
      </c>
      <c r="I66" s="48">
        <v>0</v>
      </c>
      <c r="J66" s="48">
        <v>0</v>
      </c>
      <c r="K66" s="48">
        <v>0</v>
      </c>
      <c r="L66" s="48">
        <v>0</v>
      </c>
      <c r="M66" s="48">
        <v>0</v>
      </c>
      <c r="N66" s="48">
        <v>0</v>
      </c>
      <c r="O66" s="48">
        <f t="shared" si="25"/>
        <v>0</v>
      </c>
      <c r="P66" s="48">
        <f t="shared" si="26"/>
        <v>0</v>
      </c>
      <c r="Q66" s="48">
        <v>0</v>
      </c>
      <c r="R66" s="48">
        <v>0</v>
      </c>
      <c r="S66" s="48">
        <v>0</v>
      </c>
      <c r="T66" s="48">
        <v>0</v>
      </c>
      <c r="U66" s="48">
        <v>0</v>
      </c>
      <c r="V66" s="48">
        <v>0</v>
      </c>
      <c r="W66" s="48">
        <v>0</v>
      </c>
      <c r="X66" s="48">
        <v>0</v>
      </c>
      <c r="Y66" s="48">
        <v>0</v>
      </c>
      <c r="Z66" s="48">
        <v>0</v>
      </c>
      <c r="AA66" s="49">
        <f t="shared" si="27"/>
        <v>0</v>
      </c>
      <c r="AB66" s="49">
        <f t="shared" si="28"/>
        <v>0</v>
      </c>
      <c r="AC66" s="49">
        <v>0</v>
      </c>
      <c r="AD66" s="49">
        <v>0</v>
      </c>
      <c r="AE66" s="49">
        <v>0</v>
      </c>
      <c r="AF66" s="49">
        <v>0</v>
      </c>
      <c r="AG66" s="49">
        <v>0</v>
      </c>
      <c r="AH66" s="49">
        <v>0</v>
      </c>
      <c r="AI66" s="49">
        <v>0</v>
      </c>
      <c r="AJ66" s="49">
        <v>0</v>
      </c>
      <c r="AK66" s="49">
        <v>0</v>
      </c>
      <c r="AL66" s="49">
        <v>0</v>
      </c>
      <c r="AM66" s="49">
        <v>0</v>
      </c>
      <c r="AN66" s="49">
        <v>0</v>
      </c>
      <c r="AO66" s="49">
        <v>0</v>
      </c>
      <c r="AP66" s="49">
        <v>0</v>
      </c>
      <c r="AQ66" s="47">
        <v>0</v>
      </c>
      <c r="AR66" s="48">
        <v>0</v>
      </c>
      <c r="AT66" s="46">
        <v>0</v>
      </c>
      <c r="AU66" s="45">
        <v>0</v>
      </c>
      <c r="AV66" s="44">
        <v>0</v>
      </c>
      <c r="AW66" s="43">
        <v>0</v>
      </c>
      <c r="AX66" s="42">
        <v>0</v>
      </c>
      <c r="AY66" s="41">
        <v>0</v>
      </c>
      <c r="AZ66" s="40"/>
      <c r="BA66" s="40"/>
      <c r="BB66" s="40"/>
      <c r="BC66" s="40"/>
      <c r="BD66" s="40"/>
      <c r="BE66" s="40"/>
      <c r="BF66" s="39">
        <v>0</v>
      </c>
      <c r="BG66" s="38">
        <v>0</v>
      </c>
      <c r="BJ66" s="122"/>
      <c r="BK66" s="37"/>
      <c r="BL66" s="37"/>
      <c r="BM66" s="37"/>
      <c r="BN66" s="32"/>
      <c r="BP66" s="36"/>
      <c r="BQ66" s="36"/>
      <c r="BR66" s="36"/>
      <c r="CE66" s="35">
        <f t="shared" si="29"/>
        <v>0</v>
      </c>
      <c r="CF66" s="33">
        <f t="shared" si="30"/>
        <v>0</v>
      </c>
      <c r="CG66" s="34">
        <f t="shared" si="31"/>
        <v>0</v>
      </c>
      <c r="CH66" s="33">
        <f t="shared" si="32"/>
        <v>0</v>
      </c>
    </row>
    <row r="67" spans="1:86" ht="15" customHeight="1" x14ac:dyDescent="0.25">
      <c r="A67" s="65" t="s">
        <v>2428</v>
      </c>
      <c r="B67" s="74"/>
      <c r="C67" s="66"/>
      <c r="D67" s="65"/>
      <c r="E67" s="72" t="s">
        <v>2427</v>
      </c>
      <c r="F67" s="63">
        <f t="shared" ref="F67:AP67" si="33">SUM(F68:F329)</f>
        <v>27674.895364</v>
      </c>
      <c r="G67" s="63">
        <f t="shared" si="33"/>
        <v>23850.949079999999</v>
      </c>
      <c r="H67" s="63">
        <f t="shared" si="33"/>
        <v>5688.1794799999998</v>
      </c>
      <c r="I67" s="63">
        <f t="shared" si="33"/>
        <v>2976.7007299999996</v>
      </c>
      <c r="J67" s="63">
        <f t="shared" si="33"/>
        <v>7492.6533900000013</v>
      </c>
      <c r="K67" s="63">
        <f t="shared" si="33"/>
        <v>2888.85095</v>
      </c>
      <c r="L67" s="63">
        <f t="shared" si="33"/>
        <v>2358.6776299999997</v>
      </c>
      <c r="M67" s="63">
        <f t="shared" si="33"/>
        <v>2445.8869</v>
      </c>
      <c r="N67" s="63">
        <f t="shared" si="33"/>
        <v>1307.6910899999998</v>
      </c>
      <c r="O67" s="63">
        <f t="shared" si="33"/>
        <v>84970.487837999957</v>
      </c>
      <c r="P67" s="63">
        <f t="shared" si="33"/>
        <v>74627.373139999996</v>
      </c>
      <c r="Q67" s="63">
        <f t="shared" si="33"/>
        <v>35861.289697999986</v>
      </c>
      <c r="R67" s="63">
        <f t="shared" si="33"/>
        <v>31597.855950000001</v>
      </c>
      <c r="S67" s="63">
        <f t="shared" si="33"/>
        <v>12074.743267999998</v>
      </c>
      <c r="T67" s="63">
        <f t="shared" si="33"/>
        <v>10062.286009999998</v>
      </c>
      <c r="U67" s="63">
        <f t="shared" si="33"/>
        <v>10280.687469999995</v>
      </c>
      <c r="V67" s="63">
        <f t="shared" si="33"/>
        <v>10280.687469999995</v>
      </c>
      <c r="W67" s="63">
        <f t="shared" si="33"/>
        <v>32427.04839</v>
      </c>
      <c r="X67" s="63">
        <f t="shared" si="33"/>
        <v>27022.540329999989</v>
      </c>
      <c r="Y67" s="63">
        <f t="shared" si="33"/>
        <v>2729.5998800000007</v>
      </c>
      <c r="Z67" s="63">
        <f t="shared" si="33"/>
        <v>2274.6665600000006</v>
      </c>
      <c r="AA67" s="63">
        <f t="shared" si="33"/>
        <v>13952.549869999999</v>
      </c>
      <c r="AB67" s="63">
        <f t="shared" si="33"/>
        <v>13732.310300000001</v>
      </c>
      <c r="AC67" s="63">
        <f t="shared" si="33"/>
        <v>2701.5604700000017</v>
      </c>
      <c r="AD67" s="63">
        <f t="shared" si="33"/>
        <v>818.69465000000071</v>
      </c>
      <c r="AE67" s="63">
        <f t="shared" si="33"/>
        <v>2357.6507299999994</v>
      </c>
      <c r="AF67" s="63">
        <f t="shared" si="33"/>
        <v>79.234379999999931</v>
      </c>
      <c r="AG67" s="63">
        <f t="shared" si="33"/>
        <v>710.02712999999994</v>
      </c>
      <c r="AH67" s="63">
        <f t="shared" si="33"/>
        <v>591.68928000000005</v>
      </c>
      <c r="AI67" s="63">
        <f t="shared" si="33"/>
        <v>610.00772000000006</v>
      </c>
      <c r="AJ67" s="63">
        <f t="shared" si="33"/>
        <v>508.33976000000001</v>
      </c>
      <c r="AK67" s="63">
        <f t="shared" si="33"/>
        <v>9.4025400000000001</v>
      </c>
      <c r="AL67" s="63">
        <f t="shared" si="33"/>
        <v>9.1687799999999999</v>
      </c>
      <c r="AM67" s="63">
        <f t="shared" si="33"/>
        <v>3013.3364299999998</v>
      </c>
      <c r="AN67" s="63">
        <f t="shared" si="33"/>
        <v>0</v>
      </c>
      <c r="AO67" s="63">
        <f t="shared" si="33"/>
        <v>0</v>
      </c>
      <c r="AP67" s="63">
        <f t="shared" si="33"/>
        <v>3652.6358200000018</v>
      </c>
      <c r="AQ67" s="62"/>
      <c r="AR67" s="63">
        <f>SUM(AR68:AR329)</f>
        <v>70259.317919999972</v>
      </c>
      <c r="AT67" s="61"/>
      <c r="AU67" s="60"/>
      <c r="AV67" s="59">
        <f>SUM(AV68:AV329)</f>
        <v>0</v>
      </c>
      <c r="AW67" s="58"/>
      <c r="AX67" s="57"/>
      <c r="AY67" s="56"/>
      <c r="AZ67" s="55"/>
      <c r="BA67" s="55"/>
      <c r="BB67" s="55"/>
      <c r="BC67" s="55"/>
      <c r="BD67" s="55"/>
      <c r="BE67" s="55"/>
      <c r="BF67" s="39"/>
      <c r="BG67" s="38"/>
      <c r="BJ67" s="122"/>
      <c r="BK67" s="37"/>
      <c r="BL67" s="54"/>
      <c r="BM67" s="54"/>
      <c r="BN67" s="32"/>
      <c r="BP67" s="36"/>
      <c r="BQ67" s="36"/>
      <c r="BR67" s="36"/>
      <c r="CE67" s="35"/>
      <c r="CF67" s="33"/>
      <c r="CG67" s="34"/>
      <c r="CH67" s="33"/>
    </row>
    <row r="68" spans="1:86" ht="60" customHeight="1" x14ac:dyDescent="0.25">
      <c r="A68" s="53">
        <v>0</v>
      </c>
      <c r="B68" s="52" t="s">
        <v>2683</v>
      </c>
      <c r="C68" s="51">
        <v>300000003491</v>
      </c>
      <c r="D68" s="51">
        <v>1020205611</v>
      </c>
      <c r="E68" s="50" t="s">
        <v>2702</v>
      </c>
      <c r="F68" s="48">
        <v>60.949089999999991</v>
      </c>
      <c r="G68" s="48">
        <v>54.925710000000002</v>
      </c>
      <c r="H68" s="48">
        <v>0</v>
      </c>
      <c r="I68" s="48">
        <v>30.116900000000001</v>
      </c>
      <c r="J68" s="48">
        <v>0</v>
      </c>
      <c r="K68" s="48">
        <v>0</v>
      </c>
      <c r="L68" s="48">
        <v>15.501799999999999</v>
      </c>
      <c r="M68" s="48">
        <v>9.30701</v>
      </c>
      <c r="N68" s="48">
        <v>9.30701</v>
      </c>
      <c r="O68" s="48">
        <f t="shared" ref="O68:O131" si="34">SUM(Q68,W68,Y68,AA68)</f>
        <v>77.288809999999998</v>
      </c>
      <c r="P68" s="48">
        <f t="shared" ref="P68:P131" si="35">SUM(R68,X68,Z68,AB68)</f>
        <v>77.288809999999998</v>
      </c>
      <c r="Q68" s="48">
        <v>7.5631399999999998</v>
      </c>
      <c r="R68" s="48">
        <v>7.5631399999999998</v>
      </c>
      <c r="S68" s="48">
        <v>0</v>
      </c>
      <c r="T68" s="48">
        <v>0</v>
      </c>
      <c r="U68" s="48">
        <v>7.5631399999999998</v>
      </c>
      <c r="V68" s="48">
        <v>7.5631399999999998</v>
      </c>
      <c r="W68" s="48">
        <v>0</v>
      </c>
      <c r="X68" s="48">
        <v>0</v>
      </c>
      <c r="Y68" s="48">
        <v>0</v>
      </c>
      <c r="Z68" s="48">
        <v>0</v>
      </c>
      <c r="AA68" s="49">
        <f t="shared" ref="AA68:AA131" si="36">SUM(AC68,AD68,AE68,AF68,AG68,AI68,AK68,AM68,AN68,AP68)</f>
        <v>69.725669999999994</v>
      </c>
      <c r="AB68" s="49">
        <f t="shared" ref="AB68:AB131" si="37">SUM(AC68,AD68,AE68,AF68,AH68,AJ68,AL68,AM68,AO68,AP68)</f>
        <v>69.725669999999994</v>
      </c>
      <c r="AC68" s="49">
        <v>4.5753899999999996</v>
      </c>
      <c r="AD68" s="49">
        <v>1.3696599999999999</v>
      </c>
      <c r="AE68" s="49">
        <v>63.698439999999998</v>
      </c>
      <c r="AF68" s="49">
        <v>8.2179999999999989E-2</v>
      </c>
      <c r="AG68" s="49">
        <v>0</v>
      </c>
      <c r="AH68" s="49">
        <v>0</v>
      </c>
      <c r="AI68" s="49">
        <v>0</v>
      </c>
      <c r="AJ68" s="49">
        <v>0</v>
      </c>
      <c r="AK68" s="49">
        <v>0</v>
      </c>
      <c r="AL68" s="49">
        <v>0</v>
      </c>
      <c r="AM68" s="49">
        <v>0</v>
      </c>
      <c r="AN68" s="49">
        <v>0</v>
      </c>
      <c r="AO68" s="49">
        <v>0</v>
      </c>
      <c r="AP68" s="49">
        <v>0</v>
      </c>
      <c r="AQ68" s="47" t="s">
        <v>3004</v>
      </c>
      <c r="AR68" s="48">
        <v>0</v>
      </c>
      <c r="AT68" s="46" t="s">
        <v>1310</v>
      </c>
      <c r="AU68" s="45">
        <v>1</v>
      </c>
      <c r="AV68" s="44" t="s">
        <v>3005</v>
      </c>
      <c r="AW68" s="43">
        <v>44117</v>
      </c>
      <c r="AX68" s="42">
        <v>73.771799999999999</v>
      </c>
      <c r="AY68" s="41">
        <v>30</v>
      </c>
      <c r="AZ68" s="40"/>
      <c r="BA68" s="40"/>
      <c r="BB68" s="40"/>
      <c r="BC68" s="40"/>
      <c r="BD68" s="40"/>
      <c r="BE68" s="40"/>
      <c r="BF68" s="39">
        <v>0</v>
      </c>
      <c r="BG68" s="38">
        <v>0</v>
      </c>
      <c r="BJ68" s="122"/>
      <c r="BK68" s="37"/>
      <c r="BL68" s="37"/>
      <c r="BM68" s="37"/>
      <c r="BN68" s="32"/>
      <c r="BP68" s="36"/>
      <c r="BQ68" s="36"/>
      <c r="BR68" s="36"/>
      <c r="CE68" s="35">
        <f t="shared" ref="CE68:CE131" si="38">R68-T68-V68</f>
        <v>0</v>
      </c>
      <c r="CF68" s="33">
        <f t="shared" ref="CF68:CF131" si="39">IF(CE68&gt;0.000001,T68,0)</f>
        <v>0</v>
      </c>
      <c r="CG68" s="34">
        <f t="shared" ref="CG68:CG131" si="40">V68</f>
        <v>7.5631399999999998</v>
      </c>
      <c r="CH68" s="33">
        <f t="shared" ref="CH68:CH131" si="41">IF(CE68&gt;0.000001,0,T68)</f>
        <v>0</v>
      </c>
    </row>
    <row r="69" spans="1:86" ht="60" x14ac:dyDescent="0.25">
      <c r="A69" s="53">
        <v>0</v>
      </c>
      <c r="B69" s="52" t="s">
        <v>2683</v>
      </c>
      <c r="C69" s="51">
        <v>300000003461</v>
      </c>
      <c r="D69" s="51">
        <v>1020205619</v>
      </c>
      <c r="E69" s="50" t="s">
        <v>1308</v>
      </c>
      <c r="F69" s="48">
        <v>186.40679</v>
      </c>
      <c r="G69" s="48">
        <v>174.3175</v>
      </c>
      <c r="H69" s="48">
        <v>0</v>
      </c>
      <c r="I69" s="48">
        <v>60.446440000000003</v>
      </c>
      <c r="J69" s="48">
        <v>0</v>
      </c>
      <c r="K69" s="48">
        <v>0</v>
      </c>
      <c r="L69" s="48">
        <v>84.333539999999999</v>
      </c>
      <c r="M69" s="48">
        <v>29.537520000000001</v>
      </c>
      <c r="N69" s="48">
        <v>29.537520000000001</v>
      </c>
      <c r="O69" s="48">
        <f t="shared" si="34"/>
        <v>23.980260000000001</v>
      </c>
      <c r="P69" s="48">
        <f t="shared" si="35"/>
        <v>23.980260000000001</v>
      </c>
      <c r="Q69" s="48">
        <v>0</v>
      </c>
      <c r="R69" s="48">
        <v>0</v>
      </c>
      <c r="S69" s="48">
        <v>0</v>
      </c>
      <c r="T69" s="48">
        <v>0</v>
      </c>
      <c r="U69" s="48">
        <v>0</v>
      </c>
      <c r="V69" s="48">
        <v>0</v>
      </c>
      <c r="W69" s="48">
        <v>0</v>
      </c>
      <c r="X69" s="48">
        <v>0</v>
      </c>
      <c r="Y69" s="48">
        <v>0</v>
      </c>
      <c r="Z69" s="48">
        <v>0</v>
      </c>
      <c r="AA69" s="49">
        <f t="shared" si="36"/>
        <v>23.980260000000001</v>
      </c>
      <c r="AB69" s="49">
        <f t="shared" si="37"/>
        <v>23.980260000000001</v>
      </c>
      <c r="AC69" s="49">
        <v>11.880610000000001</v>
      </c>
      <c r="AD69" s="49">
        <v>3.5785899999999997</v>
      </c>
      <c r="AE69" s="49">
        <v>8.3310300000000019</v>
      </c>
      <c r="AF69" s="49">
        <v>0.19003</v>
      </c>
      <c r="AG69" s="49">
        <v>0</v>
      </c>
      <c r="AH69" s="49">
        <v>0</v>
      </c>
      <c r="AI69" s="49">
        <v>0</v>
      </c>
      <c r="AJ69" s="49">
        <v>0</v>
      </c>
      <c r="AK69" s="49">
        <v>0</v>
      </c>
      <c r="AL69" s="49">
        <v>0</v>
      </c>
      <c r="AM69" s="49">
        <v>0</v>
      </c>
      <c r="AN69" s="49">
        <v>0</v>
      </c>
      <c r="AO69" s="49">
        <v>0</v>
      </c>
      <c r="AP69" s="49">
        <v>0</v>
      </c>
      <c r="AQ69" s="47" t="s">
        <v>1309</v>
      </c>
      <c r="AR69" s="48">
        <v>198.29775999999998</v>
      </c>
      <c r="AT69" s="46" t="s">
        <v>1310</v>
      </c>
      <c r="AU69" s="45">
        <v>1</v>
      </c>
      <c r="AV69" s="44" t="s">
        <v>3006</v>
      </c>
      <c r="AW69" s="43">
        <v>44019</v>
      </c>
      <c r="AX69" s="42">
        <v>39.870269999999998</v>
      </c>
      <c r="AY69" s="41">
        <v>51</v>
      </c>
      <c r="AZ69" s="40"/>
      <c r="BA69" s="40"/>
      <c r="BB69" s="40"/>
      <c r="BC69" s="40"/>
      <c r="BD69" s="40"/>
      <c r="BE69" s="40"/>
      <c r="BF69" s="39" t="s">
        <v>2693</v>
      </c>
      <c r="BG69" s="38">
        <v>44895</v>
      </c>
      <c r="BJ69" s="122"/>
      <c r="BK69" s="37"/>
      <c r="BL69" s="37"/>
      <c r="BM69" s="37"/>
      <c r="BN69" s="32"/>
      <c r="BP69" s="36"/>
      <c r="BQ69" s="36"/>
      <c r="BR69" s="36"/>
      <c r="CE69" s="35">
        <f t="shared" si="38"/>
        <v>0</v>
      </c>
      <c r="CF69" s="33">
        <f t="shared" si="39"/>
        <v>0</v>
      </c>
      <c r="CG69" s="34">
        <f t="shared" si="40"/>
        <v>0</v>
      </c>
      <c r="CH69" s="33">
        <f t="shared" si="41"/>
        <v>0</v>
      </c>
    </row>
    <row r="70" spans="1:86" ht="60" customHeight="1" x14ac:dyDescent="0.25">
      <c r="A70" s="53">
        <v>0</v>
      </c>
      <c r="B70" s="52" t="s">
        <v>2683</v>
      </c>
      <c r="C70" s="51">
        <v>300000003688</v>
      </c>
      <c r="D70" s="51">
        <v>1020205796</v>
      </c>
      <c r="E70" s="50" t="s">
        <v>2703</v>
      </c>
      <c r="F70" s="48">
        <v>55.388080000000002</v>
      </c>
      <c r="G70" s="48">
        <v>55.168590000000002</v>
      </c>
      <c r="H70" s="48">
        <v>0</v>
      </c>
      <c r="I70" s="48">
        <v>0</v>
      </c>
      <c r="J70" s="48">
        <v>0</v>
      </c>
      <c r="K70" s="48">
        <v>0</v>
      </c>
      <c r="L70" s="48">
        <v>54.07114</v>
      </c>
      <c r="M70" s="48">
        <v>1.09745</v>
      </c>
      <c r="N70" s="48">
        <v>0</v>
      </c>
      <c r="O70" s="48">
        <f t="shared" si="34"/>
        <v>68.421209999999988</v>
      </c>
      <c r="P70" s="48">
        <f t="shared" si="35"/>
        <v>68.421209999999988</v>
      </c>
      <c r="Q70" s="48">
        <v>0</v>
      </c>
      <c r="R70" s="48">
        <v>0</v>
      </c>
      <c r="S70" s="48">
        <v>0</v>
      </c>
      <c r="T70" s="48">
        <v>0</v>
      </c>
      <c r="U70" s="48">
        <v>0</v>
      </c>
      <c r="V70" s="48">
        <v>0</v>
      </c>
      <c r="W70" s="48">
        <v>0</v>
      </c>
      <c r="X70" s="48">
        <v>0</v>
      </c>
      <c r="Y70" s="48">
        <v>0</v>
      </c>
      <c r="Z70" s="48">
        <v>0</v>
      </c>
      <c r="AA70" s="49">
        <f t="shared" si="36"/>
        <v>68.421209999999988</v>
      </c>
      <c r="AB70" s="49">
        <f t="shared" si="37"/>
        <v>68.421209999999988</v>
      </c>
      <c r="AC70" s="49">
        <v>43.193919999999999</v>
      </c>
      <c r="AD70" s="49">
        <v>13.010169999999997</v>
      </c>
      <c r="AE70" s="49">
        <v>11.442200000000001</v>
      </c>
      <c r="AF70" s="49">
        <v>0.77492000000000005</v>
      </c>
      <c r="AG70" s="49">
        <v>0</v>
      </c>
      <c r="AH70" s="49">
        <v>0</v>
      </c>
      <c r="AI70" s="49">
        <v>0</v>
      </c>
      <c r="AJ70" s="49">
        <v>0</v>
      </c>
      <c r="AK70" s="49">
        <v>0</v>
      </c>
      <c r="AL70" s="49">
        <v>0</v>
      </c>
      <c r="AM70" s="49">
        <v>0</v>
      </c>
      <c r="AN70" s="49">
        <v>0</v>
      </c>
      <c r="AO70" s="49">
        <v>0</v>
      </c>
      <c r="AP70" s="49">
        <v>0</v>
      </c>
      <c r="AQ70" s="47" t="s">
        <v>3007</v>
      </c>
      <c r="AR70" s="48">
        <v>0</v>
      </c>
      <c r="AT70" s="46" t="s">
        <v>1310</v>
      </c>
      <c r="AU70" s="45">
        <v>1</v>
      </c>
      <c r="AV70" s="44" t="s">
        <v>3008</v>
      </c>
      <c r="AW70" s="43" t="s">
        <v>3009</v>
      </c>
      <c r="AX70" s="42" t="s">
        <v>3010</v>
      </c>
      <c r="AY70" s="41" t="s">
        <v>3011</v>
      </c>
      <c r="AZ70" s="40"/>
      <c r="BA70" s="40"/>
      <c r="BB70" s="40"/>
      <c r="BC70" s="40"/>
      <c r="BD70" s="40"/>
      <c r="BE70" s="40"/>
      <c r="BF70" s="39">
        <v>0</v>
      </c>
      <c r="BG70" s="38">
        <v>0</v>
      </c>
      <c r="BJ70" s="122"/>
      <c r="BK70" s="37"/>
      <c r="BL70" s="37"/>
      <c r="BM70" s="37"/>
      <c r="BN70" s="32"/>
      <c r="BP70" s="36"/>
      <c r="BQ70" s="36"/>
      <c r="BR70" s="36"/>
      <c r="CE70" s="35">
        <f t="shared" si="38"/>
        <v>0</v>
      </c>
      <c r="CF70" s="33">
        <f t="shared" si="39"/>
        <v>0</v>
      </c>
      <c r="CG70" s="34">
        <f t="shared" si="40"/>
        <v>0</v>
      </c>
      <c r="CH70" s="33">
        <f t="shared" si="41"/>
        <v>0</v>
      </c>
    </row>
    <row r="71" spans="1:86" ht="60" customHeight="1" x14ac:dyDescent="0.25">
      <c r="A71" s="53">
        <v>0</v>
      </c>
      <c r="B71" s="52" t="s">
        <v>2683</v>
      </c>
      <c r="C71" s="51">
        <v>300000003641</v>
      </c>
      <c r="D71" s="51">
        <v>1020205952</v>
      </c>
      <c r="E71" s="50" t="s">
        <v>2704</v>
      </c>
      <c r="F71" s="48">
        <v>64.28361000000001</v>
      </c>
      <c r="G71" s="48">
        <v>57.505250000000004</v>
      </c>
      <c r="H71" s="48">
        <v>0</v>
      </c>
      <c r="I71" s="48">
        <v>33.891800000000003</v>
      </c>
      <c r="J71" s="48">
        <v>0</v>
      </c>
      <c r="K71" s="48">
        <v>0</v>
      </c>
      <c r="L71" s="48">
        <v>20.525860000000002</v>
      </c>
      <c r="M71" s="48">
        <v>3.0875900000000001</v>
      </c>
      <c r="N71" s="48">
        <v>3.0875900000000001</v>
      </c>
      <c r="O71" s="48">
        <f t="shared" si="34"/>
        <v>69.792550000000006</v>
      </c>
      <c r="P71" s="48">
        <f t="shared" si="35"/>
        <v>69.792550000000006</v>
      </c>
      <c r="Q71" s="48">
        <v>0</v>
      </c>
      <c r="R71" s="48">
        <v>0</v>
      </c>
      <c r="S71" s="48">
        <v>0</v>
      </c>
      <c r="T71" s="48">
        <v>0</v>
      </c>
      <c r="U71" s="48">
        <v>0</v>
      </c>
      <c r="V71" s="48">
        <v>0</v>
      </c>
      <c r="W71" s="48">
        <v>0</v>
      </c>
      <c r="X71" s="48">
        <v>0</v>
      </c>
      <c r="Y71" s="48">
        <v>0</v>
      </c>
      <c r="Z71" s="48">
        <v>0</v>
      </c>
      <c r="AA71" s="49">
        <f t="shared" si="36"/>
        <v>69.792550000000006</v>
      </c>
      <c r="AB71" s="49">
        <f t="shared" si="37"/>
        <v>69.792550000000006</v>
      </c>
      <c r="AC71" s="49">
        <v>35.741370000000003</v>
      </c>
      <c r="AD71" s="49">
        <v>10.752659999999999</v>
      </c>
      <c r="AE71" s="49">
        <v>22.63101</v>
      </c>
      <c r="AF71" s="49">
        <v>0.66751000000000005</v>
      </c>
      <c r="AG71" s="49">
        <v>0</v>
      </c>
      <c r="AH71" s="49">
        <v>0</v>
      </c>
      <c r="AI71" s="49">
        <v>0</v>
      </c>
      <c r="AJ71" s="49">
        <v>0</v>
      </c>
      <c r="AK71" s="49">
        <v>0</v>
      </c>
      <c r="AL71" s="49">
        <v>0</v>
      </c>
      <c r="AM71" s="49">
        <v>0</v>
      </c>
      <c r="AN71" s="49">
        <v>0</v>
      </c>
      <c r="AO71" s="49">
        <v>0</v>
      </c>
      <c r="AP71" s="49">
        <v>0</v>
      </c>
      <c r="AQ71" s="47" t="s">
        <v>3012</v>
      </c>
      <c r="AR71" s="48">
        <v>0</v>
      </c>
      <c r="AT71" s="46" t="s">
        <v>1310</v>
      </c>
      <c r="AU71" s="45">
        <v>1</v>
      </c>
      <c r="AV71" s="44" t="s">
        <v>3013</v>
      </c>
      <c r="AW71" s="43">
        <v>44138</v>
      </c>
      <c r="AX71" s="42">
        <v>43.267000000000003</v>
      </c>
      <c r="AY71" s="41">
        <v>149</v>
      </c>
      <c r="AZ71" s="40"/>
      <c r="BA71" s="40"/>
      <c r="BB71" s="40"/>
      <c r="BC71" s="40"/>
      <c r="BD71" s="40"/>
      <c r="BE71" s="40"/>
      <c r="BF71" s="39">
        <v>0</v>
      </c>
      <c r="BG71" s="38">
        <v>0</v>
      </c>
      <c r="BJ71" s="122"/>
      <c r="BK71" s="37"/>
      <c r="BL71" s="37"/>
      <c r="BM71" s="37"/>
      <c r="BN71" s="32"/>
      <c r="BP71" s="36"/>
      <c r="BQ71" s="36"/>
      <c r="BR71" s="36"/>
      <c r="CE71" s="35">
        <f t="shared" si="38"/>
        <v>0</v>
      </c>
      <c r="CF71" s="33">
        <f t="shared" si="39"/>
        <v>0</v>
      </c>
      <c r="CG71" s="34">
        <f t="shared" si="40"/>
        <v>0</v>
      </c>
      <c r="CH71" s="33">
        <f t="shared" si="41"/>
        <v>0</v>
      </c>
    </row>
    <row r="72" spans="1:86" ht="45" customHeight="1" x14ac:dyDescent="0.25">
      <c r="A72" s="53">
        <v>0</v>
      </c>
      <c r="B72" s="52" t="s">
        <v>2683</v>
      </c>
      <c r="C72" s="51">
        <v>300000003654</v>
      </c>
      <c r="D72" s="51">
        <v>1020205954</v>
      </c>
      <c r="E72" s="50" t="s">
        <v>1311</v>
      </c>
      <c r="F72" s="48">
        <v>309.46838000000002</v>
      </c>
      <c r="G72" s="48">
        <v>275.85433999999998</v>
      </c>
      <c r="H72" s="48">
        <v>0</v>
      </c>
      <c r="I72" s="48">
        <v>168.07019</v>
      </c>
      <c r="J72" s="48">
        <v>0</v>
      </c>
      <c r="K72" s="48">
        <v>0</v>
      </c>
      <c r="L72" s="48">
        <v>93.314019999999999</v>
      </c>
      <c r="M72" s="48">
        <v>14.470129999999999</v>
      </c>
      <c r="N72" s="48">
        <v>14.470129999999999</v>
      </c>
      <c r="O72" s="48">
        <f t="shared" si="34"/>
        <v>115.05307999999999</v>
      </c>
      <c r="P72" s="48">
        <f t="shared" si="35"/>
        <v>110.80586</v>
      </c>
      <c r="Q72" s="48">
        <v>30.826989999999999</v>
      </c>
      <c r="R72" s="48">
        <v>29.018949999999997</v>
      </c>
      <c r="S72" s="48">
        <v>10.84826</v>
      </c>
      <c r="T72" s="48">
        <v>9.0402199999999997</v>
      </c>
      <c r="U72" s="48">
        <v>19.978729999999999</v>
      </c>
      <c r="V72" s="48">
        <v>19.978729999999999</v>
      </c>
      <c r="W72" s="48">
        <v>14.6351</v>
      </c>
      <c r="X72" s="48">
        <v>12.195919999999999</v>
      </c>
      <c r="Y72" s="48">
        <v>0</v>
      </c>
      <c r="Z72" s="48">
        <v>0</v>
      </c>
      <c r="AA72" s="49">
        <f t="shared" si="36"/>
        <v>69.590990000000005</v>
      </c>
      <c r="AB72" s="49">
        <f t="shared" si="37"/>
        <v>69.590990000000005</v>
      </c>
      <c r="AC72" s="49">
        <v>41.488779999999998</v>
      </c>
      <c r="AD72" s="49">
        <v>12.49464</v>
      </c>
      <c r="AE72" s="49">
        <v>6.6802299999999999</v>
      </c>
      <c r="AF72" s="49">
        <v>0.76483000000000001</v>
      </c>
      <c r="AG72" s="49">
        <v>0</v>
      </c>
      <c r="AH72" s="49">
        <v>0</v>
      </c>
      <c r="AI72" s="49">
        <v>0</v>
      </c>
      <c r="AJ72" s="49">
        <v>0</v>
      </c>
      <c r="AK72" s="49">
        <v>0</v>
      </c>
      <c r="AL72" s="49">
        <v>0</v>
      </c>
      <c r="AM72" s="49">
        <v>0</v>
      </c>
      <c r="AN72" s="49">
        <v>0</v>
      </c>
      <c r="AO72" s="49">
        <v>0</v>
      </c>
      <c r="AP72" s="49">
        <v>8.1625099999999993</v>
      </c>
      <c r="AQ72" s="47" t="s">
        <v>1312</v>
      </c>
      <c r="AR72" s="48">
        <v>386.66019999999997</v>
      </c>
      <c r="AT72" s="46" t="s">
        <v>1310</v>
      </c>
      <c r="AU72" s="45">
        <v>1</v>
      </c>
      <c r="AV72" s="44" t="s">
        <v>3014</v>
      </c>
      <c r="AW72" s="43">
        <v>44165</v>
      </c>
      <c r="AX72" s="42">
        <v>173.46745000000001</v>
      </c>
      <c r="AY72" s="41">
        <v>65</v>
      </c>
      <c r="AZ72" s="40"/>
      <c r="BA72" s="40"/>
      <c r="BB72" s="40"/>
      <c r="BC72" s="40"/>
      <c r="BD72" s="40"/>
      <c r="BE72" s="40"/>
      <c r="BF72" s="39" t="s">
        <v>2693</v>
      </c>
      <c r="BG72" s="38">
        <v>44865</v>
      </c>
      <c r="BJ72" s="122"/>
      <c r="BK72" s="37"/>
      <c r="BL72" s="37"/>
      <c r="BM72" s="37"/>
      <c r="BN72" s="32"/>
      <c r="BP72" s="36"/>
      <c r="BQ72" s="36"/>
      <c r="BR72" s="36"/>
      <c r="CE72" s="35">
        <f t="shared" si="38"/>
        <v>0</v>
      </c>
      <c r="CF72" s="33">
        <f t="shared" si="39"/>
        <v>0</v>
      </c>
      <c r="CG72" s="34">
        <f t="shared" si="40"/>
        <v>19.978729999999999</v>
      </c>
      <c r="CH72" s="33">
        <f t="shared" si="41"/>
        <v>9.0402199999999997</v>
      </c>
    </row>
    <row r="73" spans="1:86" ht="105" customHeight="1" x14ac:dyDescent="0.25">
      <c r="A73" s="53">
        <v>0</v>
      </c>
      <c r="B73" s="52" t="s">
        <v>2683</v>
      </c>
      <c r="C73" s="51">
        <v>300000003824</v>
      </c>
      <c r="D73" s="51">
        <v>1020206049</v>
      </c>
      <c r="E73" s="50" t="s">
        <v>1313</v>
      </c>
      <c r="F73" s="48">
        <v>27.44632</v>
      </c>
      <c r="G73" s="48">
        <v>27.44632</v>
      </c>
      <c r="H73" s="48">
        <v>0</v>
      </c>
      <c r="I73" s="48">
        <v>0</v>
      </c>
      <c r="J73" s="48">
        <v>0</v>
      </c>
      <c r="K73" s="48">
        <v>0</v>
      </c>
      <c r="L73" s="48">
        <v>27.44632</v>
      </c>
      <c r="M73" s="48">
        <v>0</v>
      </c>
      <c r="N73" s="48">
        <v>0</v>
      </c>
      <c r="O73" s="48">
        <f t="shared" si="34"/>
        <v>188.70441</v>
      </c>
      <c r="P73" s="48">
        <f t="shared" si="35"/>
        <v>163.21776</v>
      </c>
      <c r="Q73" s="48">
        <v>146.57677999999999</v>
      </c>
      <c r="R73" s="48">
        <v>123.89180999999999</v>
      </c>
      <c r="S73" s="48">
        <v>136.10983999999999</v>
      </c>
      <c r="T73" s="48">
        <v>113.42487</v>
      </c>
      <c r="U73" s="48">
        <v>10.466939999999999</v>
      </c>
      <c r="V73" s="48">
        <v>10.466939999999999</v>
      </c>
      <c r="W73" s="48">
        <v>16.810079999999999</v>
      </c>
      <c r="X73" s="48">
        <v>14.0084</v>
      </c>
      <c r="Y73" s="48">
        <v>0</v>
      </c>
      <c r="Z73" s="48">
        <v>0</v>
      </c>
      <c r="AA73" s="49">
        <f t="shared" si="36"/>
        <v>25.317550000000001</v>
      </c>
      <c r="AB73" s="49">
        <f t="shared" si="37"/>
        <v>25.317550000000001</v>
      </c>
      <c r="AC73" s="49">
        <v>6.4995000000000003</v>
      </c>
      <c r="AD73" s="49">
        <v>1.966</v>
      </c>
      <c r="AE73" s="49">
        <v>1.3734299999999999</v>
      </c>
      <c r="AF73" s="49">
        <v>0.20477000000000001</v>
      </c>
      <c r="AG73" s="49">
        <v>0</v>
      </c>
      <c r="AH73" s="49">
        <v>0</v>
      </c>
      <c r="AI73" s="49">
        <v>0</v>
      </c>
      <c r="AJ73" s="49">
        <v>0</v>
      </c>
      <c r="AK73" s="49">
        <v>0</v>
      </c>
      <c r="AL73" s="49">
        <v>0</v>
      </c>
      <c r="AM73" s="49">
        <v>10</v>
      </c>
      <c r="AN73" s="49">
        <v>0</v>
      </c>
      <c r="AO73" s="49">
        <v>0</v>
      </c>
      <c r="AP73" s="49">
        <v>5.2738500000000004</v>
      </c>
      <c r="AQ73" s="47" t="s">
        <v>1314</v>
      </c>
      <c r="AR73" s="48">
        <v>190.66408000000001</v>
      </c>
      <c r="AT73" s="46" t="s">
        <v>1310</v>
      </c>
      <c r="AU73" s="45">
        <v>1</v>
      </c>
      <c r="AV73" s="44" t="s">
        <v>3015</v>
      </c>
      <c r="AW73" s="43">
        <v>44280</v>
      </c>
      <c r="AX73" s="42">
        <v>79.472170000000006</v>
      </c>
      <c r="AY73" s="41">
        <v>30</v>
      </c>
      <c r="AZ73" s="40"/>
      <c r="BA73" s="40"/>
      <c r="BB73" s="40"/>
      <c r="BC73" s="40"/>
      <c r="BD73" s="40"/>
      <c r="BE73" s="40"/>
      <c r="BF73" s="39" t="s">
        <v>2695</v>
      </c>
      <c r="BG73" s="38">
        <v>44742</v>
      </c>
      <c r="BJ73" s="122"/>
      <c r="BK73" s="37"/>
      <c r="BL73" s="37"/>
      <c r="BM73" s="37"/>
      <c r="BN73" s="32"/>
      <c r="BP73" s="36"/>
      <c r="BQ73" s="36"/>
      <c r="BR73" s="36"/>
      <c r="CE73" s="35">
        <f t="shared" si="38"/>
        <v>0</v>
      </c>
      <c r="CF73" s="33">
        <f t="shared" si="39"/>
        <v>0</v>
      </c>
      <c r="CG73" s="34">
        <f t="shared" si="40"/>
        <v>10.466939999999999</v>
      </c>
      <c r="CH73" s="33">
        <f t="shared" si="41"/>
        <v>113.42487</v>
      </c>
    </row>
    <row r="74" spans="1:86" ht="60" customHeight="1" x14ac:dyDescent="0.25">
      <c r="A74" s="53">
        <v>0</v>
      </c>
      <c r="B74" s="52">
        <v>0</v>
      </c>
      <c r="C74" s="51">
        <v>300000003564</v>
      </c>
      <c r="D74" s="51">
        <v>1020205201</v>
      </c>
      <c r="E74" s="50" t="s">
        <v>2705</v>
      </c>
      <c r="F74" s="48">
        <v>153.46928</v>
      </c>
      <c r="G74" s="48">
        <v>127.89107</v>
      </c>
      <c r="H74" s="48">
        <v>0</v>
      </c>
      <c r="I74" s="48">
        <v>0</v>
      </c>
      <c r="J74" s="48">
        <v>0</v>
      </c>
      <c r="K74" s="48">
        <v>127.89107</v>
      </c>
      <c r="L74" s="48">
        <v>0</v>
      </c>
      <c r="M74" s="48">
        <v>0</v>
      </c>
      <c r="N74" s="48">
        <v>0</v>
      </c>
      <c r="O74" s="48">
        <f t="shared" si="34"/>
        <v>0</v>
      </c>
      <c r="P74" s="48">
        <f t="shared" si="35"/>
        <v>0</v>
      </c>
      <c r="Q74" s="48">
        <v>0</v>
      </c>
      <c r="R74" s="48">
        <v>0</v>
      </c>
      <c r="S74" s="48">
        <v>0</v>
      </c>
      <c r="T74" s="48">
        <v>0</v>
      </c>
      <c r="U74" s="48">
        <v>0</v>
      </c>
      <c r="V74" s="48">
        <v>0</v>
      </c>
      <c r="W74" s="48">
        <v>0</v>
      </c>
      <c r="X74" s="48">
        <v>0</v>
      </c>
      <c r="Y74" s="48">
        <v>0</v>
      </c>
      <c r="Z74" s="48">
        <v>0</v>
      </c>
      <c r="AA74" s="49">
        <f t="shared" si="36"/>
        <v>0</v>
      </c>
      <c r="AB74" s="49">
        <f t="shared" si="37"/>
        <v>0</v>
      </c>
      <c r="AC74" s="49">
        <v>0</v>
      </c>
      <c r="AD74" s="49">
        <v>0</v>
      </c>
      <c r="AE74" s="49">
        <v>0</v>
      </c>
      <c r="AF74" s="49">
        <v>0</v>
      </c>
      <c r="AG74" s="49">
        <v>0</v>
      </c>
      <c r="AH74" s="49">
        <v>0</v>
      </c>
      <c r="AI74" s="49">
        <v>0</v>
      </c>
      <c r="AJ74" s="49">
        <v>0</v>
      </c>
      <c r="AK74" s="49">
        <v>0</v>
      </c>
      <c r="AL74" s="49">
        <v>0</v>
      </c>
      <c r="AM74" s="49">
        <v>0</v>
      </c>
      <c r="AN74" s="49">
        <v>0</v>
      </c>
      <c r="AO74" s="49">
        <v>0</v>
      </c>
      <c r="AP74" s="49">
        <v>0</v>
      </c>
      <c r="AQ74" s="47" t="s">
        <v>3016</v>
      </c>
      <c r="AR74" s="48">
        <v>0</v>
      </c>
      <c r="AT74" s="46" t="s">
        <v>1310</v>
      </c>
      <c r="AU74" s="45">
        <v>1</v>
      </c>
      <c r="AV74" s="44" t="s">
        <v>3017</v>
      </c>
      <c r="AW74" s="43">
        <v>43854</v>
      </c>
      <c r="AX74" s="42">
        <v>85.994699999999995</v>
      </c>
      <c r="AY74" s="41">
        <v>135</v>
      </c>
      <c r="AZ74" s="40"/>
      <c r="BA74" s="40"/>
      <c r="BB74" s="40"/>
      <c r="BC74" s="40"/>
      <c r="BD74" s="40"/>
      <c r="BE74" s="40"/>
      <c r="BF74" s="39">
        <v>0</v>
      </c>
      <c r="BG74" s="38">
        <v>0</v>
      </c>
      <c r="BJ74" s="122"/>
      <c r="BK74" s="37"/>
      <c r="BL74" s="37"/>
      <c r="BM74" s="37"/>
      <c r="BN74" s="32"/>
      <c r="BP74" s="36"/>
      <c r="BQ74" s="36"/>
      <c r="BR74" s="36"/>
      <c r="CE74" s="35">
        <f t="shared" si="38"/>
        <v>0</v>
      </c>
      <c r="CF74" s="33">
        <f t="shared" si="39"/>
        <v>0</v>
      </c>
      <c r="CG74" s="34">
        <f t="shared" si="40"/>
        <v>0</v>
      </c>
      <c r="CH74" s="33">
        <f t="shared" si="41"/>
        <v>0</v>
      </c>
    </row>
    <row r="75" spans="1:86" ht="60" customHeight="1" x14ac:dyDescent="0.25">
      <c r="A75" s="53">
        <v>0</v>
      </c>
      <c r="B75" s="52" t="s">
        <v>2683</v>
      </c>
      <c r="C75" s="51">
        <v>300000003614</v>
      </c>
      <c r="D75" s="51">
        <v>1020205755</v>
      </c>
      <c r="E75" s="50" t="s">
        <v>1315</v>
      </c>
      <c r="F75" s="48">
        <v>40.670559999999995</v>
      </c>
      <c r="G75" s="48">
        <v>34.94117</v>
      </c>
      <c r="H75" s="48">
        <v>0</v>
      </c>
      <c r="I75" s="48">
        <v>28.64696</v>
      </c>
      <c r="J75" s="48">
        <v>0</v>
      </c>
      <c r="K75" s="48">
        <v>0</v>
      </c>
      <c r="L75" s="48">
        <v>4.0570500000000003</v>
      </c>
      <c r="M75" s="48">
        <v>2.2371599999999998</v>
      </c>
      <c r="N75" s="48">
        <v>2.2371599999999998</v>
      </c>
      <c r="O75" s="48">
        <f t="shared" si="34"/>
        <v>654.46118000000001</v>
      </c>
      <c r="P75" s="48">
        <f t="shared" si="35"/>
        <v>604.06115</v>
      </c>
      <c r="Q75" s="48">
        <v>539.65674999999999</v>
      </c>
      <c r="R75" s="48">
        <v>492.05840000000001</v>
      </c>
      <c r="S75" s="48">
        <v>285.59010999999998</v>
      </c>
      <c r="T75" s="48">
        <v>237.99176</v>
      </c>
      <c r="U75" s="48">
        <v>254.06664000000001</v>
      </c>
      <c r="V75" s="48">
        <v>254.06664000000001</v>
      </c>
      <c r="W75" s="48">
        <v>16.810079999999999</v>
      </c>
      <c r="X75" s="48">
        <v>14.0084</v>
      </c>
      <c r="Y75" s="48">
        <v>0</v>
      </c>
      <c r="Z75" s="48">
        <v>0</v>
      </c>
      <c r="AA75" s="49">
        <f t="shared" si="36"/>
        <v>97.994349999999997</v>
      </c>
      <c r="AB75" s="49">
        <f t="shared" si="37"/>
        <v>97.994349999999997</v>
      </c>
      <c r="AC75" s="49">
        <v>0</v>
      </c>
      <c r="AD75" s="49">
        <v>0</v>
      </c>
      <c r="AE75" s="49">
        <v>0</v>
      </c>
      <c r="AF75" s="49">
        <v>0</v>
      </c>
      <c r="AG75" s="49">
        <v>0</v>
      </c>
      <c r="AH75" s="49">
        <v>0</v>
      </c>
      <c r="AI75" s="49">
        <v>0</v>
      </c>
      <c r="AJ75" s="49">
        <v>0</v>
      </c>
      <c r="AK75" s="49">
        <v>0</v>
      </c>
      <c r="AL75" s="49">
        <v>0</v>
      </c>
      <c r="AM75" s="49">
        <v>61.86101</v>
      </c>
      <c r="AN75" s="49">
        <v>0</v>
      </c>
      <c r="AO75" s="49">
        <v>0</v>
      </c>
      <c r="AP75" s="49">
        <v>36.133340000000004</v>
      </c>
      <c r="AQ75" s="47" t="s">
        <v>1316</v>
      </c>
      <c r="AR75" s="48">
        <v>639.00232000000005</v>
      </c>
      <c r="AT75" s="46" t="s">
        <v>1310</v>
      </c>
      <c r="AU75" s="45">
        <v>1</v>
      </c>
      <c r="AV75" s="44" t="s">
        <v>3018</v>
      </c>
      <c r="AW75" s="43">
        <v>44181</v>
      </c>
      <c r="AX75" s="42">
        <v>133.4365</v>
      </c>
      <c r="AY75" s="41">
        <v>50</v>
      </c>
      <c r="AZ75" s="40"/>
      <c r="BA75" s="40"/>
      <c r="BB75" s="40"/>
      <c r="BC75" s="40"/>
      <c r="BD75" s="40"/>
      <c r="BE75" s="40"/>
      <c r="BF75" s="39" t="s">
        <v>2695</v>
      </c>
      <c r="BG75" s="38">
        <v>44712</v>
      </c>
      <c r="BJ75" s="122"/>
      <c r="BK75" s="37"/>
      <c r="BL75" s="37"/>
      <c r="BM75" s="37"/>
      <c r="BN75" s="32"/>
      <c r="BP75" s="36"/>
      <c r="BQ75" s="36"/>
      <c r="BR75" s="36"/>
      <c r="CE75" s="35">
        <f t="shared" si="38"/>
        <v>0</v>
      </c>
      <c r="CF75" s="33">
        <f t="shared" si="39"/>
        <v>0</v>
      </c>
      <c r="CG75" s="34">
        <f t="shared" si="40"/>
        <v>254.06664000000001</v>
      </c>
      <c r="CH75" s="33">
        <f t="shared" si="41"/>
        <v>237.99176</v>
      </c>
    </row>
    <row r="76" spans="1:86" ht="75" customHeight="1" x14ac:dyDescent="0.25">
      <c r="A76" s="53">
        <v>0</v>
      </c>
      <c r="B76" s="52" t="s">
        <v>2683</v>
      </c>
      <c r="C76" s="51">
        <v>300000003302</v>
      </c>
      <c r="D76" s="51">
        <v>1020204837</v>
      </c>
      <c r="E76" s="50" t="s">
        <v>2706</v>
      </c>
      <c r="F76" s="48">
        <v>255.36186000000001</v>
      </c>
      <c r="G76" s="48">
        <v>229.46876000000006</v>
      </c>
      <c r="H76" s="48">
        <v>0</v>
      </c>
      <c r="I76" s="48">
        <v>129.46548000000001</v>
      </c>
      <c r="J76" s="48">
        <v>0</v>
      </c>
      <c r="K76" s="48">
        <v>0</v>
      </c>
      <c r="L76" s="48">
        <v>73.949359999999999</v>
      </c>
      <c r="M76" s="48">
        <v>26.053920000000002</v>
      </c>
      <c r="N76" s="48">
        <v>26.053919999999994</v>
      </c>
      <c r="O76" s="48">
        <f t="shared" si="34"/>
        <v>104.49940000000001</v>
      </c>
      <c r="P76" s="48">
        <f t="shared" si="35"/>
        <v>104.49940000000001</v>
      </c>
      <c r="Q76" s="48">
        <v>0</v>
      </c>
      <c r="R76" s="48">
        <v>0</v>
      </c>
      <c r="S76" s="48">
        <v>0</v>
      </c>
      <c r="T76" s="48">
        <v>0</v>
      </c>
      <c r="U76" s="48">
        <v>0</v>
      </c>
      <c r="V76" s="48">
        <v>0</v>
      </c>
      <c r="W76" s="48">
        <v>0</v>
      </c>
      <c r="X76" s="48">
        <v>0</v>
      </c>
      <c r="Y76" s="48">
        <v>0</v>
      </c>
      <c r="Z76" s="48">
        <v>0</v>
      </c>
      <c r="AA76" s="49">
        <f t="shared" si="36"/>
        <v>104.49940000000001</v>
      </c>
      <c r="AB76" s="49">
        <f t="shared" si="37"/>
        <v>104.49940000000001</v>
      </c>
      <c r="AC76" s="49">
        <v>10.414370000000002</v>
      </c>
      <c r="AD76" s="49">
        <v>3.1073300000000001</v>
      </c>
      <c r="AE76" s="49">
        <v>47.179450000000003</v>
      </c>
      <c r="AF76" s="49">
        <v>0.51532</v>
      </c>
      <c r="AG76" s="49">
        <v>0</v>
      </c>
      <c r="AH76" s="49">
        <v>0</v>
      </c>
      <c r="AI76" s="49">
        <v>0</v>
      </c>
      <c r="AJ76" s="49">
        <v>0</v>
      </c>
      <c r="AK76" s="49">
        <v>0</v>
      </c>
      <c r="AL76" s="49">
        <v>0</v>
      </c>
      <c r="AM76" s="49">
        <v>8.5</v>
      </c>
      <c r="AN76" s="49">
        <v>0</v>
      </c>
      <c r="AO76" s="49">
        <v>0</v>
      </c>
      <c r="AP76" s="49">
        <v>34.78293</v>
      </c>
      <c r="AQ76" s="47" t="s">
        <v>3019</v>
      </c>
      <c r="AR76" s="48">
        <v>0</v>
      </c>
      <c r="AT76" s="46" t="s">
        <v>1310</v>
      </c>
      <c r="AU76" s="45">
        <v>1</v>
      </c>
      <c r="AV76" s="44" t="s">
        <v>3020</v>
      </c>
      <c r="AW76" s="43">
        <v>43696</v>
      </c>
      <c r="AX76" s="42">
        <v>37.4634</v>
      </c>
      <c r="AY76" s="41">
        <v>50</v>
      </c>
      <c r="AZ76" s="40"/>
      <c r="BA76" s="40"/>
      <c r="BB76" s="40"/>
      <c r="BC76" s="40"/>
      <c r="BD76" s="40"/>
      <c r="BE76" s="40"/>
      <c r="BF76" s="39">
        <v>0</v>
      </c>
      <c r="BG76" s="38">
        <v>0</v>
      </c>
      <c r="BJ76" s="122"/>
      <c r="BK76" s="37"/>
      <c r="BL76" s="37"/>
      <c r="BM76" s="37"/>
      <c r="BN76" s="32"/>
      <c r="BP76" s="36"/>
      <c r="BQ76" s="36"/>
      <c r="BR76" s="36"/>
      <c r="CE76" s="35">
        <f t="shared" si="38"/>
        <v>0</v>
      </c>
      <c r="CF76" s="33">
        <f t="shared" si="39"/>
        <v>0</v>
      </c>
      <c r="CG76" s="34">
        <f t="shared" si="40"/>
        <v>0</v>
      </c>
      <c r="CH76" s="33">
        <f t="shared" si="41"/>
        <v>0</v>
      </c>
    </row>
    <row r="77" spans="1:86" ht="150" customHeight="1" x14ac:dyDescent="0.25">
      <c r="A77" s="53">
        <v>0</v>
      </c>
      <c r="B77" s="52" t="s">
        <v>2683</v>
      </c>
      <c r="C77" s="51">
        <v>300000003885</v>
      </c>
      <c r="D77" s="51">
        <v>1020206182</v>
      </c>
      <c r="E77" s="50" t="s">
        <v>1317</v>
      </c>
      <c r="F77" s="48">
        <v>1664.6113500000001</v>
      </c>
      <c r="G77" s="48">
        <v>1402.3511700000001</v>
      </c>
      <c r="H77" s="48">
        <v>0</v>
      </c>
      <c r="I77" s="48">
        <v>501.22232000000002</v>
      </c>
      <c r="J77" s="48">
        <v>810.07860000000005</v>
      </c>
      <c r="K77" s="48">
        <v>0</v>
      </c>
      <c r="L77" s="48">
        <v>74.528220000000005</v>
      </c>
      <c r="M77" s="48">
        <v>16.522030000000001</v>
      </c>
      <c r="N77" s="48">
        <v>16.522030000000001</v>
      </c>
      <c r="O77" s="48">
        <f t="shared" si="34"/>
        <v>522.61240999999995</v>
      </c>
      <c r="P77" s="48">
        <f t="shared" si="35"/>
        <v>487.15268000000003</v>
      </c>
      <c r="Q77" s="48">
        <v>13.00009</v>
      </c>
      <c r="R77" s="48">
        <v>12.228490000000001</v>
      </c>
      <c r="S77" s="48">
        <v>4.6295999999999999</v>
      </c>
      <c r="T77" s="48">
        <v>3.8580000000000001</v>
      </c>
      <c r="U77" s="48">
        <v>8.3704900000000002</v>
      </c>
      <c r="V77" s="48">
        <v>8.3704900000000002</v>
      </c>
      <c r="W77" s="48">
        <v>208.12880000000001</v>
      </c>
      <c r="X77" s="48">
        <v>173.44067000000001</v>
      </c>
      <c r="Y77" s="48">
        <v>0</v>
      </c>
      <c r="Z77" s="48">
        <v>0</v>
      </c>
      <c r="AA77" s="49">
        <f t="shared" si="36"/>
        <v>301.48352</v>
      </c>
      <c r="AB77" s="49">
        <f t="shared" si="37"/>
        <v>301.48352</v>
      </c>
      <c r="AC77" s="49">
        <v>21.131060000000002</v>
      </c>
      <c r="AD77" s="49">
        <v>6.3102600000000004</v>
      </c>
      <c r="AE77" s="49">
        <v>13.452199999999999</v>
      </c>
      <c r="AF77" s="49">
        <v>1.0620799999999999</v>
      </c>
      <c r="AG77" s="49">
        <v>0</v>
      </c>
      <c r="AH77" s="49">
        <v>0</v>
      </c>
      <c r="AI77" s="49">
        <v>0</v>
      </c>
      <c r="AJ77" s="49">
        <v>0</v>
      </c>
      <c r="AK77" s="49">
        <v>0</v>
      </c>
      <c r="AL77" s="49">
        <v>0</v>
      </c>
      <c r="AM77" s="49">
        <v>40</v>
      </c>
      <c r="AN77" s="49">
        <v>0</v>
      </c>
      <c r="AO77" s="49">
        <v>0</v>
      </c>
      <c r="AP77" s="49">
        <v>219.52791999999999</v>
      </c>
      <c r="AQ77" s="47" t="s">
        <v>1318</v>
      </c>
      <c r="AR77" s="48">
        <v>1889.5038500000001</v>
      </c>
      <c r="AT77" s="46" t="s">
        <v>1310</v>
      </c>
      <c r="AU77" s="45">
        <v>1</v>
      </c>
      <c r="AV77" s="44" t="s">
        <v>3021</v>
      </c>
      <c r="AW77" s="43">
        <v>44350</v>
      </c>
      <c r="AX77" s="42">
        <v>72.477239999999995</v>
      </c>
      <c r="AY77" s="41">
        <v>60</v>
      </c>
      <c r="AZ77" s="40"/>
      <c r="BA77" s="40"/>
      <c r="BB77" s="40"/>
      <c r="BC77" s="40"/>
      <c r="BD77" s="40"/>
      <c r="BE77" s="40"/>
      <c r="BF77" s="39" t="s">
        <v>2695</v>
      </c>
      <c r="BG77" s="38">
        <v>44680</v>
      </c>
      <c r="BJ77" s="122"/>
      <c r="BK77" s="37"/>
      <c r="BL77" s="37"/>
      <c r="BM77" s="37"/>
      <c r="BN77" s="32"/>
      <c r="BP77" s="36"/>
      <c r="BQ77" s="36"/>
      <c r="BR77" s="36"/>
      <c r="CE77" s="35">
        <f t="shared" si="38"/>
        <v>0</v>
      </c>
      <c r="CF77" s="33">
        <f t="shared" si="39"/>
        <v>0</v>
      </c>
      <c r="CG77" s="34">
        <f t="shared" si="40"/>
        <v>8.3704900000000002</v>
      </c>
      <c r="CH77" s="33">
        <f t="shared" si="41"/>
        <v>3.8580000000000001</v>
      </c>
    </row>
    <row r="78" spans="1:86" ht="75" customHeight="1" x14ac:dyDescent="0.25">
      <c r="A78" s="53">
        <v>0</v>
      </c>
      <c r="B78" s="52" t="s">
        <v>2683</v>
      </c>
      <c r="C78" s="51">
        <v>300000003925</v>
      </c>
      <c r="D78" s="51">
        <v>1020206177</v>
      </c>
      <c r="E78" s="50" t="s">
        <v>2707</v>
      </c>
      <c r="F78" s="48">
        <v>1.59677</v>
      </c>
      <c r="G78" s="48">
        <v>1.59677</v>
      </c>
      <c r="H78" s="48">
        <v>0</v>
      </c>
      <c r="I78" s="48">
        <v>0</v>
      </c>
      <c r="J78" s="48">
        <v>0</v>
      </c>
      <c r="K78" s="48">
        <v>0</v>
      </c>
      <c r="L78" s="48">
        <v>1.59677</v>
      </c>
      <c r="M78" s="48">
        <v>0</v>
      </c>
      <c r="N78" s="48">
        <v>0</v>
      </c>
      <c r="O78" s="48">
        <f t="shared" si="34"/>
        <v>0</v>
      </c>
      <c r="P78" s="48">
        <f t="shared" si="35"/>
        <v>0</v>
      </c>
      <c r="Q78" s="48">
        <v>0</v>
      </c>
      <c r="R78" s="48">
        <v>0</v>
      </c>
      <c r="S78" s="48">
        <v>0</v>
      </c>
      <c r="T78" s="48">
        <v>0</v>
      </c>
      <c r="U78" s="48">
        <v>0</v>
      </c>
      <c r="V78" s="48">
        <v>0</v>
      </c>
      <c r="W78" s="48">
        <v>0</v>
      </c>
      <c r="X78" s="48">
        <v>0</v>
      </c>
      <c r="Y78" s="48">
        <v>0</v>
      </c>
      <c r="Z78" s="48">
        <v>0</v>
      </c>
      <c r="AA78" s="49">
        <f t="shared" si="36"/>
        <v>0</v>
      </c>
      <c r="AB78" s="49">
        <f t="shared" si="37"/>
        <v>0</v>
      </c>
      <c r="AC78" s="49">
        <v>0</v>
      </c>
      <c r="AD78" s="49">
        <v>0</v>
      </c>
      <c r="AE78" s="49">
        <v>0</v>
      </c>
      <c r="AF78" s="49">
        <v>0</v>
      </c>
      <c r="AG78" s="49">
        <v>0</v>
      </c>
      <c r="AH78" s="49">
        <v>0</v>
      </c>
      <c r="AI78" s="49">
        <v>0</v>
      </c>
      <c r="AJ78" s="49">
        <v>0</v>
      </c>
      <c r="AK78" s="49">
        <v>0</v>
      </c>
      <c r="AL78" s="49">
        <v>0</v>
      </c>
      <c r="AM78" s="49">
        <v>0</v>
      </c>
      <c r="AN78" s="49">
        <v>0</v>
      </c>
      <c r="AO78" s="49">
        <v>0</v>
      </c>
      <c r="AP78" s="49">
        <v>0</v>
      </c>
      <c r="AQ78" s="47" t="s">
        <v>3022</v>
      </c>
      <c r="AR78" s="48">
        <v>0</v>
      </c>
      <c r="AT78" s="46" t="s">
        <v>1310</v>
      </c>
      <c r="AU78" s="45">
        <v>1</v>
      </c>
      <c r="AV78" s="44" t="s">
        <v>3023</v>
      </c>
      <c r="AW78" s="43">
        <v>44312</v>
      </c>
      <c r="AX78" s="42">
        <v>79.472700000000003</v>
      </c>
      <c r="AY78" s="41">
        <v>30</v>
      </c>
      <c r="AZ78" s="40"/>
      <c r="BA78" s="40"/>
      <c r="BB78" s="40"/>
      <c r="BC78" s="40"/>
      <c r="BD78" s="40"/>
      <c r="BE78" s="40"/>
      <c r="BF78" s="39">
        <v>0</v>
      </c>
      <c r="BG78" s="38">
        <v>0</v>
      </c>
      <c r="BJ78" s="122"/>
      <c r="BK78" s="37"/>
      <c r="BL78" s="37"/>
      <c r="BM78" s="37"/>
      <c r="BN78" s="32"/>
      <c r="BP78" s="36"/>
      <c r="BQ78" s="36"/>
      <c r="BR78" s="36"/>
      <c r="CE78" s="35">
        <f t="shared" si="38"/>
        <v>0</v>
      </c>
      <c r="CF78" s="33">
        <f t="shared" si="39"/>
        <v>0</v>
      </c>
      <c r="CG78" s="34">
        <f t="shared" si="40"/>
        <v>0</v>
      </c>
      <c r="CH78" s="33">
        <f t="shared" si="41"/>
        <v>0</v>
      </c>
    </row>
    <row r="79" spans="1:86" ht="45" customHeight="1" x14ac:dyDescent="0.25">
      <c r="A79" s="53">
        <v>0</v>
      </c>
      <c r="B79" s="52">
        <v>0</v>
      </c>
      <c r="C79" s="51">
        <v>300000004105</v>
      </c>
      <c r="D79" s="51">
        <v>1020205159</v>
      </c>
      <c r="E79" s="50" t="s">
        <v>2708</v>
      </c>
      <c r="F79" s="48">
        <v>143.63135</v>
      </c>
      <c r="G79" s="48">
        <v>119.69279</v>
      </c>
      <c r="H79" s="48">
        <v>0</v>
      </c>
      <c r="I79" s="48">
        <v>0</v>
      </c>
      <c r="J79" s="48">
        <v>0</v>
      </c>
      <c r="K79" s="48">
        <v>119.69279</v>
      </c>
      <c r="L79" s="48">
        <v>0</v>
      </c>
      <c r="M79" s="48">
        <v>0</v>
      </c>
      <c r="N79" s="48">
        <v>0</v>
      </c>
      <c r="O79" s="48">
        <f t="shared" si="34"/>
        <v>0</v>
      </c>
      <c r="P79" s="48">
        <f t="shared" si="35"/>
        <v>0</v>
      </c>
      <c r="Q79" s="48">
        <v>0</v>
      </c>
      <c r="R79" s="48">
        <v>0</v>
      </c>
      <c r="S79" s="48">
        <v>0</v>
      </c>
      <c r="T79" s="48">
        <v>0</v>
      </c>
      <c r="U79" s="48">
        <v>0</v>
      </c>
      <c r="V79" s="48">
        <v>0</v>
      </c>
      <c r="W79" s="48">
        <v>0</v>
      </c>
      <c r="X79" s="48">
        <v>0</v>
      </c>
      <c r="Y79" s="48">
        <v>0</v>
      </c>
      <c r="Z79" s="48">
        <v>0</v>
      </c>
      <c r="AA79" s="49">
        <f t="shared" si="36"/>
        <v>0</v>
      </c>
      <c r="AB79" s="49">
        <f t="shared" si="37"/>
        <v>0</v>
      </c>
      <c r="AC79" s="49">
        <v>0</v>
      </c>
      <c r="AD79" s="49">
        <v>0</v>
      </c>
      <c r="AE79" s="49">
        <v>0</v>
      </c>
      <c r="AF79" s="49">
        <v>0</v>
      </c>
      <c r="AG79" s="49">
        <v>0</v>
      </c>
      <c r="AH79" s="49">
        <v>0</v>
      </c>
      <c r="AI79" s="49">
        <v>0</v>
      </c>
      <c r="AJ79" s="49">
        <v>0</v>
      </c>
      <c r="AK79" s="49">
        <v>0</v>
      </c>
      <c r="AL79" s="49">
        <v>0</v>
      </c>
      <c r="AM79" s="49">
        <v>0</v>
      </c>
      <c r="AN79" s="49">
        <v>0</v>
      </c>
      <c r="AO79" s="49">
        <v>0</v>
      </c>
      <c r="AP79" s="49">
        <v>0</v>
      </c>
      <c r="AQ79" s="47" t="s">
        <v>3024</v>
      </c>
      <c r="AR79" s="48">
        <v>0</v>
      </c>
      <c r="AT79" s="46" t="s">
        <v>1310</v>
      </c>
      <c r="AU79" s="45">
        <v>1</v>
      </c>
      <c r="AV79" s="44" t="s">
        <v>3025</v>
      </c>
      <c r="AW79" s="43">
        <v>43706</v>
      </c>
      <c r="AX79" s="42">
        <v>104.065</v>
      </c>
      <c r="AY79" s="41">
        <v>150</v>
      </c>
      <c r="AZ79" s="40"/>
      <c r="BA79" s="40"/>
      <c r="BB79" s="40"/>
      <c r="BC79" s="40"/>
      <c r="BD79" s="40"/>
      <c r="BE79" s="40"/>
      <c r="BF79" s="39">
        <v>0</v>
      </c>
      <c r="BG79" s="38">
        <v>0</v>
      </c>
      <c r="BJ79" s="122"/>
      <c r="BK79" s="37"/>
      <c r="BL79" s="37"/>
      <c r="BM79" s="37"/>
      <c r="BN79" s="32"/>
      <c r="BP79" s="36"/>
      <c r="BQ79" s="36"/>
      <c r="BR79" s="36"/>
      <c r="CE79" s="35">
        <f t="shared" si="38"/>
        <v>0</v>
      </c>
      <c r="CF79" s="33">
        <f t="shared" si="39"/>
        <v>0</v>
      </c>
      <c r="CG79" s="34">
        <f t="shared" si="40"/>
        <v>0</v>
      </c>
      <c r="CH79" s="33">
        <f t="shared" si="41"/>
        <v>0</v>
      </c>
    </row>
    <row r="80" spans="1:86" ht="45" customHeight="1" x14ac:dyDescent="0.25">
      <c r="A80" s="53">
        <v>0</v>
      </c>
      <c r="B80" s="52" t="s">
        <v>2683</v>
      </c>
      <c r="C80" s="51">
        <v>300000004092</v>
      </c>
      <c r="D80" s="51">
        <v>1020206054</v>
      </c>
      <c r="E80" s="50" t="s">
        <v>2709</v>
      </c>
      <c r="F80" s="48">
        <v>3.7864300000000002</v>
      </c>
      <c r="G80" s="48">
        <v>3.7864300000000002</v>
      </c>
      <c r="H80" s="48">
        <v>0</v>
      </c>
      <c r="I80" s="48">
        <v>0</v>
      </c>
      <c r="J80" s="48">
        <v>0</v>
      </c>
      <c r="K80" s="48">
        <v>0</v>
      </c>
      <c r="L80" s="48">
        <v>3.7864300000000002</v>
      </c>
      <c r="M80" s="48">
        <v>0</v>
      </c>
      <c r="N80" s="48">
        <v>0</v>
      </c>
      <c r="O80" s="48">
        <f t="shared" si="34"/>
        <v>69.749200000000002</v>
      </c>
      <c r="P80" s="48">
        <f t="shared" si="35"/>
        <v>69.749200000000002</v>
      </c>
      <c r="Q80" s="48">
        <v>0</v>
      </c>
      <c r="R80" s="48">
        <v>0</v>
      </c>
      <c r="S80" s="48">
        <v>0</v>
      </c>
      <c r="T80" s="48">
        <v>0</v>
      </c>
      <c r="U80" s="48">
        <v>0</v>
      </c>
      <c r="V80" s="48">
        <v>0</v>
      </c>
      <c r="W80" s="48">
        <v>0</v>
      </c>
      <c r="X80" s="48">
        <v>0</v>
      </c>
      <c r="Y80" s="48">
        <v>0</v>
      </c>
      <c r="Z80" s="48">
        <v>0</v>
      </c>
      <c r="AA80" s="49">
        <f t="shared" si="36"/>
        <v>69.749200000000002</v>
      </c>
      <c r="AB80" s="49">
        <f t="shared" si="37"/>
        <v>69.749200000000002</v>
      </c>
      <c r="AC80" s="49">
        <v>3.2193400000000003</v>
      </c>
      <c r="AD80" s="49">
        <v>0.96309999999999996</v>
      </c>
      <c r="AE80" s="49">
        <v>65.508719999999997</v>
      </c>
      <c r="AF80" s="49">
        <v>5.8040000000000001E-2</v>
      </c>
      <c r="AG80" s="49">
        <v>0</v>
      </c>
      <c r="AH80" s="49">
        <v>0</v>
      </c>
      <c r="AI80" s="49">
        <v>0</v>
      </c>
      <c r="AJ80" s="49">
        <v>0</v>
      </c>
      <c r="AK80" s="49">
        <v>0</v>
      </c>
      <c r="AL80" s="49">
        <v>0</v>
      </c>
      <c r="AM80" s="49">
        <v>0</v>
      </c>
      <c r="AN80" s="49">
        <v>0</v>
      </c>
      <c r="AO80" s="49">
        <v>0</v>
      </c>
      <c r="AP80" s="49">
        <v>0</v>
      </c>
      <c r="AQ80" s="47" t="s">
        <v>3026</v>
      </c>
      <c r="AR80" s="48">
        <v>0</v>
      </c>
      <c r="AT80" s="46" t="s">
        <v>1310</v>
      </c>
      <c r="AU80" s="45">
        <v>1</v>
      </c>
      <c r="AV80" s="44" t="s">
        <v>3027</v>
      </c>
      <c r="AW80" s="43">
        <v>44284</v>
      </c>
      <c r="AX80" s="42">
        <v>119.20905</v>
      </c>
      <c r="AY80" s="41">
        <v>60</v>
      </c>
      <c r="AZ80" s="40"/>
      <c r="BA80" s="40"/>
      <c r="BB80" s="40"/>
      <c r="BC80" s="40"/>
      <c r="BD80" s="40"/>
      <c r="BE80" s="40"/>
      <c r="BF80" s="39">
        <v>0</v>
      </c>
      <c r="BG80" s="38">
        <v>0</v>
      </c>
      <c r="BJ80" s="122"/>
      <c r="BK80" s="37"/>
      <c r="BL80" s="37"/>
      <c r="BM80" s="37"/>
      <c r="BN80" s="32"/>
      <c r="BP80" s="36"/>
      <c r="BQ80" s="36"/>
      <c r="BR80" s="36"/>
      <c r="CE80" s="35">
        <f t="shared" si="38"/>
        <v>0</v>
      </c>
      <c r="CF80" s="33">
        <f t="shared" si="39"/>
        <v>0</v>
      </c>
      <c r="CG80" s="34">
        <f t="shared" si="40"/>
        <v>0</v>
      </c>
      <c r="CH80" s="33">
        <f t="shared" si="41"/>
        <v>0</v>
      </c>
    </row>
    <row r="81" spans="1:86" ht="60" customHeight="1" x14ac:dyDescent="0.25">
      <c r="A81" s="53">
        <v>0</v>
      </c>
      <c r="B81" s="52" t="s">
        <v>2683</v>
      </c>
      <c r="C81" s="51">
        <v>300000002651</v>
      </c>
      <c r="D81" s="51">
        <v>1020004042</v>
      </c>
      <c r="E81" s="50" t="s">
        <v>2710</v>
      </c>
      <c r="F81" s="48">
        <v>18.485769999999999</v>
      </c>
      <c r="G81" s="48">
        <v>18.485769999999999</v>
      </c>
      <c r="H81" s="48">
        <v>0</v>
      </c>
      <c r="I81" s="48">
        <v>0</v>
      </c>
      <c r="J81" s="48">
        <v>0</v>
      </c>
      <c r="K81" s="48">
        <v>0</v>
      </c>
      <c r="L81" s="48">
        <v>18.485769999999999</v>
      </c>
      <c r="M81" s="48">
        <v>0</v>
      </c>
      <c r="N81" s="48">
        <v>0</v>
      </c>
      <c r="O81" s="48">
        <f t="shared" si="34"/>
        <v>20.01906</v>
      </c>
      <c r="P81" s="48">
        <f t="shared" si="35"/>
        <v>20.01906</v>
      </c>
      <c r="Q81" s="48">
        <v>0</v>
      </c>
      <c r="R81" s="48">
        <v>0</v>
      </c>
      <c r="S81" s="48">
        <v>0</v>
      </c>
      <c r="T81" s="48">
        <v>0</v>
      </c>
      <c r="U81" s="48">
        <v>0</v>
      </c>
      <c r="V81" s="48">
        <v>0</v>
      </c>
      <c r="W81" s="48">
        <v>0</v>
      </c>
      <c r="X81" s="48">
        <v>0</v>
      </c>
      <c r="Y81" s="48">
        <v>0</v>
      </c>
      <c r="Z81" s="48">
        <v>0</v>
      </c>
      <c r="AA81" s="49">
        <f t="shared" si="36"/>
        <v>20.01906</v>
      </c>
      <c r="AB81" s="49">
        <f t="shared" si="37"/>
        <v>20.01906</v>
      </c>
      <c r="AC81" s="49">
        <v>10.082660000000001</v>
      </c>
      <c r="AD81" s="49">
        <v>3.0109400000000002</v>
      </c>
      <c r="AE81" s="49">
        <v>6.4186900000000007</v>
      </c>
      <c r="AF81" s="49">
        <v>0.50677000000000005</v>
      </c>
      <c r="AG81" s="49">
        <v>0</v>
      </c>
      <c r="AH81" s="49">
        <v>0</v>
      </c>
      <c r="AI81" s="49">
        <v>0</v>
      </c>
      <c r="AJ81" s="49">
        <v>0</v>
      </c>
      <c r="AK81" s="49">
        <v>0</v>
      </c>
      <c r="AL81" s="49">
        <v>0</v>
      </c>
      <c r="AM81" s="49">
        <v>0</v>
      </c>
      <c r="AN81" s="49">
        <v>0</v>
      </c>
      <c r="AO81" s="49">
        <v>0</v>
      </c>
      <c r="AP81" s="49">
        <v>0</v>
      </c>
      <c r="AQ81" s="47" t="s">
        <v>3028</v>
      </c>
      <c r="AR81" s="48">
        <v>0</v>
      </c>
      <c r="AT81" s="46" t="s">
        <v>1310</v>
      </c>
      <c r="AU81" s="45">
        <v>1</v>
      </c>
      <c r="AV81" s="44" t="s">
        <v>3029</v>
      </c>
      <c r="AW81" s="43">
        <v>43389</v>
      </c>
      <c r="AX81" s="42">
        <v>43.404400000000003</v>
      </c>
      <c r="AY81" s="41">
        <v>40</v>
      </c>
      <c r="AZ81" s="40"/>
      <c r="BA81" s="40"/>
      <c r="BB81" s="40"/>
      <c r="BC81" s="40"/>
      <c r="BD81" s="40"/>
      <c r="BE81" s="40"/>
      <c r="BF81" s="39">
        <v>0</v>
      </c>
      <c r="BG81" s="38">
        <v>0</v>
      </c>
      <c r="BJ81" s="122"/>
      <c r="BK81" s="37"/>
      <c r="BL81" s="37"/>
      <c r="BM81" s="37"/>
      <c r="BN81" s="32"/>
      <c r="BP81" s="36"/>
      <c r="BQ81" s="36"/>
      <c r="BR81" s="36"/>
      <c r="CE81" s="35">
        <f t="shared" si="38"/>
        <v>0</v>
      </c>
      <c r="CF81" s="33">
        <f t="shared" si="39"/>
        <v>0</v>
      </c>
      <c r="CG81" s="34">
        <f t="shared" si="40"/>
        <v>0</v>
      </c>
      <c r="CH81" s="33">
        <f t="shared" si="41"/>
        <v>0</v>
      </c>
    </row>
    <row r="82" spans="1:86" ht="90" customHeight="1" x14ac:dyDescent="0.25">
      <c r="A82" s="53">
        <v>0</v>
      </c>
      <c r="B82" s="52" t="s">
        <v>2683</v>
      </c>
      <c r="C82" s="51">
        <v>300000004104</v>
      </c>
      <c r="D82" s="51">
        <v>1020205615</v>
      </c>
      <c r="E82" s="50" t="s">
        <v>1319</v>
      </c>
      <c r="F82" s="48">
        <v>0.18794</v>
      </c>
      <c r="G82" s="48">
        <v>0.18794</v>
      </c>
      <c r="H82" s="48">
        <v>0</v>
      </c>
      <c r="I82" s="48">
        <v>0</v>
      </c>
      <c r="J82" s="48">
        <v>0</v>
      </c>
      <c r="K82" s="48">
        <v>0</v>
      </c>
      <c r="L82" s="48">
        <v>0.18794</v>
      </c>
      <c r="M82" s="48">
        <v>0</v>
      </c>
      <c r="N82" s="48">
        <v>0</v>
      </c>
      <c r="O82" s="48">
        <f t="shared" si="34"/>
        <v>40.302</v>
      </c>
      <c r="P82" s="48">
        <f t="shared" si="35"/>
        <v>37.526309999999995</v>
      </c>
      <c r="Q82" s="48">
        <v>5.0015200000000002</v>
      </c>
      <c r="R82" s="48">
        <v>4.5988699999999998</v>
      </c>
      <c r="S82" s="48">
        <v>2.4158900000000001</v>
      </c>
      <c r="T82" s="48">
        <v>2.0132400000000001</v>
      </c>
      <c r="U82" s="48">
        <v>2.5856300000000001</v>
      </c>
      <c r="V82" s="48">
        <v>2.5856300000000001</v>
      </c>
      <c r="W82" s="48">
        <v>14.23823</v>
      </c>
      <c r="X82" s="48">
        <v>11.86519</v>
      </c>
      <c r="Y82" s="48">
        <v>0</v>
      </c>
      <c r="Z82" s="48">
        <v>0</v>
      </c>
      <c r="AA82" s="49">
        <f t="shared" si="36"/>
        <v>21.062249999999999</v>
      </c>
      <c r="AB82" s="49">
        <f t="shared" si="37"/>
        <v>21.062249999999999</v>
      </c>
      <c r="AC82" s="49">
        <v>10.082660000000001</v>
      </c>
      <c r="AD82" s="49">
        <v>3.0109400000000002</v>
      </c>
      <c r="AE82" s="49">
        <v>6.4186900000000007</v>
      </c>
      <c r="AF82" s="49">
        <v>0.50677000000000005</v>
      </c>
      <c r="AG82" s="49">
        <v>0</v>
      </c>
      <c r="AH82" s="49">
        <v>0</v>
      </c>
      <c r="AI82" s="49">
        <v>0</v>
      </c>
      <c r="AJ82" s="49">
        <v>0</v>
      </c>
      <c r="AK82" s="49">
        <v>0</v>
      </c>
      <c r="AL82" s="49">
        <v>0</v>
      </c>
      <c r="AM82" s="49">
        <v>0</v>
      </c>
      <c r="AN82" s="49">
        <v>0</v>
      </c>
      <c r="AO82" s="49">
        <v>0</v>
      </c>
      <c r="AP82" s="49">
        <v>1.0431900000000001</v>
      </c>
      <c r="AQ82" s="47" t="s">
        <v>1320</v>
      </c>
      <c r="AR82" s="48">
        <v>37.71425</v>
      </c>
      <c r="AT82" s="46" t="s">
        <v>1310</v>
      </c>
      <c r="AU82" s="45">
        <v>1</v>
      </c>
      <c r="AV82" s="44" t="s">
        <v>3030</v>
      </c>
      <c r="AW82" s="43">
        <v>44084</v>
      </c>
      <c r="AX82" s="42">
        <v>373.62220000000002</v>
      </c>
      <c r="AY82" s="41">
        <v>140</v>
      </c>
      <c r="AZ82" s="40"/>
      <c r="BA82" s="40"/>
      <c r="BB82" s="40"/>
      <c r="BC82" s="40"/>
      <c r="BD82" s="40"/>
      <c r="BE82" s="40"/>
      <c r="BF82" s="39" t="s">
        <v>2695</v>
      </c>
      <c r="BG82" s="38">
        <v>44742</v>
      </c>
      <c r="BJ82" s="122"/>
      <c r="BK82" s="37"/>
      <c r="BL82" s="37"/>
      <c r="BM82" s="37"/>
      <c r="BN82" s="32"/>
      <c r="BP82" s="36"/>
      <c r="BQ82" s="36"/>
      <c r="BR82" s="36"/>
      <c r="CE82" s="35">
        <f t="shared" si="38"/>
        <v>0</v>
      </c>
      <c r="CF82" s="33">
        <f t="shared" si="39"/>
        <v>0</v>
      </c>
      <c r="CG82" s="34">
        <f t="shared" si="40"/>
        <v>2.5856300000000001</v>
      </c>
      <c r="CH82" s="33">
        <f t="shared" si="41"/>
        <v>2.0132400000000001</v>
      </c>
    </row>
    <row r="83" spans="1:86" ht="60" customHeight="1" x14ac:dyDescent="0.25">
      <c r="A83" s="53">
        <v>0</v>
      </c>
      <c r="B83" s="52" t="s">
        <v>2683</v>
      </c>
      <c r="C83" s="51">
        <v>300000004091</v>
      </c>
      <c r="D83" s="51">
        <v>1020206174</v>
      </c>
      <c r="E83" s="50" t="s">
        <v>2711</v>
      </c>
      <c r="F83" s="48">
        <v>31.10726</v>
      </c>
      <c r="G83" s="48">
        <v>27.077760000000001</v>
      </c>
      <c r="H83" s="48">
        <v>0</v>
      </c>
      <c r="I83" s="48">
        <v>20.147480000000002</v>
      </c>
      <c r="J83" s="48">
        <v>0</v>
      </c>
      <c r="K83" s="48">
        <v>0</v>
      </c>
      <c r="L83" s="48">
        <v>6.6112599999999997</v>
      </c>
      <c r="M83" s="48">
        <v>0.31902000000000003</v>
      </c>
      <c r="N83" s="48">
        <v>0.31902000000000003</v>
      </c>
      <c r="O83" s="48">
        <f t="shared" si="34"/>
        <v>77.17689</v>
      </c>
      <c r="P83" s="48">
        <f t="shared" si="35"/>
        <v>77.17689</v>
      </c>
      <c r="Q83" s="48">
        <v>0</v>
      </c>
      <c r="R83" s="48">
        <v>0</v>
      </c>
      <c r="S83" s="48">
        <v>0</v>
      </c>
      <c r="T83" s="48">
        <v>0</v>
      </c>
      <c r="U83" s="48">
        <v>0</v>
      </c>
      <c r="V83" s="48">
        <v>0</v>
      </c>
      <c r="W83" s="48">
        <v>0</v>
      </c>
      <c r="X83" s="48">
        <v>0</v>
      </c>
      <c r="Y83" s="48">
        <v>0</v>
      </c>
      <c r="Z83" s="48">
        <v>0</v>
      </c>
      <c r="AA83" s="49">
        <f t="shared" si="36"/>
        <v>77.17689</v>
      </c>
      <c r="AB83" s="49">
        <f t="shared" si="37"/>
        <v>77.17689</v>
      </c>
      <c r="AC83" s="49">
        <v>11.57193</v>
      </c>
      <c r="AD83" s="49">
        <v>3.4849700000000001</v>
      </c>
      <c r="AE83" s="49">
        <v>49.441779999999994</v>
      </c>
      <c r="AF83" s="49">
        <v>0.24123</v>
      </c>
      <c r="AG83" s="49">
        <v>0</v>
      </c>
      <c r="AH83" s="49">
        <v>0</v>
      </c>
      <c r="AI83" s="49">
        <v>0</v>
      </c>
      <c r="AJ83" s="49">
        <v>0</v>
      </c>
      <c r="AK83" s="49">
        <v>0</v>
      </c>
      <c r="AL83" s="49">
        <v>0</v>
      </c>
      <c r="AM83" s="49">
        <v>5</v>
      </c>
      <c r="AN83" s="49">
        <v>0</v>
      </c>
      <c r="AO83" s="49">
        <v>0</v>
      </c>
      <c r="AP83" s="49">
        <v>7.4369800000000001</v>
      </c>
      <c r="AQ83" s="47" t="s">
        <v>3031</v>
      </c>
      <c r="AR83" s="48">
        <v>0</v>
      </c>
      <c r="AT83" s="46" t="s">
        <v>1310</v>
      </c>
      <c r="AU83" s="45">
        <v>1</v>
      </c>
      <c r="AV83" s="44" t="s">
        <v>3032</v>
      </c>
      <c r="AW83" s="43">
        <v>44403</v>
      </c>
      <c r="AX83" s="42">
        <v>92.718149999999994</v>
      </c>
      <c r="AY83" s="41">
        <v>35</v>
      </c>
      <c r="AZ83" s="40"/>
      <c r="BA83" s="40"/>
      <c r="BB83" s="40"/>
      <c r="BC83" s="40"/>
      <c r="BD83" s="40"/>
      <c r="BE83" s="40"/>
      <c r="BF83" s="39">
        <v>0</v>
      </c>
      <c r="BG83" s="38">
        <v>0</v>
      </c>
      <c r="BJ83" s="122"/>
      <c r="BK83" s="37"/>
      <c r="BL83" s="37"/>
      <c r="BM83" s="37"/>
      <c r="BN83" s="32"/>
      <c r="BP83" s="36"/>
      <c r="BQ83" s="36"/>
      <c r="BR83" s="36"/>
      <c r="CE83" s="35">
        <f t="shared" si="38"/>
        <v>0</v>
      </c>
      <c r="CF83" s="33">
        <f t="shared" si="39"/>
        <v>0</v>
      </c>
      <c r="CG83" s="34">
        <f t="shared" si="40"/>
        <v>0</v>
      </c>
      <c r="CH83" s="33">
        <f t="shared" si="41"/>
        <v>0</v>
      </c>
    </row>
    <row r="84" spans="1:86" ht="60" customHeight="1" x14ac:dyDescent="0.25">
      <c r="A84" s="53">
        <v>0</v>
      </c>
      <c r="B84" s="52" t="s">
        <v>2683</v>
      </c>
      <c r="C84" s="51">
        <v>300000004120</v>
      </c>
      <c r="D84" s="51">
        <v>1020306368</v>
      </c>
      <c r="E84" s="50" t="s">
        <v>1321</v>
      </c>
      <c r="F84" s="48">
        <v>7.3955599999999997</v>
      </c>
      <c r="G84" s="48">
        <v>7.3955599999999997</v>
      </c>
      <c r="H84" s="48">
        <v>0</v>
      </c>
      <c r="I84" s="48">
        <v>0</v>
      </c>
      <c r="J84" s="48">
        <v>0</v>
      </c>
      <c r="K84" s="48">
        <v>0</v>
      </c>
      <c r="L84" s="48">
        <v>7.3955599999999997</v>
      </c>
      <c r="M84" s="48">
        <v>0</v>
      </c>
      <c r="N84" s="48">
        <v>0</v>
      </c>
      <c r="O84" s="48">
        <f t="shared" si="34"/>
        <v>299.86879000000005</v>
      </c>
      <c r="P84" s="48">
        <f t="shared" si="35"/>
        <v>260.49439000000001</v>
      </c>
      <c r="Q84" s="48">
        <v>146.77915000000002</v>
      </c>
      <c r="R84" s="48">
        <v>124.74881999999999</v>
      </c>
      <c r="S84" s="48">
        <v>132.18195</v>
      </c>
      <c r="T84" s="48">
        <v>110.15162000000001</v>
      </c>
      <c r="U84" s="48">
        <v>14.597200000000001</v>
      </c>
      <c r="V84" s="48">
        <v>14.597200000000001</v>
      </c>
      <c r="W84" s="48">
        <v>104.06441</v>
      </c>
      <c r="X84" s="48">
        <v>86.720339999999993</v>
      </c>
      <c r="Y84" s="48">
        <v>0</v>
      </c>
      <c r="Z84" s="48">
        <v>0</v>
      </c>
      <c r="AA84" s="49">
        <f t="shared" si="36"/>
        <v>49.025230000000001</v>
      </c>
      <c r="AB84" s="49">
        <f t="shared" si="37"/>
        <v>49.025230000000001</v>
      </c>
      <c r="AC84" s="49">
        <v>12.60342</v>
      </c>
      <c r="AD84" s="49">
        <v>3.7637</v>
      </c>
      <c r="AE84" s="49">
        <v>8.0234400000000008</v>
      </c>
      <c r="AF84" s="49">
        <v>0.63346000000000002</v>
      </c>
      <c r="AG84" s="49">
        <v>0</v>
      </c>
      <c r="AH84" s="49">
        <v>0</v>
      </c>
      <c r="AI84" s="49">
        <v>0</v>
      </c>
      <c r="AJ84" s="49">
        <v>0</v>
      </c>
      <c r="AK84" s="49">
        <v>0</v>
      </c>
      <c r="AL84" s="49">
        <v>0</v>
      </c>
      <c r="AM84" s="49">
        <v>0</v>
      </c>
      <c r="AN84" s="49">
        <v>0</v>
      </c>
      <c r="AO84" s="49">
        <v>0</v>
      </c>
      <c r="AP84" s="49">
        <v>24.00121</v>
      </c>
      <c r="AQ84" s="47" t="s">
        <v>1322</v>
      </c>
      <c r="AR84" s="48">
        <v>267.88995</v>
      </c>
      <c r="AT84" s="46" t="s">
        <v>1310</v>
      </c>
      <c r="AU84" s="45">
        <v>1</v>
      </c>
      <c r="AV84" s="44" t="s">
        <v>3033</v>
      </c>
      <c r="AW84" s="43">
        <v>44404</v>
      </c>
      <c r="AX84" s="42">
        <v>40.196240000000003</v>
      </c>
      <c r="AY84" s="41">
        <v>100</v>
      </c>
      <c r="AZ84" s="40"/>
      <c r="BA84" s="40"/>
      <c r="BB84" s="40"/>
      <c r="BC84" s="40"/>
      <c r="BD84" s="40"/>
      <c r="BE84" s="40"/>
      <c r="BF84" s="39" t="s">
        <v>2695</v>
      </c>
      <c r="BG84" s="38">
        <v>44680</v>
      </c>
      <c r="BJ84" s="122"/>
      <c r="BK84" s="37"/>
      <c r="BL84" s="37"/>
      <c r="BM84" s="37"/>
      <c r="BN84" s="32"/>
      <c r="BP84" s="36"/>
      <c r="BQ84" s="36"/>
      <c r="BR84" s="36"/>
      <c r="CE84" s="35">
        <f t="shared" si="38"/>
        <v>-1.4210854715202004E-14</v>
      </c>
      <c r="CF84" s="33">
        <f t="shared" si="39"/>
        <v>0</v>
      </c>
      <c r="CG84" s="34">
        <f t="shared" si="40"/>
        <v>14.597200000000001</v>
      </c>
      <c r="CH84" s="33">
        <f t="shared" si="41"/>
        <v>110.15162000000001</v>
      </c>
    </row>
    <row r="85" spans="1:86" ht="60" customHeight="1" x14ac:dyDescent="0.25">
      <c r="A85" s="53">
        <v>0</v>
      </c>
      <c r="B85" s="52" t="s">
        <v>2683</v>
      </c>
      <c r="C85" s="51">
        <v>300000002032</v>
      </c>
      <c r="D85" s="51">
        <v>1020201008</v>
      </c>
      <c r="E85" s="50" t="s">
        <v>2712</v>
      </c>
      <c r="F85" s="48">
        <v>1041.86896</v>
      </c>
      <c r="G85" s="48">
        <v>956.57915999999989</v>
      </c>
      <c r="H85" s="48">
        <v>0</v>
      </c>
      <c r="I85" s="48">
        <v>205.36371</v>
      </c>
      <c r="J85" s="48">
        <v>221.08530999999999</v>
      </c>
      <c r="K85" s="48">
        <v>104.78434</v>
      </c>
      <c r="L85" s="48">
        <v>171.48621</v>
      </c>
      <c r="M85" s="48">
        <v>253.85959</v>
      </c>
      <c r="N85" s="48">
        <v>253.85958999999997</v>
      </c>
      <c r="O85" s="48">
        <f t="shared" si="34"/>
        <v>166.55354999999997</v>
      </c>
      <c r="P85" s="48">
        <f t="shared" si="35"/>
        <v>166.55354999999997</v>
      </c>
      <c r="Q85" s="48">
        <v>0</v>
      </c>
      <c r="R85" s="48">
        <v>0</v>
      </c>
      <c r="S85" s="48">
        <v>0</v>
      </c>
      <c r="T85" s="48">
        <v>0</v>
      </c>
      <c r="U85" s="48">
        <v>0</v>
      </c>
      <c r="V85" s="48">
        <v>0</v>
      </c>
      <c r="W85" s="48">
        <v>0</v>
      </c>
      <c r="X85" s="48">
        <v>0</v>
      </c>
      <c r="Y85" s="48">
        <v>0</v>
      </c>
      <c r="Z85" s="48">
        <v>0</v>
      </c>
      <c r="AA85" s="49">
        <f t="shared" si="36"/>
        <v>166.55354999999997</v>
      </c>
      <c r="AB85" s="49">
        <f t="shared" si="37"/>
        <v>166.55354999999997</v>
      </c>
      <c r="AC85" s="49">
        <v>16.069469999999999</v>
      </c>
      <c r="AD85" s="49">
        <v>4.7987500000000001</v>
      </c>
      <c r="AE85" s="49">
        <v>10.22996</v>
      </c>
      <c r="AF85" s="49">
        <v>0.80767</v>
      </c>
      <c r="AG85" s="49">
        <v>0</v>
      </c>
      <c r="AH85" s="49">
        <v>0</v>
      </c>
      <c r="AI85" s="49">
        <v>0</v>
      </c>
      <c r="AJ85" s="49">
        <v>0</v>
      </c>
      <c r="AK85" s="49">
        <v>0</v>
      </c>
      <c r="AL85" s="49">
        <v>0</v>
      </c>
      <c r="AM85" s="49">
        <v>0</v>
      </c>
      <c r="AN85" s="49">
        <v>0</v>
      </c>
      <c r="AO85" s="49">
        <v>0</v>
      </c>
      <c r="AP85" s="49">
        <v>134.64769999999999</v>
      </c>
      <c r="AQ85" s="47" t="s">
        <v>3034</v>
      </c>
      <c r="AR85" s="48">
        <v>0</v>
      </c>
      <c r="AT85" s="46" t="s">
        <v>1310</v>
      </c>
      <c r="AU85" s="45">
        <v>0</v>
      </c>
      <c r="AV85" s="44" t="s">
        <v>3035</v>
      </c>
      <c r="AW85" s="43">
        <v>41470</v>
      </c>
      <c r="AX85" s="42">
        <v>604.96352999999999</v>
      </c>
      <c r="AY85" s="41">
        <v>37</v>
      </c>
      <c r="AZ85" s="40"/>
      <c r="BA85" s="40"/>
      <c r="BB85" s="40"/>
      <c r="BC85" s="40"/>
      <c r="BD85" s="40"/>
      <c r="BE85" s="40"/>
      <c r="BF85" s="39">
        <v>0</v>
      </c>
      <c r="BG85" s="38">
        <v>0</v>
      </c>
      <c r="BJ85" s="122"/>
      <c r="BK85" s="37"/>
      <c r="BL85" s="37"/>
      <c r="BM85" s="37"/>
      <c r="BN85" s="32"/>
      <c r="BP85" s="36"/>
      <c r="BQ85" s="36"/>
      <c r="BR85" s="36"/>
      <c r="CE85" s="35">
        <f t="shared" si="38"/>
        <v>0</v>
      </c>
      <c r="CF85" s="33">
        <f t="shared" si="39"/>
        <v>0</v>
      </c>
      <c r="CG85" s="34">
        <f t="shared" si="40"/>
        <v>0</v>
      </c>
      <c r="CH85" s="33">
        <f t="shared" si="41"/>
        <v>0</v>
      </c>
    </row>
    <row r="86" spans="1:86" ht="60" customHeight="1" x14ac:dyDescent="0.25">
      <c r="A86" s="53">
        <v>0</v>
      </c>
      <c r="B86" s="52" t="s">
        <v>2683</v>
      </c>
      <c r="C86" s="51">
        <v>300000001808</v>
      </c>
      <c r="D86" s="51">
        <v>1020201011</v>
      </c>
      <c r="E86" s="50" t="s">
        <v>2713</v>
      </c>
      <c r="F86" s="48">
        <v>717.08987999999999</v>
      </c>
      <c r="G86" s="48">
        <v>652.5174199999999</v>
      </c>
      <c r="H86" s="48">
        <v>0</v>
      </c>
      <c r="I86" s="48">
        <v>101.77701</v>
      </c>
      <c r="J86" s="48">
        <v>221.08530999999999</v>
      </c>
      <c r="K86" s="48">
        <v>102.12021</v>
      </c>
      <c r="L86" s="48">
        <v>190.27266</v>
      </c>
      <c r="M86" s="48">
        <v>37.262230000000002</v>
      </c>
      <c r="N86" s="48">
        <v>37.262230000000002</v>
      </c>
      <c r="O86" s="48">
        <f t="shared" si="34"/>
        <v>100.25609999999999</v>
      </c>
      <c r="P86" s="48">
        <f t="shared" si="35"/>
        <v>100.25609999999999</v>
      </c>
      <c r="Q86" s="48">
        <v>0</v>
      </c>
      <c r="R86" s="48">
        <v>0</v>
      </c>
      <c r="S86" s="48">
        <v>0</v>
      </c>
      <c r="T86" s="48">
        <v>0</v>
      </c>
      <c r="U86" s="48">
        <v>0</v>
      </c>
      <c r="V86" s="48">
        <v>0</v>
      </c>
      <c r="W86" s="48">
        <v>0</v>
      </c>
      <c r="X86" s="48">
        <v>0</v>
      </c>
      <c r="Y86" s="48">
        <v>0</v>
      </c>
      <c r="Z86" s="48">
        <v>0</v>
      </c>
      <c r="AA86" s="49">
        <f t="shared" si="36"/>
        <v>100.25609999999999</v>
      </c>
      <c r="AB86" s="49">
        <f t="shared" si="37"/>
        <v>100.25609999999999</v>
      </c>
      <c r="AC86" s="49">
        <v>5.04115</v>
      </c>
      <c r="AD86" s="49">
        <v>1.50542</v>
      </c>
      <c r="AE86" s="49">
        <v>3.2092399999999999</v>
      </c>
      <c r="AF86" s="49">
        <v>0.25336999999999998</v>
      </c>
      <c r="AG86" s="49">
        <v>0</v>
      </c>
      <c r="AH86" s="49">
        <v>0</v>
      </c>
      <c r="AI86" s="49">
        <v>0</v>
      </c>
      <c r="AJ86" s="49">
        <v>0</v>
      </c>
      <c r="AK86" s="49">
        <v>0</v>
      </c>
      <c r="AL86" s="49">
        <v>0</v>
      </c>
      <c r="AM86" s="49">
        <v>0</v>
      </c>
      <c r="AN86" s="49">
        <v>0</v>
      </c>
      <c r="AO86" s="49">
        <v>0</v>
      </c>
      <c r="AP86" s="49">
        <v>90.246919999999989</v>
      </c>
      <c r="AQ86" s="47" t="s">
        <v>3036</v>
      </c>
      <c r="AR86" s="48">
        <v>0</v>
      </c>
      <c r="AT86" s="46" t="s">
        <v>1310</v>
      </c>
      <c r="AU86" s="45">
        <v>0</v>
      </c>
      <c r="AV86" s="44" t="s">
        <v>3037</v>
      </c>
      <c r="AW86" s="43">
        <v>41470</v>
      </c>
      <c r="AX86" s="42">
        <v>477.80203</v>
      </c>
      <c r="AY86" s="41">
        <v>33</v>
      </c>
      <c r="AZ86" s="40"/>
      <c r="BA86" s="40"/>
      <c r="BB86" s="40"/>
      <c r="BC86" s="40"/>
      <c r="BD86" s="40"/>
      <c r="BE86" s="40"/>
      <c r="BF86" s="39">
        <v>0</v>
      </c>
      <c r="BG86" s="38">
        <v>0</v>
      </c>
      <c r="BJ86" s="122"/>
      <c r="BK86" s="37"/>
      <c r="BL86" s="37"/>
      <c r="BM86" s="37"/>
      <c r="BN86" s="32"/>
      <c r="BP86" s="36"/>
      <c r="BQ86" s="36"/>
      <c r="BR86" s="36"/>
      <c r="CE86" s="35">
        <f t="shared" si="38"/>
        <v>0</v>
      </c>
      <c r="CF86" s="33">
        <f t="shared" si="39"/>
        <v>0</v>
      </c>
      <c r="CG86" s="34">
        <f t="shared" si="40"/>
        <v>0</v>
      </c>
      <c r="CH86" s="33">
        <f t="shared" si="41"/>
        <v>0</v>
      </c>
    </row>
    <row r="87" spans="1:86" ht="60" customHeight="1" x14ac:dyDescent="0.25">
      <c r="A87" s="53">
        <v>0</v>
      </c>
      <c r="B87" s="52" t="s">
        <v>2683</v>
      </c>
      <c r="C87" s="51">
        <v>300000001806</v>
      </c>
      <c r="D87" s="51">
        <v>1020201010</v>
      </c>
      <c r="E87" s="50" t="s">
        <v>2714</v>
      </c>
      <c r="F87" s="48">
        <v>1053.8763299999998</v>
      </c>
      <c r="G87" s="48">
        <v>952.94497000000001</v>
      </c>
      <c r="H87" s="48">
        <v>0</v>
      </c>
      <c r="I87" s="48">
        <v>228.44650999999999</v>
      </c>
      <c r="J87" s="48">
        <v>276.21024</v>
      </c>
      <c r="K87" s="48">
        <v>102.98406</v>
      </c>
      <c r="L87" s="48">
        <v>155.43928</v>
      </c>
      <c r="M87" s="48">
        <v>189.86488</v>
      </c>
      <c r="N87" s="48">
        <v>189.86488000000003</v>
      </c>
      <c r="O87" s="48">
        <f t="shared" si="34"/>
        <v>152.55251999999999</v>
      </c>
      <c r="P87" s="48">
        <f t="shared" si="35"/>
        <v>152.55251999999999</v>
      </c>
      <c r="Q87" s="48">
        <v>0</v>
      </c>
      <c r="R87" s="48">
        <v>0</v>
      </c>
      <c r="S87" s="48">
        <v>0</v>
      </c>
      <c r="T87" s="48">
        <v>0</v>
      </c>
      <c r="U87" s="48">
        <v>0</v>
      </c>
      <c r="V87" s="48">
        <v>0</v>
      </c>
      <c r="W87" s="48">
        <v>0</v>
      </c>
      <c r="X87" s="48">
        <v>0</v>
      </c>
      <c r="Y87" s="48">
        <v>0</v>
      </c>
      <c r="Z87" s="48">
        <v>0</v>
      </c>
      <c r="AA87" s="49">
        <f t="shared" si="36"/>
        <v>152.55251999999999</v>
      </c>
      <c r="AB87" s="49">
        <f t="shared" si="37"/>
        <v>152.55251999999999</v>
      </c>
      <c r="AC87" s="49">
        <v>10.082660000000001</v>
      </c>
      <c r="AD87" s="49">
        <v>3.0109400000000002</v>
      </c>
      <c r="AE87" s="49">
        <v>6.4186900000000007</v>
      </c>
      <c r="AF87" s="49">
        <v>0.50677000000000005</v>
      </c>
      <c r="AG87" s="49">
        <v>0</v>
      </c>
      <c r="AH87" s="49">
        <v>0</v>
      </c>
      <c r="AI87" s="49">
        <v>0</v>
      </c>
      <c r="AJ87" s="49">
        <v>0</v>
      </c>
      <c r="AK87" s="49">
        <v>0</v>
      </c>
      <c r="AL87" s="49">
        <v>0</v>
      </c>
      <c r="AM87" s="49">
        <v>0</v>
      </c>
      <c r="AN87" s="49">
        <v>0</v>
      </c>
      <c r="AO87" s="49">
        <v>0</v>
      </c>
      <c r="AP87" s="49">
        <v>132.53345999999999</v>
      </c>
      <c r="AQ87" s="47" t="s">
        <v>3038</v>
      </c>
      <c r="AR87" s="48">
        <v>0</v>
      </c>
      <c r="AT87" s="46" t="s">
        <v>1310</v>
      </c>
      <c r="AU87" s="45">
        <v>0</v>
      </c>
      <c r="AV87" s="44" t="s">
        <v>3039</v>
      </c>
      <c r="AW87" s="43">
        <v>41470</v>
      </c>
      <c r="AX87" s="42">
        <v>859.28653000000008</v>
      </c>
      <c r="AY87" s="41">
        <v>45</v>
      </c>
      <c r="AZ87" s="40"/>
      <c r="BA87" s="40"/>
      <c r="BB87" s="40"/>
      <c r="BC87" s="40"/>
      <c r="BD87" s="40"/>
      <c r="BE87" s="40"/>
      <c r="BF87" s="39">
        <v>0</v>
      </c>
      <c r="BG87" s="38">
        <v>0</v>
      </c>
      <c r="BJ87" s="122"/>
      <c r="BK87" s="37"/>
      <c r="BL87" s="37"/>
      <c r="BM87" s="37"/>
      <c r="BN87" s="32"/>
      <c r="BP87" s="36"/>
      <c r="BQ87" s="36"/>
      <c r="BR87" s="36"/>
      <c r="CE87" s="35">
        <f t="shared" si="38"/>
        <v>0</v>
      </c>
      <c r="CF87" s="33">
        <f t="shared" si="39"/>
        <v>0</v>
      </c>
      <c r="CG87" s="34">
        <f t="shared" si="40"/>
        <v>0</v>
      </c>
      <c r="CH87" s="33">
        <f t="shared" si="41"/>
        <v>0</v>
      </c>
    </row>
    <row r="88" spans="1:86" ht="60" customHeight="1" x14ac:dyDescent="0.25">
      <c r="A88" s="53">
        <v>0</v>
      </c>
      <c r="B88" s="52" t="s">
        <v>2683</v>
      </c>
      <c r="C88" s="51">
        <v>300000001810</v>
      </c>
      <c r="D88" s="51">
        <v>1020201009</v>
      </c>
      <c r="E88" s="50" t="s">
        <v>2715</v>
      </c>
      <c r="F88" s="48">
        <v>1140.4832400000003</v>
      </c>
      <c r="G88" s="48">
        <v>1041.9407899999999</v>
      </c>
      <c r="H88" s="48">
        <v>0</v>
      </c>
      <c r="I88" s="48">
        <v>271.62698999999998</v>
      </c>
      <c r="J88" s="48">
        <v>221.08530999999999</v>
      </c>
      <c r="K88" s="48">
        <v>101.98801</v>
      </c>
      <c r="L88" s="48">
        <v>161.74856</v>
      </c>
      <c r="M88" s="48">
        <v>285.49191999999999</v>
      </c>
      <c r="N88" s="48">
        <v>285.49191999999994</v>
      </c>
      <c r="O88" s="48">
        <f t="shared" si="34"/>
        <v>164.67519999999999</v>
      </c>
      <c r="P88" s="48">
        <f t="shared" si="35"/>
        <v>164.67519999999999</v>
      </c>
      <c r="Q88" s="48">
        <v>0</v>
      </c>
      <c r="R88" s="48">
        <v>0</v>
      </c>
      <c r="S88" s="48">
        <v>0</v>
      </c>
      <c r="T88" s="48">
        <v>0</v>
      </c>
      <c r="U88" s="48">
        <v>0</v>
      </c>
      <c r="V88" s="48">
        <v>0</v>
      </c>
      <c r="W88" s="48">
        <v>0</v>
      </c>
      <c r="X88" s="48">
        <v>0</v>
      </c>
      <c r="Y88" s="48">
        <v>0</v>
      </c>
      <c r="Z88" s="48">
        <v>0</v>
      </c>
      <c r="AA88" s="49">
        <f t="shared" si="36"/>
        <v>164.67519999999999</v>
      </c>
      <c r="AB88" s="49">
        <f t="shared" si="37"/>
        <v>164.67519999999999</v>
      </c>
      <c r="AC88" s="49">
        <v>10.082660000000001</v>
      </c>
      <c r="AD88" s="49">
        <v>3.0109400000000002</v>
      </c>
      <c r="AE88" s="49">
        <v>6.4186900000000007</v>
      </c>
      <c r="AF88" s="49">
        <v>0.50677000000000005</v>
      </c>
      <c r="AG88" s="49">
        <v>0</v>
      </c>
      <c r="AH88" s="49">
        <v>0</v>
      </c>
      <c r="AI88" s="49">
        <v>0</v>
      </c>
      <c r="AJ88" s="49">
        <v>0</v>
      </c>
      <c r="AK88" s="49">
        <v>0</v>
      </c>
      <c r="AL88" s="49">
        <v>0</v>
      </c>
      <c r="AM88" s="49">
        <v>0</v>
      </c>
      <c r="AN88" s="49">
        <v>0</v>
      </c>
      <c r="AO88" s="49">
        <v>0</v>
      </c>
      <c r="AP88" s="49">
        <v>144.65613999999999</v>
      </c>
      <c r="AQ88" s="47" t="s">
        <v>3040</v>
      </c>
      <c r="AR88" s="48">
        <v>0</v>
      </c>
      <c r="AT88" s="46" t="s">
        <v>1310</v>
      </c>
      <c r="AU88" s="45">
        <v>0</v>
      </c>
      <c r="AV88" s="44" t="s">
        <v>3041</v>
      </c>
      <c r="AW88" s="43">
        <v>41470</v>
      </c>
      <c r="AX88" s="42">
        <v>496.14823999999999</v>
      </c>
      <c r="AY88" s="41">
        <v>37</v>
      </c>
      <c r="AZ88" s="40"/>
      <c r="BA88" s="40"/>
      <c r="BB88" s="40"/>
      <c r="BC88" s="40"/>
      <c r="BD88" s="40"/>
      <c r="BE88" s="40"/>
      <c r="BF88" s="39">
        <v>0</v>
      </c>
      <c r="BG88" s="38">
        <v>0</v>
      </c>
      <c r="BJ88" s="122"/>
      <c r="BK88" s="37"/>
      <c r="BL88" s="37"/>
      <c r="BM88" s="37"/>
      <c r="BN88" s="32"/>
      <c r="BP88" s="36"/>
      <c r="BQ88" s="36"/>
      <c r="BR88" s="36"/>
      <c r="CE88" s="35">
        <f t="shared" si="38"/>
        <v>0</v>
      </c>
      <c r="CF88" s="33">
        <f t="shared" si="39"/>
        <v>0</v>
      </c>
      <c r="CG88" s="34">
        <f t="shared" si="40"/>
        <v>0</v>
      </c>
      <c r="CH88" s="33">
        <f t="shared" si="41"/>
        <v>0</v>
      </c>
    </row>
    <row r="89" spans="1:86" ht="45" customHeight="1" x14ac:dyDescent="0.25">
      <c r="A89" s="53">
        <v>0</v>
      </c>
      <c r="B89" s="52" t="s">
        <v>2683</v>
      </c>
      <c r="C89" s="51">
        <v>300000001793</v>
      </c>
      <c r="D89" s="51">
        <v>1020202227</v>
      </c>
      <c r="E89" s="50" t="s">
        <v>2716</v>
      </c>
      <c r="F89" s="48">
        <v>671.22221999999999</v>
      </c>
      <c r="G89" s="48">
        <v>604.84094000000005</v>
      </c>
      <c r="H89" s="48">
        <v>0</v>
      </c>
      <c r="I89" s="48">
        <v>71.795839999999998</v>
      </c>
      <c r="J89" s="48">
        <v>260.11054000000001</v>
      </c>
      <c r="K89" s="48">
        <v>103.15018000000001</v>
      </c>
      <c r="L89" s="48">
        <v>127.20954999999999</v>
      </c>
      <c r="M89" s="48">
        <v>42.574829999999999</v>
      </c>
      <c r="N89" s="48">
        <v>42.574829999999999</v>
      </c>
      <c r="O89" s="48">
        <f t="shared" si="34"/>
        <v>122.68049999999999</v>
      </c>
      <c r="P89" s="48">
        <f t="shared" si="35"/>
        <v>122.68049999999999</v>
      </c>
      <c r="Q89" s="48">
        <v>0</v>
      </c>
      <c r="R89" s="48">
        <v>0</v>
      </c>
      <c r="S89" s="48">
        <v>0</v>
      </c>
      <c r="T89" s="48">
        <v>0</v>
      </c>
      <c r="U89" s="48">
        <v>0</v>
      </c>
      <c r="V89" s="48">
        <v>0</v>
      </c>
      <c r="W89" s="48">
        <v>0</v>
      </c>
      <c r="X89" s="48">
        <v>0</v>
      </c>
      <c r="Y89" s="48">
        <v>0</v>
      </c>
      <c r="Z89" s="48">
        <v>0</v>
      </c>
      <c r="AA89" s="49">
        <f t="shared" si="36"/>
        <v>122.68049999999999</v>
      </c>
      <c r="AB89" s="49">
        <f t="shared" si="37"/>
        <v>122.68049999999999</v>
      </c>
      <c r="AC89" s="49">
        <v>15.59178</v>
      </c>
      <c r="AD89" s="49">
        <v>4.6523899999999996</v>
      </c>
      <c r="AE89" s="49">
        <v>9.7103999999999999</v>
      </c>
      <c r="AF89" s="49">
        <v>0.77213999999999994</v>
      </c>
      <c r="AG89" s="49">
        <v>0</v>
      </c>
      <c r="AH89" s="49">
        <v>0</v>
      </c>
      <c r="AI89" s="49">
        <v>0</v>
      </c>
      <c r="AJ89" s="49">
        <v>0</v>
      </c>
      <c r="AK89" s="49">
        <v>0</v>
      </c>
      <c r="AL89" s="49">
        <v>0</v>
      </c>
      <c r="AM89" s="49">
        <v>5</v>
      </c>
      <c r="AN89" s="49">
        <v>0</v>
      </c>
      <c r="AO89" s="49">
        <v>0</v>
      </c>
      <c r="AP89" s="49">
        <v>86.953789999999998</v>
      </c>
      <c r="AQ89" s="47" t="s">
        <v>3042</v>
      </c>
      <c r="AR89" s="48">
        <v>0</v>
      </c>
      <c r="AT89" s="46" t="s">
        <v>1310</v>
      </c>
      <c r="AU89" s="45">
        <v>0</v>
      </c>
      <c r="AV89" s="44" t="s">
        <v>3043</v>
      </c>
      <c r="AW89" s="43">
        <v>41450</v>
      </c>
      <c r="AX89" s="42">
        <v>520.50937999999996</v>
      </c>
      <c r="AY89" s="41">
        <v>30</v>
      </c>
      <c r="AZ89" s="40"/>
      <c r="BA89" s="40"/>
      <c r="BB89" s="40"/>
      <c r="BC89" s="40"/>
      <c r="BD89" s="40"/>
      <c r="BE89" s="40"/>
      <c r="BF89" s="39">
        <v>0</v>
      </c>
      <c r="BG89" s="38">
        <v>0</v>
      </c>
      <c r="BK89" s="37"/>
      <c r="BL89" s="37"/>
      <c r="BM89" s="37"/>
      <c r="BN89" s="32"/>
      <c r="BP89" s="36"/>
      <c r="BQ89" s="36"/>
      <c r="BR89" s="36"/>
      <c r="CE89" s="35">
        <f t="shared" si="38"/>
        <v>0</v>
      </c>
      <c r="CF89" s="33">
        <f t="shared" si="39"/>
        <v>0</v>
      </c>
      <c r="CG89" s="34">
        <f t="shared" si="40"/>
        <v>0</v>
      </c>
      <c r="CH89" s="33">
        <f t="shared" si="41"/>
        <v>0</v>
      </c>
    </row>
    <row r="90" spans="1:86" ht="60" customHeight="1" x14ac:dyDescent="0.25">
      <c r="A90" s="53">
        <v>0</v>
      </c>
      <c r="B90" s="52" t="s">
        <v>2683</v>
      </c>
      <c r="C90" s="51">
        <v>300000002738</v>
      </c>
      <c r="D90" s="51">
        <v>1020204290</v>
      </c>
      <c r="E90" s="50" t="s">
        <v>2717</v>
      </c>
      <c r="F90" s="48">
        <v>899.303</v>
      </c>
      <c r="G90" s="48">
        <v>776.58499999999992</v>
      </c>
      <c r="H90" s="48">
        <v>0</v>
      </c>
      <c r="I90" s="48">
        <v>22.018709999999999</v>
      </c>
      <c r="J90" s="48">
        <v>584.68674999999996</v>
      </c>
      <c r="K90" s="48">
        <v>0</v>
      </c>
      <c r="L90" s="48">
        <v>122.28624000000001</v>
      </c>
      <c r="M90" s="48">
        <v>47.593299999999999</v>
      </c>
      <c r="N90" s="48">
        <v>40.708780000000004</v>
      </c>
      <c r="O90" s="48">
        <f t="shared" si="34"/>
        <v>234.82894999999999</v>
      </c>
      <c r="P90" s="48">
        <f t="shared" si="35"/>
        <v>234.82894999999999</v>
      </c>
      <c r="Q90" s="48">
        <v>0</v>
      </c>
      <c r="R90" s="48">
        <v>0</v>
      </c>
      <c r="S90" s="48">
        <v>0</v>
      </c>
      <c r="T90" s="48">
        <v>0</v>
      </c>
      <c r="U90" s="48">
        <v>0</v>
      </c>
      <c r="V90" s="48">
        <v>0</v>
      </c>
      <c r="W90" s="48">
        <v>0</v>
      </c>
      <c r="X90" s="48">
        <v>0</v>
      </c>
      <c r="Y90" s="48">
        <v>0</v>
      </c>
      <c r="Z90" s="48">
        <v>0</v>
      </c>
      <c r="AA90" s="49">
        <f t="shared" si="36"/>
        <v>234.82894999999999</v>
      </c>
      <c r="AB90" s="49">
        <f t="shared" si="37"/>
        <v>234.82894999999999</v>
      </c>
      <c r="AC90" s="49">
        <v>26.30218</v>
      </c>
      <c r="AD90" s="49">
        <v>7.8511600000000001</v>
      </c>
      <c r="AE90" s="49">
        <v>19.176949999999998</v>
      </c>
      <c r="AF90" s="49">
        <v>1.2909499999999998</v>
      </c>
      <c r="AG90" s="49">
        <v>0</v>
      </c>
      <c r="AH90" s="49">
        <v>0</v>
      </c>
      <c r="AI90" s="49">
        <v>0</v>
      </c>
      <c r="AJ90" s="49">
        <v>0</v>
      </c>
      <c r="AK90" s="49">
        <v>0</v>
      </c>
      <c r="AL90" s="49">
        <v>0</v>
      </c>
      <c r="AM90" s="49">
        <v>59.865729999999999</v>
      </c>
      <c r="AN90" s="49">
        <v>0</v>
      </c>
      <c r="AO90" s="49">
        <v>0</v>
      </c>
      <c r="AP90" s="49">
        <v>120.34197999999999</v>
      </c>
      <c r="AQ90" s="47" t="s">
        <v>3044</v>
      </c>
      <c r="AR90" s="48">
        <v>0</v>
      </c>
      <c r="AT90" s="46" t="s">
        <v>1310</v>
      </c>
      <c r="AU90" s="45">
        <v>1</v>
      </c>
      <c r="AV90" s="44" t="s">
        <v>3045</v>
      </c>
      <c r="AW90" s="43">
        <v>43500</v>
      </c>
      <c r="AX90" s="42">
        <v>33.300800000000002</v>
      </c>
      <c r="AY90" s="41">
        <v>40</v>
      </c>
      <c r="AZ90" s="40"/>
      <c r="BA90" s="40"/>
      <c r="BB90" s="40"/>
      <c r="BC90" s="40"/>
      <c r="BD90" s="40"/>
      <c r="BE90" s="40"/>
      <c r="BF90" s="39">
        <v>0</v>
      </c>
      <c r="BG90" s="38">
        <v>0</v>
      </c>
      <c r="BK90" s="37"/>
      <c r="BL90" s="37"/>
      <c r="BM90" s="37"/>
      <c r="BN90" s="32"/>
      <c r="BP90" s="36"/>
      <c r="BQ90" s="36"/>
      <c r="BR90" s="36"/>
      <c r="CE90" s="35">
        <f t="shared" si="38"/>
        <v>0</v>
      </c>
      <c r="CF90" s="33">
        <f t="shared" si="39"/>
        <v>0</v>
      </c>
      <c r="CG90" s="34">
        <f t="shared" si="40"/>
        <v>0</v>
      </c>
      <c r="CH90" s="33">
        <f t="shared" si="41"/>
        <v>0</v>
      </c>
    </row>
    <row r="91" spans="1:86" ht="60" customHeight="1" x14ac:dyDescent="0.25">
      <c r="A91" s="53">
        <v>0</v>
      </c>
      <c r="B91" s="52">
        <v>0</v>
      </c>
      <c r="C91" s="51">
        <v>300000002757</v>
      </c>
      <c r="D91" s="51">
        <v>1020004030</v>
      </c>
      <c r="E91" s="50" t="s">
        <v>2718</v>
      </c>
      <c r="F91" s="48">
        <v>15.599</v>
      </c>
      <c r="G91" s="48">
        <v>12.999180000000003</v>
      </c>
      <c r="H91" s="48">
        <v>0</v>
      </c>
      <c r="I91" s="48">
        <v>0</v>
      </c>
      <c r="J91" s="48">
        <v>0</v>
      </c>
      <c r="K91" s="48">
        <v>0</v>
      </c>
      <c r="L91" s="48">
        <v>0</v>
      </c>
      <c r="M91" s="48">
        <v>12.999180000000001</v>
      </c>
      <c r="N91" s="48">
        <v>0</v>
      </c>
      <c r="O91" s="48">
        <f t="shared" si="34"/>
        <v>0</v>
      </c>
      <c r="P91" s="48">
        <f t="shared" si="35"/>
        <v>0</v>
      </c>
      <c r="Q91" s="48">
        <v>0</v>
      </c>
      <c r="R91" s="48">
        <v>0</v>
      </c>
      <c r="S91" s="48">
        <v>0</v>
      </c>
      <c r="T91" s="48">
        <v>0</v>
      </c>
      <c r="U91" s="48">
        <v>0</v>
      </c>
      <c r="V91" s="48">
        <v>0</v>
      </c>
      <c r="W91" s="48">
        <v>0</v>
      </c>
      <c r="X91" s="48">
        <v>0</v>
      </c>
      <c r="Y91" s="48">
        <v>0</v>
      </c>
      <c r="Z91" s="48">
        <v>0</v>
      </c>
      <c r="AA91" s="49">
        <f t="shared" si="36"/>
        <v>0</v>
      </c>
      <c r="AB91" s="49">
        <f t="shared" si="37"/>
        <v>0</v>
      </c>
      <c r="AC91" s="49">
        <v>0</v>
      </c>
      <c r="AD91" s="49">
        <v>0</v>
      </c>
      <c r="AE91" s="49">
        <v>0</v>
      </c>
      <c r="AF91" s="49">
        <v>0</v>
      </c>
      <c r="AG91" s="49">
        <v>0</v>
      </c>
      <c r="AH91" s="49">
        <v>0</v>
      </c>
      <c r="AI91" s="49">
        <v>0</v>
      </c>
      <c r="AJ91" s="49">
        <v>0</v>
      </c>
      <c r="AK91" s="49">
        <v>0</v>
      </c>
      <c r="AL91" s="49">
        <v>0</v>
      </c>
      <c r="AM91" s="49">
        <v>0</v>
      </c>
      <c r="AN91" s="49">
        <v>0</v>
      </c>
      <c r="AO91" s="49">
        <v>0</v>
      </c>
      <c r="AP91" s="49">
        <v>0</v>
      </c>
      <c r="AQ91" s="47" t="s">
        <v>3046</v>
      </c>
      <c r="AR91" s="48">
        <v>0</v>
      </c>
      <c r="AT91" s="46" t="s">
        <v>1310</v>
      </c>
      <c r="AU91" s="45">
        <v>1</v>
      </c>
      <c r="AV91" s="44" t="s">
        <v>3047</v>
      </c>
      <c r="AW91" s="43">
        <v>43402</v>
      </c>
      <c r="AX91" s="42">
        <v>16.387</v>
      </c>
      <c r="AY91" s="41">
        <v>150</v>
      </c>
      <c r="AZ91" s="40"/>
      <c r="BA91" s="40"/>
      <c r="BB91" s="40"/>
      <c r="BC91" s="40"/>
      <c r="BD91" s="40"/>
      <c r="BE91" s="40"/>
      <c r="BF91" s="39">
        <v>0</v>
      </c>
      <c r="BG91" s="38">
        <v>0</v>
      </c>
      <c r="BK91" s="37"/>
      <c r="BL91" s="37"/>
      <c r="BM91" s="37"/>
      <c r="BN91" s="32"/>
      <c r="BP91" s="36"/>
      <c r="BQ91" s="36"/>
      <c r="BR91" s="36"/>
      <c r="CE91" s="35">
        <f t="shared" si="38"/>
        <v>0</v>
      </c>
      <c r="CF91" s="33">
        <f t="shared" si="39"/>
        <v>0</v>
      </c>
      <c r="CG91" s="34">
        <f t="shared" si="40"/>
        <v>0</v>
      </c>
      <c r="CH91" s="33">
        <f t="shared" si="41"/>
        <v>0</v>
      </c>
    </row>
    <row r="92" spans="1:86" ht="60" customHeight="1" x14ac:dyDescent="0.25">
      <c r="A92" s="53">
        <v>0</v>
      </c>
      <c r="B92" s="52" t="s">
        <v>2683</v>
      </c>
      <c r="C92" s="51">
        <v>300000002824</v>
      </c>
      <c r="D92" s="51">
        <v>1020204185</v>
      </c>
      <c r="E92" s="50" t="s">
        <v>2719</v>
      </c>
      <c r="F92" s="48">
        <v>723.66500999999994</v>
      </c>
      <c r="G92" s="48">
        <v>625.80840000000012</v>
      </c>
      <c r="H92" s="48">
        <v>0</v>
      </c>
      <c r="I92" s="48">
        <v>139.94985</v>
      </c>
      <c r="J92" s="48">
        <v>343.07350000000002</v>
      </c>
      <c r="K92" s="48">
        <v>0</v>
      </c>
      <c r="L92" s="48">
        <v>45.555140000000002</v>
      </c>
      <c r="M92" s="48">
        <v>97.229910000000004</v>
      </c>
      <c r="N92" s="48">
        <v>11.06512</v>
      </c>
      <c r="O92" s="48">
        <f t="shared" si="34"/>
        <v>65.082979999999992</v>
      </c>
      <c r="P92" s="48">
        <f t="shared" si="35"/>
        <v>65.082979999999992</v>
      </c>
      <c r="Q92" s="48">
        <v>0</v>
      </c>
      <c r="R92" s="48">
        <v>0</v>
      </c>
      <c r="S92" s="48">
        <v>0</v>
      </c>
      <c r="T92" s="48">
        <v>0</v>
      </c>
      <c r="U92" s="48">
        <v>0</v>
      </c>
      <c r="V92" s="48">
        <v>0</v>
      </c>
      <c r="W92" s="48">
        <v>0</v>
      </c>
      <c r="X92" s="48">
        <v>0</v>
      </c>
      <c r="Y92" s="48">
        <v>0</v>
      </c>
      <c r="Z92" s="48">
        <v>0</v>
      </c>
      <c r="AA92" s="49">
        <f t="shared" si="36"/>
        <v>65.082979999999992</v>
      </c>
      <c r="AB92" s="49">
        <f t="shared" si="37"/>
        <v>65.082979999999992</v>
      </c>
      <c r="AC92" s="49">
        <v>22.702960000000001</v>
      </c>
      <c r="AD92" s="49">
        <v>6.8672700000000004</v>
      </c>
      <c r="AE92" s="49">
        <v>4.7974699999999997</v>
      </c>
      <c r="AF92" s="49">
        <v>0.71528000000000003</v>
      </c>
      <c r="AG92" s="49">
        <v>0</v>
      </c>
      <c r="AH92" s="49">
        <v>0</v>
      </c>
      <c r="AI92" s="49">
        <v>0</v>
      </c>
      <c r="AJ92" s="49">
        <v>0</v>
      </c>
      <c r="AK92" s="49">
        <v>0</v>
      </c>
      <c r="AL92" s="49">
        <v>0</v>
      </c>
      <c r="AM92" s="49">
        <v>30</v>
      </c>
      <c r="AN92" s="49">
        <v>0</v>
      </c>
      <c r="AO92" s="49">
        <v>0</v>
      </c>
      <c r="AP92" s="49">
        <v>0</v>
      </c>
      <c r="AQ92" s="47" t="s">
        <v>3048</v>
      </c>
      <c r="AR92" s="48">
        <v>0</v>
      </c>
      <c r="AT92" s="46" t="s">
        <v>1310</v>
      </c>
      <c r="AU92" s="45">
        <v>1</v>
      </c>
      <c r="AV92" s="44" t="s">
        <v>3049</v>
      </c>
      <c r="AW92" s="43">
        <v>43452</v>
      </c>
      <c r="AX92" s="42">
        <v>97.659899999999993</v>
      </c>
      <c r="AY92" s="41">
        <v>90</v>
      </c>
      <c r="AZ92" s="40"/>
      <c r="BA92" s="40"/>
      <c r="BB92" s="40"/>
      <c r="BC92" s="40"/>
      <c r="BD92" s="40"/>
      <c r="BE92" s="40"/>
      <c r="BF92" s="39">
        <v>0</v>
      </c>
      <c r="BG92" s="38">
        <v>0</v>
      </c>
      <c r="BK92" s="37"/>
      <c r="BL92" s="37"/>
      <c r="BM92" s="37"/>
      <c r="BN92" s="32"/>
      <c r="BP92" s="36"/>
      <c r="BQ92" s="36"/>
      <c r="BR92" s="36"/>
      <c r="CE92" s="35">
        <f t="shared" si="38"/>
        <v>0</v>
      </c>
      <c r="CF92" s="33">
        <f t="shared" si="39"/>
        <v>0</v>
      </c>
      <c r="CG92" s="34">
        <f t="shared" si="40"/>
        <v>0</v>
      </c>
      <c r="CH92" s="33">
        <f t="shared" si="41"/>
        <v>0</v>
      </c>
    </row>
    <row r="93" spans="1:86" ht="90" customHeight="1" x14ac:dyDescent="0.25">
      <c r="A93" s="53">
        <v>0</v>
      </c>
      <c r="B93" s="52" t="s">
        <v>2683</v>
      </c>
      <c r="C93" s="51">
        <v>300000004134</v>
      </c>
      <c r="D93" s="51">
        <v>1020003662</v>
      </c>
      <c r="E93" s="50" t="s">
        <v>1323</v>
      </c>
      <c r="F93" s="48">
        <v>16.429960000000001</v>
      </c>
      <c r="G93" s="48">
        <v>13.69163</v>
      </c>
      <c r="H93" s="48">
        <v>0</v>
      </c>
      <c r="I93" s="48">
        <v>0</v>
      </c>
      <c r="J93" s="48">
        <v>0</v>
      </c>
      <c r="K93" s="48">
        <v>0</v>
      </c>
      <c r="L93" s="48">
        <v>0</v>
      </c>
      <c r="M93" s="48">
        <v>13.69163</v>
      </c>
      <c r="N93" s="48">
        <v>0</v>
      </c>
      <c r="O93" s="48">
        <f t="shared" si="34"/>
        <v>1292.98198</v>
      </c>
      <c r="P93" s="48">
        <f t="shared" si="35"/>
        <v>1117.29645</v>
      </c>
      <c r="Q93" s="48">
        <v>170.31490000000002</v>
      </c>
      <c r="R93" s="48">
        <v>147.01999000000001</v>
      </c>
      <c r="S93" s="48">
        <v>139.76943</v>
      </c>
      <c r="T93" s="48">
        <v>116.47452</v>
      </c>
      <c r="U93" s="48">
        <v>30.545470000000002</v>
      </c>
      <c r="V93" s="48">
        <v>30.545470000000002</v>
      </c>
      <c r="W93" s="48">
        <v>914.34374000000003</v>
      </c>
      <c r="X93" s="48">
        <v>761.95312000000001</v>
      </c>
      <c r="Y93" s="48">
        <v>0</v>
      </c>
      <c r="Z93" s="48">
        <v>0</v>
      </c>
      <c r="AA93" s="49">
        <f t="shared" si="36"/>
        <v>208.32334</v>
      </c>
      <c r="AB93" s="49">
        <f t="shared" si="37"/>
        <v>208.32334</v>
      </c>
      <c r="AC93" s="49">
        <v>0.67758000000000007</v>
      </c>
      <c r="AD93" s="49">
        <v>0.20413999999999999</v>
      </c>
      <c r="AE93" s="49">
        <v>0.14083999999999999</v>
      </c>
      <c r="AF93" s="49">
        <v>1.9189999999999999E-2</v>
      </c>
      <c r="AG93" s="49">
        <v>0</v>
      </c>
      <c r="AH93" s="49">
        <v>0</v>
      </c>
      <c r="AI93" s="49">
        <v>0</v>
      </c>
      <c r="AJ93" s="49">
        <v>0</v>
      </c>
      <c r="AK93" s="49">
        <v>0</v>
      </c>
      <c r="AL93" s="49">
        <v>0</v>
      </c>
      <c r="AM93" s="49">
        <v>37</v>
      </c>
      <c r="AN93" s="49">
        <v>0</v>
      </c>
      <c r="AO93" s="49">
        <v>0</v>
      </c>
      <c r="AP93" s="49">
        <v>170.28158999999999</v>
      </c>
      <c r="AQ93" s="47" t="s">
        <v>1324</v>
      </c>
      <c r="AR93" s="48">
        <v>1130.9880800000001</v>
      </c>
      <c r="AT93" s="46" t="s">
        <v>1310</v>
      </c>
      <c r="AU93" s="45">
        <v>1</v>
      </c>
      <c r="AV93" s="44" t="s">
        <v>3050</v>
      </c>
      <c r="AW93" s="43">
        <v>43223</v>
      </c>
      <c r="AX93" s="42">
        <v>162.76650000000001</v>
      </c>
      <c r="AY93" s="41">
        <v>150</v>
      </c>
      <c r="AZ93" s="40"/>
      <c r="BA93" s="40"/>
      <c r="BB93" s="40"/>
      <c r="BC93" s="40"/>
      <c r="BD93" s="40"/>
      <c r="BE93" s="40"/>
      <c r="BF93" s="39" t="s">
        <v>2696</v>
      </c>
      <c r="BG93" s="38">
        <v>44804</v>
      </c>
      <c r="BK93" s="37"/>
      <c r="BL93" s="37"/>
      <c r="BM93" s="114">
        <f>D93</f>
        <v>1020003662</v>
      </c>
      <c r="BN93" s="32" t="s">
        <v>2365</v>
      </c>
      <c r="BO93" s="113" t="e">
        <v>#VALUE!</v>
      </c>
      <c r="BP93" s="31">
        <v>170281.58999999997</v>
      </c>
      <c r="BQ93" s="112" t="e">
        <f>BO93-BP93/1000</f>
        <v>#VALUE!</v>
      </c>
      <c r="BR93" s="36"/>
      <c r="CE93" s="35">
        <f t="shared" si="38"/>
        <v>0</v>
      </c>
      <c r="CF93" s="33">
        <f t="shared" si="39"/>
        <v>0</v>
      </c>
      <c r="CG93" s="34">
        <f t="shared" si="40"/>
        <v>30.545470000000002</v>
      </c>
      <c r="CH93" s="33">
        <f t="shared" si="41"/>
        <v>116.47452</v>
      </c>
    </row>
    <row r="94" spans="1:86" ht="60" x14ac:dyDescent="0.25">
      <c r="A94" s="53">
        <v>0</v>
      </c>
      <c r="B94" s="52">
        <v>0</v>
      </c>
      <c r="C94" s="51">
        <v>300000002844</v>
      </c>
      <c r="D94" s="51">
        <v>1020204288</v>
      </c>
      <c r="E94" s="50" t="s">
        <v>1325</v>
      </c>
      <c r="F94" s="48">
        <v>1.6776500000000001</v>
      </c>
      <c r="G94" s="48">
        <v>1.3980399999999999</v>
      </c>
      <c r="H94" s="48">
        <v>0</v>
      </c>
      <c r="I94" s="48">
        <v>0</v>
      </c>
      <c r="J94" s="48">
        <v>0</v>
      </c>
      <c r="K94" s="48">
        <v>0</v>
      </c>
      <c r="L94" s="48">
        <v>0</v>
      </c>
      <c r="M94" s="48">
        <v>1.3980399999999999</v>
      </c>
      <c r="N94" s="48">
        <v>0</v>
      </c>
      <c r="O94" s="48">
        <f t="shared" si="34"/>
        <v>1280.2908399999999</v>
      </c>
      <c r="P94" s="48">
        <f t="shared" si="35"/>
        <v>1087.4201600000001</v>
      </c>
      <c r="Q94" s="48">
        <v>538.13040000000001</v>
      </c>
      <c r="R94" s="48">
        <v>448.44200000000001</v>
      </c>
      <c r="S94" s="48">
        <v>0</v>
      </c>
      <c r="T94" s="48">
        <v>0</v>
      </c>
      <c r="U94" s="48">
        <v>0</v>
      </c>
      <c r="V94" s="48">
        <v>0</v>
      </c>
      <c r="W94" s="48">
        <v>407.64</v>
      </c>
      <c r="X94" s="48">
        <v>339.7</v>
      </c>
      <c r="Y94" s="48">
        <v>144.46485999999999</v>
      </c>
      <c r="Z94" s="48">
        <v>120.38737999999999</v>
      </c>
      <c r="AA94" s="49">
        <f t="shared" si="36"/>
        <v>190.05557999999999</v>
      </c>
      <c r="AB94" s="49">
        <f t="shared" si="37"/>
        <v>178.89078000000001</v>
      </c>
      <c r="AC94" s="49">
        <v>47.29909</v>
      </c>
      <c r="AD94" s="49">
        <v>14.254020000000001</v>
      </c>
      <c r="AE94" s="49">
        <v>7.6218500000000002</v>
      </c>
      <c r="AF94" s="49">
        <v>0.86421000000000003</v>
      </c>
      <c r="AG94" s="49">
        <v>66.988799999999998</v>
      </c>
      <c r="AH94" s="49">
        <v>55.823999999999998</v>
      </c>
      <c r="AI94" s="49">
        <v>0</v>
      </c>
      <c r="AJ94" s="49">
        <v>0</v>
      </c>
      <c r="AK94" s="49">
        <v>0</v>
      </c>
      <c r="AL94" s="49">
        <v>0</v>
      </c>
      <c r="AM94" s="49">
        <v>30</v>
      </c>
      <c r="AN94" s="49">
        <v>0</v>
      </c>
      <c r="AO94" s="49">
        <v>0</v>
      </c>
      <c r="AP94" s="49">
        <v>23.027609999999999</v>
      </c>
      <c r="AQ94" s="47" t="s">
        <v>1326</v>
      </c>
      <c r="AR94" s="48">
        <v>1088.8182000000002</v>
      </c>
      <c r="AT94" s="46" t="s">
        <v>1310</v>
      </c>
      <c r="AU94" s="45">
        <v>1</v>
      </c>
      <c r="AV94" s="44" t="s">
        <v>3051</v>
      </c>
      <c r="AW94" s="43">
        <v>43501</v>
      </c>
      <c r="AX94" s="42">
        <v>39.128439999999998</v>
      </c>
      <c r="AY94" s="41">
        <v>120</v>
      </c>
      <c r="AZ94" s="40"/>
      <c r="BA94" s="40"/>
      <c r="BB94" s="40"/>
      <c r="BC94" s="40"/>
      <c r="BD94" s="40"/>
      <c r="BE94" s="40"/>
      <c r="BF94" s="39" t="s">
        <v>2696</v>
      </c>
      <c r="BG94" s="38">
        <v>44804</v>
      </c>
      <c r="BK94" s="37"/>
      <c r="BL94" s="37"/>
      <c r="BM94" s="114">
        <f>D94</f>
        <v>1020204288</v>
      </c>
      <c r="BN94" s="32" t="s">
        <v>2367</v>
      </c>
      <c r="BO94" s="113" t="e">
        <v>#VALUE!</v>
      </c>
      <c r="BP94" s="31">
        <v>23027.61</v>
      </c>
      <c r="BQ94" s="112" t="e">
        <f>BO94-BP94/1000</f>
        <v>#VALUE!</v>
      </c>
      <c r="BR94" s="36"/>
      <c r="CE94" s="35">
        <f t="shared" si="38"/>
        <v>448.44200000000001</v>
      </c>
      <c r="CF94" s="33">
        <f t="shared" si="39"/>
        <v>0</v>
      </c>
      <c r="CG94" s="34">
        <f t="shared" si="40"/>
        <v>0</v>
      </c>
      <c r="CH94" s="33">
        <f t="shared" si="41"/>
        <v>0</v>
      </c>
    </row>
    <row r="95" spans="1:86" ht="60" customHeight="1" x14ac:dyDescent="0.25">
      <c r="A95" s="53">
        <v>0</v>
      </c>
      <c r="B95" s="52">
        <v>0</v>
      </c>
      <c r="C95" s="51">
        <v>300000002872</v>
      </c>
      <c r="D95" s="51">
        <v>1020003964</v>
      </c>
      <c r="E95" s="50" t="s">
        <v>2720</v>
      </c>
      <c r="F95" s="48">
        <v>2563.6583000000001</v>
      </c>
      <c r="G95" s="48">
        <v>2144.6204600000001</v>
      </c>
      <c r="H95" s="48">
        <v>1114.54285</v>
      </c>
      <c r="I95" s="48">
        <v>357.01161999999999</v>
      </c>
      <c r="J95" s="48">
        <v>227.90383</v>
      </c>
      <c r="K95" s="48">
        <v>248.33205000000001</v>
      </c>
      <c r="L95" s="48">
        <v>0</v>
      </c>
      <c r="M95" s="48">
        <v>196.83010999999999</v>
      </c>
      <c r="N95" s="48">
        <v>49.431219999999996</v>
      </c>
      <c r="O95" s="48">
        <f t="shared" si="34"/>
        <v>257.39812000000001</v>
      </c>
      <c r="P95" s="48">
        <f t="shared" si="35"/>
        <v>257.39812000000001</v>
      </c>
      <c r="Q95" s="48">
        <v>0</v>
      </c>
      <c r="R95" s="48">
        <v>0</v>
      </c>
      <c r="S95" s="48">
        <v>0</v>
      </c>
      <c r="T95" s="48">
        <v>0</v>
      </c>
      <c r="U95" s="48">
        <v>0</v>
      </c>
      <c r="V95" s="48">
        <v>0</v>
      </c>
      <c r="W95" s="48">
        <v>0</v>
      </c>
      <c r="X95" s="48">
        <v>0</v>
      </c>
      <c r="Y95" s="48">
        <v>0</v>
      </c>
      <c r="Z95" s="48">
        <v>0</v>
      </c>
      <c r="AA95" s="49">
        <f t="shared" si="36"/>
        <v>257.39812000000001</v>
      </c>
      <c r="AB95" s="49">
        <f t="shared" si="37"/>
        <v>257.39812000000001</v>
      </c>
      <c r="AC95" s="49">
        <v>54.266919999999999</v>
      </c>
      <c r="AD95" s="49">
        <v>16.206660000000003</v>
      </c>
      <c r="AE95" s="49">
        <v>34.323210000000003</v>
      </c>
      <c r="AF95" s="49">
        <v>2.6013299999999999</v>
      </c>
      <c r="AG95" s="49">
        <v>0</v>
      </c>
      <c r="AH95" s="49">
        <v>0</v>
      </c>
      <c r="AI95" s="49">
        <v>0</v>
      </c>
      <c r="AJ95" s="49">
        <v>0</v>
      </c>
      <c r="AK95" s="49">
        <v>0</v>
      </c>
      <c r="AL95" s="49">
        <v>0</v>
      </c>
      <c r="AM95" s="49">
        <v>150</v>
      </c>
      <c r="AN95" s="49">
        <v>0</v>
      </c>
      <c r="AO95" s="49">
        <v>0</v>
      </c>
      <c r="AP95" s="49">
        <v>0</v>
      </c>
      <c r="AQ95" s="47" t="s">
        <v>3052</v>
      </c>
      <c r="AR95" s="48">
        <v>0</v>
      </c>
      <c r="AT95" s="46" t="s">
        <v>1310</v>
      </c>
      <c r="AU95" s="45">
        <v>1</v>
      </c>
      <c r="AV95" s="44" t="s">
        <v>3053</v>
      </c>
      <c r="AW95" s="43">
        <v>43367</v>
      </c>
      <c r="AX95" s="42">
        <v>37.978850000000008</v>
      </c>
      <c r="AY95" s="41">
        <v>35</v>
      </c>
      <c r="AZ95" s="40"/>
      <c r="BA95" s="40"/>
      <c r="BB95" s="40"/>
      <c r="BC95" s="40"/>
      <c r="BD95" s="40"/>
      <c r="BE95" s="40"/>
      <c r="BF95" s="39">
        <v>0</v>
      </c>
      <c r="BG95" s="38">
        <v>0</v>
      </c>
      <c r="BK95" s="37"/>
      <c r="BL95" s="37"/>
      <c r="BM95" s="37"/>
      <c r="BN95" s="32"/>
      <c r="BP95" s="36"/>
      <c r="BQ95" s="36"/>
      <c r="BR95" s="36"/>
      <c r="CE95" s="35">
        <f t="shared" si="38"/>
        <v>0</v>
      </c>
      <c r="CF95" s="33">
        <f t="shared" si="39"/>
        <v>0</v>
      </c>
      <c r="CG95" s="34">
        <f t="shared" si="40"/>
        <v>0</v>
      </c>
      <c r="CH95" s="33">
        <f t="shared" si="41"/>
        <v>0</v>
      </c>
    </row>
    <row r="96" spans="1:86" ht="60" customHeight="1" x14ac:dyDescent="0.25">
      <c r="A96" s="53">
        <v>0</v>
      </c>
      <c r="B96" s="52" t="s">
        <v>2683</v>
      </c>
      <c r="C96" s="51">
        <v>300000003269</v>
      </c>
      <c r="D96" s="51">
        <v>1020304560</v>
      </c>
      <c r="E96" s="50" t="s">
        <v>2721</v>
      </c>
      <c r="F96" s="48">
        <v>68.796869999999998</v>
      </c>
      <c r="G96" s="48">
        <v>68.796869999999998</v>
      </c>
      <c r="H96" s="48">
        <v>0</v>
      </c>
      <c r="I96" s="48">
        <v>0</v>
      </c>
      <c r="J96" s="48">
        <v>0</v>
      </c>
      <c r="K96" s="48">
        <v>0</v>
      </c>
      <c r="L96" s="48">
        <v>68.796869999999998</v>
      </c>
      <c r="M96" s="48">
        <v>0</v>
      </c>
      <c r="N96" s="48">
        <v>0</v>
      </c>
      <c r="O96" s="48">
        <f t="shared" si="34"/>
        <v>122.70260999999999</v>
      </c>
      <c r="P96" s="48">
        <f t="shared" si="35"/>
        <v>122.70260999999999</v>
      </c>
      <c r="Q96" s="48">
        <v>0</v>
      </c>
      <c r="R96" s="48">
        <v>0</v>
      </c>
      <c r="S96" s="48">
        <v>0</v>
      </c>
      <c r="T96" s="48">
        <v>0</v>
      </c>
      <c r="U96" s="48">
        <v>0</v>
      </c>
      <c r="V96" s="48">
        <v>0</v>
      </c>
      <c r="W96" s="48">
        <v>0</v>
      </c>
      <c r="X96" s="48">
        <v>0</v>
      </c>
      <c r="Y96" s="48">
        <v>0</v>
      </c>
      <c r="Z96" s="48">
        <v>0</v>
      </c>
      <c r="AA96" s="49">
        <f t="shared" si="36"/>
        <v>122.70260999999999</v>
      </c>
      <c r="AB96" s="49">
        <f t="shared" si="37"/>
        <v>122.70260999999999</v>
      </c>
      <c r="AC96" s="49">
        <v>6.6463800000000006</v>
      </c>
      <c r="AD96" s="49">
        <v>1.99343</v>
      </c>
      <c r="AE96" s="49">
        <v>113.94776</v>
      </c>
      <c r="AF96" s="49">
        <v>0.11504</v>
      </c>
      <c r="AG96" s="49">
        <v>0</v>
      </c>
      <c r="AH96" s="49">
        <v>0</v>
      </c>
      <c r="AI96" s="49">
        <v>0</v>
      </c>
      <c r="AJ96" s="49">
        <v>0</v>
      </c>
      <c r="AK96" s="49">
        <v>0</v>
      </c>
      <c r="AL96" s="49">
        <v>0</v>
      </c>
      <c r="AM96" s="49">
        <v>0</v>
      </c>
      <c r="AN96" s="49">
        <v>0</v>
      </c>
      <c r="AO96" s="49">
        <v>0</v>
      </c>
      <c r="AP96" s="49">
        <v>0</v>
      </c>
      <c r="AQ96" s="47" t="s">
        <v>3054</v>
      </c>
      <c r="AR96" s="48">
        <v>0</v>
      </c>
      <c r="AT96" s="46" t="s">
        <v>1310</v>
      </c>
      <c r="AU96" s="45">
        <v>1</v>
      </c>
      <c r="AV96" s="44" t="s">
        <v>3055</v>
      </c>
      <c r="AW96" s="43">
        <v>43627</v>
      </c>
      <c r="AX96" s="42">
        <v>124.878</v>
      </c>
      <c r="AY96" s="41">
        <v>150</v>
      </c>
      <c r="AZ96" s="40"/>
      <c r="BA96" s="40"/>
      <c r="BB96" s="40"/>
      <c r="BC96" s="40"/>
      <c r="BD96" s="40"/>
      <c r="BE96" s="40"/>
      <c r="BF96" s="39">
        <v>0</v>
      </c>
      <c r="BG96" s="38">
        <v>0</v>
      </c>
      <c r="BK96" s="37"/>
      <c r="BL96" s="37"/>
      <c r="BM96" s="37"/>
      <c r="BN96" s="32"/>
      <c r="BP96" s="36"/>
      <c r="BQ96" s="36"/>
      <c r="BR96" s="36"/>
      <c r="CE96" s="35">
        <f t="shared" si="38"/>
        <v>0</v>
      </c>
      <c r="CF96" s="33">
        <f t="shared" si="39"/>
        <v>0</v>
      </c>
      <c r="CG96" s="34">
        <f t="shared" si="40"/>
        <v>0</v>
      </c>
      <c r="CH96" s="33">
        <f t="shared" si="41"/>
        <v>0</v>
      </c>
    </row>
    <row r="97" spans="1:86" ht="60" customHeight="1" x14ac:dyDescent="0.25">
      <c r="A97" s="53">
        <v>0</v>
      </c>
      <c r="B97" s="52" t="s">
        <v>2683</v>
      </c>
      <c r="C97" s="51">
        <v>300000003362</v>
      </c>
      <c r="D97" s="51">
        <v>1020204344</v>
      </c>
      <c r="E97" s="50" t="s">
        <v>2722</v>
      </c>
      <c r="F97" s="48">
        <v>112.34337400000001</v>
      </c>
      <c r="G97" s="48">
        <v>99.749089999999995</v>
      </c>
      <c r="H97" s="48">
        <v>0</v>
      </c>
      <c r="I97" s="48">
        <v>62.971420000000002</v>
      </c>
      <c r="J97" s="48">
        <v>0</v>
      </c>
      <c r="K97" s="48">
        <v>0</v>
      </c>
      <c r="L97" s="48">
        <v>20.998799999999999</v>
      </c>
      <c r="M97" s="48">
        <v>15.77887</v>
      </c>
      <c r="N97" s="48">
        <v>15.778870000000001</v>
      </c>
      <c r="O97" s="48">
        <f t="shared" si="34"/>
        <v>121.60701</v>
      </c>
      <c r="P97" s="48">
        <f t="shared" si="35"/>
        <v>121.60701</v>
      </c>
      <c r="Q97" s="48">
        <v>0</v>
      </c>
      <c r="R97" s="48">
        <v>0</v>
      </c>
      <c r="S97" s="48">
        <v>0</v>
      </c>
      <c r="T97" s="48">
        <v>0</v>
      </c>
      <c r="U97" s="48">
        <v>0</v>
      </c>
      <c r="V97" s="48">
        <v>0</v>
      </c>
      <c r="W97" s="48">
        <v>0</v>
      </c>
      <c r="X97" s="48">
        <v>0</v>
      </c>
      <c r="Y97" s="48">
        <v>0</v>
      </c>
      <c r="Z97" s="48">
        <v>0</v>
      </c>
      <c r="AA97" s="49">
        <f t="shared" si="36"/>
        <v>121.60701</v>
      </c>
      <c r="AB97" s="49">
        <f t="shared" si="37"/>
        <v>121.60701</v>
      </c>
      <c r="AC97" s="49">
        <v>25.397259999999999</v>
      </c>
      <c r="AD97" s="49">
        <v>7.6616299999999988</v>
      </c>
      <c r="AE97" s="49">
        <v>12.996170000000001</v>
      </c>
      <c r="AF97" s="49">
        <v>0.55745</v>
      </c>
      <c r="AG97" s="49">
        <v>0</v>
      </c>
      <c r="AH97" s="49">
        <v>0</v>
      </c>
      <c r="AI97" s="49">
        <v>0</v>
      </c>
      <c r="AJ97" s="49">
        <v>0</v>
      </c>
      <c r="AK97" s="49">
        <v>0</v>
      </c>
      <c r="AL97" s="49">
        <v>0</v>
      </c>
      <c r="AM97" s="49">
        <v>74.994500000000002</v>
      </c>
      <c r="AN97" s="49">
        <v>0</v>
      </c>
      <c r="AO97" s="49">
        <v>0</v>
      </c>
      <c r="AP97" s="49">
        <v>0</v>
      </c>
      <c r="AQ97" s="47" t="s">
        <v>3056</v>
      </c>
      <c r="AR97" s="48">
        <v>0</v>
      </c>
      <c r="AT97" s="46" t="s">
        <v>1310</v>
      </c>
      <c r="AU97" s="45">
        <v>1</v>
      </c>
      <c r="AV97" s="44" t="s">
        <v>3057</v>
      </c>
      <c r="AW97" s="43">
        <v>43551</v>
      </c>
      <c r="AX97" s="42">
        <v>112.39019999999999</v>
      </c>
      <c r="AY97" s="41">
        <v>150</v>
      </c>
      <c r="AZ97" s="40"/>
      <c r="BA97" s="40"/>
      <c r="BB97" s="40"/>
      <c r="BC97" s="40"/>
      <c r="BD97" s="40"/>
      <c r="BE97" s="40"/>
      <c r="BF97" s="39">
        <v>0</v>
      </c>
      <c r="BG97" s="38">
        <v>0</v>
      </c>
      <c r="BK97" s="37"/>
      <c r="BL97" s="37"/>
      <c r="BM97" s="37"/>
      <c r="BN97" s="32"/>
      <c r="BP97" s="36"/>
      <c r="BQ97" s="36"/>
      <c r="BR97" s="36"/>
      <c r="CE97" s="35">
        <f t="shared" si="38"/>
        <v>0</v>
      </c>
      <c r="CF97" s="33">
        <f t="shared" si="39"/>
        <v>0</v>
      </c>
      <c r="CG97" s="34">
        <f t="shared" si="40"/>
        <v>0</v>
      </c>
      <c r="CH97" s="33">
        <f t="shared" si="41"/>
        <v>0</v>
      </c>
    </row>
    <row r="98" spans="1:86" ht="75" customHeight="1" x14ac:dyDescent="0.25">
      <c r="A98" s="53">
        <v>0</v>
      </c>
      <c r="B98" s="52" t="s">
        <v>2683</v>
      </c>
      <c r="C98" s="51">
        <v>300000003251</v>
      </c>
      <c r="D98" s="51">
        <v>1020205039</v>
      </c>
      <c r="E98" s="50" t="s">
        <v>2723</v>
      </c>
      <c r="F98" s="48">
        <v>0.91142999999999996</v>
      </c>
      <c r="G98" s="48">
        <v>0.91142999999999996</v>
      </c>
      <c r="H98" s="48">
        <v>0</v>
      </c>
      <c r="I98" s="48">
        <v>0</v>
      </c>
      <c r="J98" s="48">
        <v>0</v>
      </c>
      <c r="K98" s="48">
        <v>0</v>
      </c>
      <c r="L98" s="48">
        <v>0.91142999999999996</v>
      </c>
      <c r="M98" s="48">
        <v>0</v>
      </c>
      <c r="N98" s="48">
        <v>0</v>
      </c>
      <c r="O98" s="48">
        <f t="shared" si="34"/>
        <v>100.10331000000001</v>
      </c>
      <c r="P98" s="48">
        <f t="shared" si="35"/>
        <v>100.10331000000001</v>
      </c>
      <c r="Q98" s="48">
        <v>0</v>
      </c>
      <c r="R98" s="48">
        <v>0</v>
      </c>
      <c r="S98" s="48">
        <v>0</v>
      </c>
      <c r="T98" s="48">
        <v>0</v>
      </c>
      <c r="U98" s="48">
        <v>0</v>
      </c>
      <c r="V98" s="48">
        <v>0</v>
      </c>
      <c r="W98" s="48">
        <v>0</v>
      </c>
      <c r="X98" s="48">
        <v>0</v>
      </c>
      <c r="Y98" s="48">
        <v>0</v>
      </c>
      <c r="Z98" s="48">
        <v>0</v>
      </c>
      <c r="AA98" s="49">
        <f t="shared" si="36"/>
        <v>100.10331000000001</v>
      </c>
      <c r="AB98" s="49">
        <f t="shared" si="37"/>
        <v>100.10331000000001</v>
      </c>
      <c r="AC98" s="49">
        <v>35.063780000000001</v>
      </c>
      <c r="AD98" s="49">
        <v>10.59665</v>
      </c>
      <c r="AE98" s="49">
        <v>8.3735900000000001</v>
      </c>
      <c r="AF98" s="49">
        <v>1.0692900000000001</v>
      </c>
      <c r="AG98" s="49">
        <v>0</v>
      </c>
      <c r="AH98" s="49">
        <v>0</v>
      </c>
      <c r="AI98" s="49">
        <v>0</v>
      </c>
      <c r="AJ98" s="49">
        <v>0</v>
      </c>
      <c r="AK98" s="49">
        <v>0</v>
      </c>
      <c r="AL98" s="49">
        <v>0</v>
      </c>
      <c r="AM98" s="49">
        <v>45</v>
      </c>
      <c r="AN98" s="49">
        <v>0</v>
      </c>
      <c r="AO98" s="49">
        <v>0</v>
      </c>
      <c r="AP98" s="49">
        <v>0</v>
      </c>
      <c r="AQ98" s="47" t="s">
        <v>3058</v>
      </c>
      <c r="AR98" s="48">
        <v>0</v>
      </c>
      <c r="AT98" s="46" t="s">
        <v>1310</v>
      </c>
      <c r="AU98" s="45">
        <v>1</v>
      </c>
      <c r="AV98" s="44" t="s">
        <v>3059</v>
      </c>
      <c r="AW98" s="43">
        <v>43766</v>
      </c>
      <c r="AX98" s="42">
        <v>112.39019999999999</v>
      </c>
      <c r="AY98" s="41">
        <v>135</v>
      </c>
      <c r="AZ98" s="40"/>
      <c r="BA98" s="40"/>
      <c r="BB98" s="40"/>
      <c r="BC98" s="40"/>
      <c r="BD98" s="40"/>
      <c r="BE98" s="40"/>
      <c r="BF98" s="39">
        <v>0</v>
      </c>
      <c r="BG98" s="38">
        <v>0</v>
      </c>
      <c r="BK98" s="37"/>
      <c r="BL98" s="37"/>
      <c r="BM98" s="37"/>
      <c r="BN98" s="32"/>
      <c r="BP98" s="36"/>
      <c r="BQ98" s="36"/>
      <c r="BR98" s="36"/>
      <c r="CE98" s="35">
        <f t="shared" si="38"/>
        <v>0</v>
      </c>
      <c r="CF98" s="33">
        <f t="shared" si="39"/>
        <v>0</v>
      </c>
      <c r="CG98" s="34">
        <f t="shared" si="40"/>
        <v>0</v>
      </c>
      <c r="CH98" s="33">
        <f t="shared" si="41"/>
        <v>0</v>
      </c>
    </row>
    <row r="99" spans="1:86" ht="60" x14ac:dyDescent="0.25">
      <c r="A99" s="53">
        <v>0</v>
      </c>
      <c r="B99" s="52" t="s">
        <v>2683</v>
      </c>
      <c r="C99" s="51">
        <v>300000003912</v>
      </c>
      <c r="D99" s="51">
        <v>1020205064</v>
      </c>
      <c r="E99" s="50" t="s">
        <v>1327</v>
      </c>
      <c r="F99" s="48">
        <v>2063.7545500000001</v>
      </c>
      <c r="G99" s="48">
        <v>1782.1809000000001</v>
      </c>
      <c r="H99" s="48">
        <v>0</v>
      </c>
      <c r="I99" s="48">
        <v>303.33211</v>
      </c>
      <c r="J99" s="48">
        <v>930.39503000000002</v>
      </c>
      <c r="K99" s="48">
        <v>174.14107999999999</v>
      </c>
      <c r="L99" s="48">
        <v>93.66431</v>
      </c>
      <c r="M99" s="48">
        <v>280.64837</v>
      </c>
      <c r="N99" s="48">
        <v>160.72563000000002</v>
      </c>
      <c r="O99" s="48">
        <f t="shared" si="34"/>
        <v>215.40042</v>
      </c>
      <c r="P99" s="48">
        <f t="shared" si="35"/>
        <v>215.40042</v>
      </c>
      <c r="Q99" s="48">
        <v>0</v>
      </c>
      <c r="R99" s="48">
        <v>0</v>
      </c>
      <c r="S99" s="48">
        <v>0</v>
      </c>
      <c r="T99" s="48">
        <v>0</v>
      </c>
      <c r="U99" s="48">
        <v>0</v>
      </c>
      <c r="V99" s="48">
        <v>0</v>
      </c>
      <c r="W99" s="48">
        <v>0</v>
      </c>
      <c r="X99" s="48">
        <v>0</v>
      </c>
      <c r="Y99" s="48">
        <v>0</v>
      </c>
      <c r="Z99" s="48">
        <v>0</v>
      </c>
      <c r="AA99" s="49">
        <f t="shared" si="36"/>
        <v>215.40042</v>
      </c>
      <c r="AB99" s="49">
        <f t="shared" si="37"/>
        <v>215.40042</v>
      </c>
      <c r="AC99" s="49">
        <v>46.863460000000003</v>
      </c>
      <c r="AD99" s="49">
        <v>14.168850000000001</v>
      </c>
      <c r="AE99" s="49">
        <v>7.6871100000000006</v>
      </c>
      <c r="AF99" s="49">
        <v>1.2554799999999999</v>
      </c>
      <c r="AG99" s="49">
        <v>0</v>
      </c>
      <c r="AH99" s="49">
        <v>0</v>
      </c>
      <c r="AI99" s="49">
        <v>0</v>
      </c>
      <c r="AJ99" s="49">
        <v>0</v>
      </c>
      <c r="AK99" s="49">
        <v>0</v>
      </c>
      <c r="AL99" s="49">
        <v>0</v>
      </c>
      <c r="AM99" s="49">
        <v>80</v>
      </c>
      <c r="AN99" s="49">
        <v>0</v>
      </c>
      <c r="AO99" s="49">
        <v>0</v>
      </c>
      <c r="AP99" s="49">
        <v>65.425520000000006</v>
      </c>
      <c r="AQ99" s="47" t="s">
        <v>1328</v>
      </c>
      <c r="AR99" s="48">
        <v>1997.58132</v>
      </c>
      <c r="AT99" s="46" t="s">
        <v>1310</v>
      </c>
      <c r="AU99" s="45">
        <v>1</v>
      </c>
      <c r="AV99" s="44" t="s">
        <v>3060</v>
      </c>
      <c r="AW99" s="43">
        <v>43742</v>
      </c>
      <c r="AX99" s="42">
        <v>13.317</v>
      </c>
      <c r="AY99" s="41">
        <v>150</v>
      </c>
      <c r="AZ99" s="40"/>
      <c r="BA99" s="40"/>
      <c r="BB99" s="40"/>
      <c r="BC99" s="40"/>
      <c r="BD99" s="40"/>
      <c r="BE99" s="40"/>
      <c r="BF99" s="39" t="s">
        <v>2694</v>
      </c>
      <c r="BG99" s="38">
        <v>44592</v>
      </c>
      <c r="BK99" s="37"/>
      <c r="BL99" s="37"/>
      <c r="BM99" s="37"/>
      <c r="BN99" s="32"/>
      <c r="BP99" s="36"/>
      <c r="BQ99" s="36"/>
      <c r="BR99" s="36"/>
      <c r="CE99" s="35">
        <f t="shared" si="38"/>
        <v>0</v>
      </c>
      <c r="CF99" s="33">
        <f t="shared" si="39"/>
        <v>0</v>
      </c>
      <c r="CG99" s="34">
        <f t="shared" si="40"/>
        <v>0</v>
      </c>
      <c r="CH99" s="33">
        <f t="shared" si="41"/>
        <v>0</v>
      </c>
    </row>
    <row r="100" spans="1:86" ht="60" x14ac:dyDescent="0.25">
      <c r="A100" s="53">
        <v>0</v>
      </c>
      <c r="B100" s="52">
        <v>0</v>
      </c>
      <c r="C100" s="51">
        <v>300000003779</v>
      </c>
      <c r="D100" s="51">
        <v>1020304626</v>
      </c>
      <c r="E100" s="50" t="s">
        <v>1329</v>
      </c>
      <c r="F100" s="48">
        <v>184.43351999999999</v>
      </c>
      <c r="G100" s="48">
        <v>153.69460000000001</v>
      </c>
      <c r="H100" s="48">
        <v>0</v>
      </c>
      <c r="I100" s="48">
        <v>0</v>
      </c>
      <c r="J100" s="48">
        <v>0</v>
      </c>
      <c r="K100" s="48">
        <v>153.69460000000001</v>
      </c>
      <c r="L100" s="48">
        <v>0</v>
      </c>
      <c r="M100" s="48">
        <v>0</v>
      </c>
      <c r="N100" s="48">
        <v>0</v>
      </c>
      <c r="O100" s="48">
        <f t="shared" si="34"/>
        <v>1011.40201</v>
      </c>
      <c r="P100" s="48">
        <f t="shared" si="35"/>
        <v>871.75804999999991</v>
      </c>
      <c r="Q100" s="48">
        <v>235.90993</v>
      </c>
      <c r="R100" s="48">
        <v>196.59161</v>
      </c>
      <c r="S100" s="48">
        <v>0</v>
      </c>
      <c r="T100" s="48">
        <v>0</v>
      </c>
      <c r="U100" s="48">
        <v>0</v>
      </c>
      <c r="V100" s="48">
        <v>0</v>
      </c>
      <c r="W100" s="48">
        <v>548.28078000000005</v>
      </c>
      <c r="X100" s="48">
        <v>456.90064999999998</v>
      </c>
      <c r="Y100" s="48">
        <v>0</v>
      </c>
      <c r="Z100" s="48">
        <v>0</v>
      </c>
      <c r="AA100" s="49">
        <f t="shared" si="36"/>
        <v>227.21129999999999</v>
      </c>
      <c r="AB100" s="49">
        <f t="shared" si="37"/>
        <v>218.26578999999998</v>
      </c>
      <c r="AC100" s="49">
        <v>53.545439999999999</v>
      </c>
      <c r="AD100" s="49">
        <v>16.1891</v>
      </c>
      <c r="AE100" s="49">
        <v>8.7831799999999998</v>
      </c>
      <c r="AF100" s="49">
        <v>1.43449</v>
      </c>
      <c r="AG100" s="49">
        <v>29.687460000000002</v>
      </c>
      <c r="AH100" s="49">
        <v>24.739550000000001</v>
      </c>
      <c r="AI100" s="49">
        <v>23.985610000000001</v>
      </c>
      <c r="AJ100" s="49">
        <v>19.988009999999999</v>
      </c>
      <c r="AK100" s="49">
        <v>0</v>
      </c>
      <c r="AL100" s="49">
        <v>0</v>
      </c>
      <c r="AM100" s="49">
        <v>60</v>
      </c>
      <c r="AN100" s="49">
        <v>0</v>
      </c>
      <c r="AO100" s="49">
        <v>0</v>
      </c>
      <c r="AP100" s="49">
        <v>33.586019999999998</v>
      </c>
      <c r="AQ100" s="47" t="s">
        <v>1330</v>
      </c>
      <c r="AR100" s="48">
        <v>1025.4526499999999</v>
      </c>
      <c r="AT100" s="46" t="s">
        <v>1310</v>
      </c>
      <c r="AU100" s="45">
        <v>1</v>
      </c>
      <c r="AV100" s="44" t="s">
        <v>3061</v>
      </c>
      <c r="AW100" s="43">
        <v>43614</v>
      </c>
      <c r="AX100" s="42">
        <v>83.251999999999995</v>
      </c>
      <c r="AY100" s="41">
        <v>100</v>
      </c>
      <c r="AZ100" s="40"/>
      <c r="BA100" s="40"/>
      <c r="BB100" s="40"/>
      <c r="BC100" s="40"/>
      <c r="BD100" s="40"/>
      <c r="BE100" s="40"/>
      <c r="BF100" s="39" t="s">
        <v>2694</v>
      </c>
      <c r="BG100" s="38">
        <v>44592</v>
      </c>
      <c r="BK100" s="37"/>
      <c r="BL100" s="37"/>
      <c r="BM100" s="37"/>
      <c r="BN100" s="32"/>
      <c r="BP100" s="36"/>
      <c r="BQ100" s="36"/>
      <c r="BR100" s="36"/>
      <c r="CE100" s="35">
        <f t="shared" si="38"/>
        <v>196.59161</v>
      </c>
      <c r="CF100" s="33">
        <f t="shared" si="39"/>
        <v>0</v>
      </c>
      <c r="CG100" s="34">
        <f t="shared" si="40"/>
        <v>0</v>
      </c>
      <c r="CH100" s="33">
        <f t="shared" si="41"/>
        <v>0</v>
      </c>
    </row>
    <row r="101" spans="1:86" ht="60" customHeight="1" x14ac:dyDescent="0.25">
      <c r="A101" s="53">
        <v>0</v>
      </c>
      <c r="B101" s="52">
        <v>0</v>
      </c>
      <c r="C101" s="51">
        <v>300000003780</v>
      </c>
      <c r="D101" s="51">
        <v>1020205033</v>
      </c>
      <c r="E101" s="50" t="s">
        <v>2724</v>
      </c>
      <c r="F101" s="48">
        <v>299.36392999999998</v>
      </c>
      <c r="G101" s="48">
        <v>249.46994000000001</v>
      </c>
      <c r="H101" s="48">
        <v>0</v>
      </c>
      <c r="I101" s="48">
        <v>0</v>
      </c>
      <c r="J101" s="48">
        <v>0</v>
      </c>
      <c r="K101" s="48">
        <v>249.46994000000001</v>
      </c>
      <c r="L101" s="48">
        <v>0</v>
      </c>
      <c r="M101" s="48">
        <v>0</v>
      </c>
      <c r="N101" s="48">
        <v>0</v>
      </c>
      <c r="O101" s="48">
        <f t="shared" si="34"/>
        <v>369.04218000000003</v>
      </c>
      <c r="P101" s="48">
        <f t="shared" si="35"/>
        <v>369.04218000000003</v>
      </c>
      <c r="Q101" s="48">
        <v>0</v>
      </c>
      <c r="R101" s="48">
        <v>0</v>
      </c>
      <c r="S101" s="48">
        <v>0</v>
      </c>
      <c r="T101" s="48">
        <v>0</v>
      </c>
      <c r="U101" s="48">
        <v>0</v>
      </c>
      <c r="V101" s="48">
        <v>0</v>
      </c>
      <c r="W101" s="48">
        <v>0</v>
      </c>
      <c r="X101" s="48">
        <v>0</v>
      </c>
      <c r="Y101" s="48">
        <v>0</v>
      </c>
      <c r="Z101" s="48">
        <v>0</v>
      </c>
      <c r="AA101" s="49">
        <f t="shared" si="36"/>
        <v>369.04218000000003</v>
      </c>
      <c r="AB101" s="49">
        <f t="shared" si="37"/>
        <v>369.04218000000003</v>
      </c>
      <c r="AC101" s="49">
        <v>72.167929999999998</v>
      </c>
      <c r="AD101" s="49">
        <v>21.565479999999997</v>
      </c>
      <c r="AE101" s="49">
        <v>42.430310000000006</v>
      </c>
      <c r="AF101" s="49">
        <v>2.8784599999999996</v>
      </c>
      <c r="AG101" s="49">
        <v>0</v>
      </c>
      <c r="AH101" s="49">
        <v>0</v>
      </c>
      <c r="AI101" s="49">
        <v>0</v>
      </c>
      <c r="AJ101" s="49">
        <v>0</v>
      </c>
      <c r="AK101" s="49">
        <v>0</v>
      </c>
      <c r="AL101" s="49">
        <v>0</v>
      </c>
      <c r="AM101" s="49">
        <v>230</v>
      </c>
      <c r="AN101" s="49">
        <v>0</v>
      </c>
      <c r="AO101" s="49">
        <v>0</v>
      </c>
      <c r="AP101" s="49">
        <v>0</v>
      </c>
      <c r="AQ101" s="47" t="s">
        <v>3062</v>
      </c>
      <c r="AR101" s="48">
        <v>0</v>
      </c>
      <c r="AT101" s="46" t="s">
        <v>1310</v>
      </c>
      <c r="AU101" s="45">
        <v>1</v>
      </c>
      <c r="AV101" s="44" t="s">
        <v>3063</v>
      </c>
      <c r="AW101" s="43">
        <v>43818</v>
      </c>
      <c r="AX101" s="42">
        <v>13.317</v>
      </c>
      <c r="AY101" s="41">
        <v>120</v>
      </c>
      <c r="AZ101" s="40"/>
      <c r="BA101" s="40"/>
      <c r="BB101" s="40"/>
      <c r="BC101" s="40"/>
      <c r="BD101" s="40"/>
      <c r="BE101" s="40"/>
      <c r="BF101" s="39">
        <v>0</v>
      </c>
      <c r="BG101" s="38">
        <v>0</v>
      </c>
      <c r="BK101" s="37"/>
      <c r="BL101" s="37"/>
      <c r="BM101" s="37"/>
      <c r="BN101" s="32"/>
      <c r="BP101" s="36"/>
      <c r="BQ101" s="36"/>
      <c r="BR101" s="36"/>
      <c r="CE101" s="35">
        <f t="shared" si="38"/>
        <v>0</v>
      </c>
      <c r="CF101" s="33">
        <f t="shared" si="39"/>
        <v>0</v>
      </c>
      <c r="CG101" s="34">
        <f t="shared" si="40"/>
        <v>0</v>
      </c>
      <c r="CH101" s="33">
        <f t="shared" si="41"/>
        <v>0</v>
      </c>
    </row>
    <row r="102" spans="1:86" ht="60" x14ac:dyDescent="0.25">
      <c r="A102" s="53">
        <v>0</v>
      </c>
      <c r="B102" s="52">
        <v>0</v>
      </c>
      <c r="C102" s="51">
        <v>300000003822</v>
      </c>
      <c r="D102" s="51">
        <v>1020204966</v>
      </c>
      <c r="E102" s="50" t="s">
        <v>1331</v>
      </c>
      <c r="F102" s="48">
        <v>56.283119999999997</v>
      </c>
      <c r="G102" s="48">
        <v>56.283119999999997</v>
      </c>
      <c r="H102" s="48">
        <v>0</v>
      </c>
      <c r="I102" s="48">
        <v>0</v>
      </c>
      <c r="J102" s="48">
        <v>0</v>
      </c>
      <c r="K102" s="48">
        <v>0</v>
      </c>
      <c r="L102" s="48">
        <v>56.283119999999997</v>
      </c>
      <c r="M102" s="48">
        <v>0</v>
      </c>
      <c r="N102" s="48">
        <v>0</v>
      </c>
      <c r="O102" s="48">
        <f t="shared" si="34"/>
        <v>2319.0340099999999</v>
      </c>
      <c r="P102" s="48">
        <f t="shared" si="35"/>
        <v>1975.5591900000002</v>
      </c>
      <c r="Q102" s="48">
        <v>560.38062000000002</v>
      </c>
      <c r="R102" s="48">
        <v>466.98385000000002</v>
      </c>
      <c r="S102" s="48">
        <v>0</v>
      </c>
      <c r="T102" s="48">
        <v>0</v>
      </c>
      <c r="U102" s="48">
        <v>0</v>
      </c>
      <c r="V102" s="48">
        <v>0</v>
      </c>
      <c r="W102" s="48">
        <v>1024.7373</v>
      </c>
      <c r="X102" s="48">
        <v>853.94775000000004</v>
      </c>
      <c r="Y102" s="48">
        <v>159.63239999999999</v>
      </c>
      <c r="Z102" s="48">
        <v>133.02699999999999</v>
      </c>
      <c r="AA102" s="49">
        <f t="shared" si="36"/>
        <v>574.28368999999986</v>
      </c>
      <c r="AB102" s="49">
        <f t="shared" si="37"/>
        <v>521.60059000000001</v>
      </c>
      <c r="AC102" s="49">
        <v>90.291579999999996</v>
      </c>
      <c r="AD102" s="49">
        <v>27.151159999999997</v>
      </c>
      <c r="AE102" s="49">
        <v>31.236629999999998</v>
      </c>
      <c r="AF102" s="49">
        <v>1.6598999999999999</v>
      </c>
      <c r="AG102" s="49">
        <v>59.765389999999996</v>
      </c>
      <c r="AH102" s="49">
        <v>49.804490000000001</v>
      </c>
      <c r="AI102" s="49">
        <v>256.33319999999998</v>
      </c>
      <c r="AJ102" s="49">
        <v>213.61099999999999</v>
      </c>
      <c r="AK102" s="49">
        <v>0</v>
      </c>
      <c r="AL102" s="49">
        <v>0</v>
      </c>
      <c r="AM102" s="49">
        <v>69.216450000000009</v>
      </c>
      <c r="AN102" s="49">
        <v>0</v>
      </c>
      <c r="AO102" s="49">
        <v>0</v>
      </c>
      <c r="AP102" s="49">
        <v>38.629379999999998</v>
      </c>
      <c r="AQ102" s="47" t="s">
        <v>1332</v>
      </c>
      <c r="AR102" s="48">
        <v>2031.8423100000002</v>
      </c>
      <c r="AT102" s="46" t="s">
        <v>1310</v>
      </c>
      <c r="AU102" s="45">
        <v>1</v>
      </c>
      <c r="AV102" s="44" t="s">
        <v>3064</v>
      </c>
      <c r="AW102" s="43">
        <v>43742</v>
      </c>
      <c r="AX102" s="42">
        <v>124.878</v>
      </c>
      <c r="AY102" s="41">
        <v>150</v>
      </c>
      <c r="AZ102" s="40"/>
      <c r="BA102" s="40"/>
      <c r="BB102" s="40"/>
      <c r="BC102" s="40"/>
      <c r="BD102" s="40"/>
      <c r="BE102" s="40"/>
      <c r="BF102" s="39" t="s">
        <v>2696</v>
      </c>
      <c r="BG102" s="38">
        <v>44834</v>
      </c>
      <c r="BK102" s="37"/>
      <c r="BL102" s="37"/>
      <c r="BM102" s="114">
        <f>D102</f>
        <v>1020204966</v>
      </c>
      <c r="BN102" s="32" t="s">
        <v>2374</v>
      </c>
      <c r="BO102" s="113" t="e">
        <v>#VALUE!</v>
      </c>
      <c r="BP102" s="31">
        <v>38629.379999999997</v>
      </c>
      <c r="BQ102" s="112" t="e">
        <f>BO102-BP102/1000</f>
        <v>#VALUE!</v>
      </c>
      <c r="BR102" s="36"/>
      <c r="CE102" s="35">
        <f t="shared" si="38"/>
        <v>466.98385000000002</v>
      </c>
      <c r="CF102" s="33">
        <f t="shared" si="39"/>
        <v>0</v>
      </c>
      <c r="CG102" s="34">
        <f t="shared" si="40"/>
        <v>0</v>
      </c>
      <c r="CH102" s="33">
        <f t="shared" si="41"/>
        <v>0</v>
      </c>
    </row>
    <row r="103" spans="1:86" ht="60" x14ac:dyDescent="0.25">
      <c r="A103" s="53">
        <v>0</v>
      </c>
      <c r="B103" s="52">
        <v>0</v>
      </c>
      <c r="C103" s="51">
        <v>300000003823</v>
      </c>
      <c r="D103" s="51">
        <v>1020205188</v>
      </c>
      <c r="E103" s="50" t="s">
        <v>1333</v>
      </c>
      <c r="F103" s="48">
        <v>22.70402</v>
      </c>
      <c r="G103" s="48">
        <v>22.70402</v>
      </c>
      <c r="H103" s="48">
        <v>0</v>
      </c>
      <c r="I103" s="48">
        <v>0</v>
      </c>
      <c r="J103" s="48">
        <v>0</v>
      </c>
      <c r="K103" s="48">
        <v>0</v>
      </c>
      <c r="L103" s="48">
        <v>22.70402</v>
      </c>
      <c r="M103" s="48">
        <v>0</v>
      </c>
      <c r="N103" s="48">
        <v>0</v>
      </c>
      <c r="O103" s="48">
        <f t="shared" si="34"/>
        <v>1815.7792599999998</v>
      </c>
      <c r="P103" s="48">
        <f t="shared" si="35"/>
        <v>1547.8198400000001</v>
      </c>
      <c r="Q103" s="48">
        <v>247.54141999999999</v>
      </c>
      <c r="R103" s="48">
        <v>206.28451999999999</v>
      </c>
      <c r="S103" s="48">
        <v>0</v>
      </c>
      <c r="T103" s="48">
        <v>0</v>
      </c>
      <c r="U103" s="48">
        <v>0</v>
      </c>
      <c r="V103" s="48">
        <v>0</v>
      </c>
      <c r="W103" s="48">
        <v>1021.62776</v>
      </c>
      <c r="X103" s="48">
        <v>851.35646999999994</v>
      </c>
      <c r="Y103" s="48">
        <v>190.69200000000001</v>
      </c>
      <c r="Z103" s="48">
        <v>158.91</v>
      </c>
      <c r="AA103" s="49">
        <f t="shared" si="36"/>
        <v>355.91808000000003</v>
      </c>
      <c r="AB103" s="49">
        <f t="shared" si="37"/>
        <v>331.26885000000004</v>
      </c>
      <c r="AC103" s="49">
        <v>69.286670000000001</v>
      </c>
      <c r="AD103" s="49">
        <v>20.719239999999999</v>
      </c>
      <c r="AE103" s="49">
        <v>44.981620000000007</v>
      </c>
      <c r="AF103" s="49">
        <v>3.1764300000000003</v>
      </c>
      <c r="AG103" s="49">
        <v>42.202930000000002</v>
      </c>
      <c r="AH103" s="49">
        <v>35.169110000000003</v>
      </c>
      <c r="AI103" s="49">
        <v>105.69241</v>
      </c>
      <c r="AJ103" s="49">
        <v>88.076999999999998</v>
      </c>
      <c r="AK103" s="49">
        <v>0</v>
      </c>
      <c r="AL103" s="49">
        <v>0</v>
      </c>
      <c r="AM103" s="49">
        <v>40</v>
      </c>
      <c r="AN103" s="49">
        <v>0</v>
      </c>
      <c r="AO103" s="49">
        <v>0</v>
      </c>
      <c r="AP103" s="49">
        <v>29.858779999999999</v>
      </c>
      <c r="AQ103" s="47" t="s">
        <v>1334</v>
      </c>
      <c r="AR103" s="48">
        <v>1570.52386</v>
      </c>
      <c r="AT103" s="46" t="s">
        <v>1310</v>
      </c>
      <c r="AU103" s="45">
        <v>1</v>
      </c>
      <c r="AV103" s="44" t="s">
        <v>3065</v>
      </c>
      <c r="AW103" s="43">
        <v>43878</v>
      </c>
      <c r="AX103" s="42">
        <v>117.2655</v>
      </c>
      <c r="AY103" s="41">
        <v>150</v>
      </c>
      <c r="AZ103" s="40"/>
      <c r="BA103" s="40"/>
      <c r="BB103" s="40"/>
      <c r="BC103" s="40"/>
      <c r="BD103" s="40"/>
      <c r="BE103" s="40"/>
      <c r="BF103" s="39" t="s">
        <v>2696</v>
      </c>
      <c r="BG103" s="38">
        <v>44834</v>
      </c>
      <c r="BK103" s="37"/>
      <c r="BL103" s="37"/>
      <c r="BM103" s="114">
        <f>D103</f>
        <v>1020205188</v>
      </c>
      <c r="BN103" s="32" t="s">
        <v>2296</v>
      </c>
      <c r="BO103" s="113" t="e">
        <v>#VALUE!</v>
      </c>
      <c r="BP103" s="31">
        <v>29858.78</v>
      </c>
      <c r="BQ103" s="112" t="e">
        <f>BO103-BP103/1000</f>
        <v>#VALUE!</v>
      </c>
      <c r="BR103" s="36"/>
      <c r="CE103" s="35">
        <f t="shared" si="38"/>
        <v>206.28451999999999</v>
      </c>
      <c r="CF103" s="33">
        <f t="shared" si="39"/>
        <v>0</v>
      </c>
      <c r="CG103" s="34">
        <f t="shared" si="40"/>
        <v>0</v>
      </c>
      <c r="CH103" s="33">
        <f t="shared" si="41"/>
        <v>0</v>
      </c>
    </row>
    <row r="104" spans="1:86" ht="75" x14ac:dyDescent="0.25">
      <c r="A104" s="53">
        <v>0</v>
      </c>
      <c r="B104" s="52">
        <v>0</v>
      </c>
      <c r="C104" s="51">
        <v>300000003821</v>
      </c>
      <c r="D104" s="51">
        <v>1020205713</v>
      </c>
      <c r="E104" s="50" t="s">
        <v>1335</v>
      </c>
      <c r="F104" s="48">
        <v>82.629459999999995</v>
      </c>
      <c r="G104" s="48">
        <v>82.629459999999995</v>
      </c>
      <c r="H104" s="48">
        <v>0</v>
      </c>
      <c r="I104" s="48">
        <v>0</v>
      </c>
      <c r="J104" s="48">
        <v>0</v>
      </c>
      <c r="K104" s="48">
        <v>0</v>
      </c>
      <c r="L104" s="48">
        <v>82.629459999999995</v>
      </c>
      <c r="M104" s="48">
        <v>0</v>
      </c>
      <c r="N104" s="48">
        <v>0</v>
      </c>
      <c r="O104" s="48">
        <f t="shared" si="34"/>
        <v>2173.4154999999996</v>
      </c>
      <c r="P104" s="48">
        <f t="shared" si="35"/>
        <v>1855.8400199999999</v>
      </c>
      <c r="Q104" s="48">
        <v>554.22644000000003</v>
      </c>
      <c r="R104" s="48">
        <v>461.85536999999999</v>
      </c>
      <c r="S104" s="48">
        <v>0</v>
      </c>
      <c r="T104" s="48">
        <v>0</v>
      </c>
      <c r="U104" s="48">
        <v>0</v>
      </c>
      <c r="V104" s="48">
        <v>0</v>
      </c>
      <c r="W104" s="48">
        <v>1095.6725799999999</v>
      </c>
      <c r="X104" s="48">
        <v>913.06047999999998</v>
      </c>
      <c r="Y104" s="48">
        <v>191.46600000000001</v>
      </c>
      <c r="Z104" s="48">
        <v>159.55500000000001</v>
      </c>
      <c r="AA104" s="49">
        <f t="shared" si="36"/>
        <v>332.05048000000005</v>
      </c>
      <c r="AB104" s="49">
        <f t="shared" si="37"/>
        <v>321.36917</v>
      </c>
      <c r="AC104" s="49">
        <v>89.94865999999999</v>
      </c>
      <c r="AD104" s="49">
        <v>27.062640000000002</v>
      </c>
      <c r="AE104" s="49">
        <v>32.467489999999998</v>
      </c>
      <c r="AF104" s="49">
        <v>1.62967</v>
      </c>
      <c r="AG104" s="49">
        <v>62.593850000000003</v>
      </c>
      <c r="AH104" s="49">
        <v>52.161540000000002</v>
      </c>
      <c r="AI104" s="49">
        <v>1.494</v>
      </c>
      <c r="AJ104" s="49">
        <v>1.2450000000000001</v>
      </c>
      <c r="AK104" s="49">
        <v>0</v>
      </c>
      <c r="AL104" s="49">
        <v>0</v>
      </c>
      <c r="AM104" s="49">
        <v>80</v>
      </c>
      <c r="AN104" s="49">
        <v>0</v>
      </c>
      <c r="AO104" s="49">
        <v>0</v>
      </c>
      <c r="AP104" s="49">
        <v>36.854170000000003</v>
      </c>
      <c r="AQ104" s="47" t="s">
        <v>1336</v>
      </c>
      <c r="AR104" s="48">
        <v>1938.46948</v>
      </c>
      <c r="AT104" s="46" t="s">
        <v>1310</v>
      </c>
      <c r="AU104" s="45">
        <v>1</v>
      </c>
      <c r="AV104" s="44" t="s">
        <v>3066</v>
      </c>
      <c r="AW104" s="43">
        <v>44013</v>
      </c>
      <c r="AX104" s="42">
        <v>117.2655</v>
      </c>
      <c r="AY104" s="41">
        <v>150</v>
      </c>
      <c r="AZ104" s="40"/>
      <c r="BA104" s="40"/>
      <c r="BB104" s="40"/>
      <c r="BC104" s="40"/>
      <c r="BD104" s="40"/>
      <c r="BE104" s="40"/>
      <c r="BF104" s="39" t="s">
        <v>2696</v>
      </c>
      <c r="BG104" s="38">
        <v>44834</v>
      </c>
      <c r="BK104" s="37"/>
      <c r="BL104" s="37"/>
      <c r="BM104" s="114">
        <f>D104</f>
        <v>1020205713</v>
      </c>
      <c r="BN104" s="32" t="s">
        <v>2295</v>
      </c>
      <c r="BO104" s="113" t="e">
        <v>#VALUE!</v>
      </c>
      <c r="BP104" s="31">
        <v>36854.17</v>
      </c>
      <c r="BQ104" s="112" t="e">
        <f>BO104-BP104/1000</f>
        <v>#VALUE!</v>
      </c>
      <c r="BR104" s="36"/>
      <c r="CE104" s="35">
        <f t="shared" si="38"/>
        <v>461.85536999999999</v>
      </c>
      <c r="CF104" s="33">
        <f t="shared" si="39"/>
        <v>0</v>
      </c>
      <c r="CG104" s="34">
        <f t="shared" si="40"/>
        <v>0</v>
      </c>
      <c r="CH104" s="33">
        <f t="shared" si="41"/>
        <v>0</v>
      </c>
    </row>
    <row r="105" spans="1:86" ht="60" x14ac:dyDescent="0.25">
      <c r="A105" s="53">
        <v>0</v>
      </c>
      <c r="B105" s="52">
        <v>0</v>
      </c>
      <c r="C105" s="51">
        <v>300000003811</v>
      </c>
      <c r="D105" s="51">
        <v>1020304669</v>
      </c>
      <c r="E105" s="50" t="s">
        <v>1337</v>
      </c>
      <c r="F105" s="48">
        <v>1834.0096000000001</v>
      </c>
      <c r="G105" s="48">
        <v>1531.3482999999999</v>
      </c>
      <c r="H105" s="48">
        <v>592.95475999999996</v>
      </c>
      <c r="I105" s="48">
        <v>0</v>
      </c>
      <c r="J105" s="48">
        <v>730.51207999999997</v>
      </c>
      <c r="K105" s="48">
        <v>146.97554</v>
      </c>
      <c r="L105" s="48">
        <v>0</v>
      </c>
      <c r="M105" s="48">
        <v>60.905920000000002</v>
      </c>
      <c r="N105" s="48">
        <v>18.041820000000001</v>
      </c>
      <c r="O105" s="48">
        <f t="shared" si="34"/>
        <v>248.16655</v>
      </c>
      <c r="P105" s="48">
        <f t="shared" si="35"/>
        <v>248.16655</v>
      </c>
      <c r="Q105" s="48">
        <v>0</v>
      </c>
      <c r="R105" s="48">
        <v>0</v>
      </c>
      <c r="S105" s="48">
        <v>0</v>
      </c>
      <c r="T105" s="48">
        <v>0</v>
      </c>
      <c r="U105" s="48">
        <v>0</v>
      </c>
      <c r="V105" s="48">
        <v>0</v>
      </c>
      <c r="W105" s="48">
        <v>0</v>
      </c>
      <c r="X105" s="48">
        <v>0</v>
      </c>
      <c r="Y105" s="48">
        <v>0</v>
      </c>
      <c r="Z105" s="48">
        <v>0</v>
      </c>
      <c r="AA105" s="49">
        <f t="shared" si="36"/>
        <v>248.16655</v>
      </c>
      <c r="AB105" s="49">
        <f t="shared" si="37"/>
        <v>248.16655</v>
      </c>
      <c r="AC105" s="49">
        <v>80.287970000000001</v>
      </c>
      <c r="AD105" s="49">
        <v>24.274529999999999</v>
      </c>
      <c r="AE105" s="49">
        <v>13.16982</v>
      </c>
      <c r="AF105" s="49">
        <v>2.1509299999999998</v>
      </c>
      <c r="AG105" s="49">
        <v>0</v>
      </c>
      <c r="AH105" s="49">
        <v>0</v>
      </c>
      <c r="AI105" s="49">
        <v>0</v>
      </c>
      <c r="AJ105" s="49">
        <v>0</v>
      </c>
      <c r="AK105" s="49">
        <v>0</v>
      </c>
      <c r="AL105" s="49">
        <v>0</v>
      </c>
      <c r="AM105" s="49">
        <v>70</v>
      </c>
      <c r="AN105" s="49">
        <v>0</v>
      </c>
      <c r="AO105" s="49">
        <v>0</v>
      </c>
      <c r="AP105" s="49">
        <v>58.283299999999997</v>
      </c>
      <c r="AQ105" s="47" t="s">
        <v>1338</v>
      </c>
      <c r="AR105" s="48">
        <v>1779.5148499999998</v>
      </c>
      <c r="AT105" s="46" t="s">
        <v>1310</v>
      </c>
      <c r="AU105" s="45">
        <v>1</v>
      </c>
      <c r="AV105" s="44" t="s">
        <v>3067</v>
      </c>
      <c r="AW105" s="43">
        <v>43593</v>
      </c>
      <c r="AX105" s="42">
        <v>99.9024</v>
      </c>
      <c r="AY105" s="41">
        <v>120</v>
      </c>
      <c r="AZ105" s="40"/>
      <c r="BA105" s="40"/>
      <c r="BB105" s="40"/>
      <c r="BC105" s="40"/>
      <c r="BD105" s="40"/>
      <c r="BE105" s="40"/>
      <c r="BF105" s="39" t="s">
        <v>2694</v>
      </c>
      <c r="BG105" s="38">
        <v>44592</v>
      </c>
      <c r="BK105" s="37"/>
      <c r="BL105" s="37"/>
      <c r="BM105" s="37"/>
      <c r="BN105" s="32"/>
      <c r="BP105" s="36"/>
      <c r="BQ105" s="36"/>
      <c r="BR105" s="36"/>
      <c r="CE105" s="35">
        <f t="shared" si="38"/>
        <v>0</v>
      </c>
      <c r="CF105" s="33">
        <f t="shared" si="39"/>
        <v>0</v>
      </c>
      <c r="CG105" s="34">
        <f t="shared" si="40"/>
        <v>0</v>
      </c>
      <c r="CH105" s="33">
        <f t="shared" si="41"/>
        <v>0</v>
      </c>
    </row>
    <row r="106" spans="1:86" ht="75" customHeight="1" x14ac:dyDescent="0.25">
      <c r="A106" s="53">
        <v>0</v>
      </c>
      <c r="B106" s="52" t="s">
        <v>2683</v>
      </c>
      <c r="C106" s="51">
        <v>300000003893</v>
      </c>
      <c r="D106" s="51">
        <v>1020003769</v>
      </c>
      <c r="E106" s="50" t="s">
        <v>1339</v>
      </c>
      <c r="F106" s="48">
        <v>51.184579999999997</v>
      </c>
      <c r="G106" s="48">
        <v>51.184579999999997</v>
      </c>
      <c r="H106" s="48">
        <v>0</v>
      </c>
      <c r="I106" s="48">
        <v>0</v>
      </c>
      <c r="J106" s="48">
        <v>0</v>
      </c>
      <c r="K106" s="48">
        <v>0</v>
      </c>
      <c r="L106" s="48">
        <v>51.184579999999997</v>
      </c>
      <c r="M106" s="48">
        <v>0</v>
      </c>
      <c r="N106" s="48">
        <v>0</v>
      </c>
      <c r="O106" s="48">
        <f t="shared" si="34"/>
        <v>1213.4078</v>
      </c>
      <c r="P106" s="48">
        <f t="shared" si="35"/>
        <v>1036.12365</v>
      </c>
      <c r="Q106" s="48">
        <v>697.99797000000001</v>
      </c>
      <c r="R106" s="48">
        <v>589.35088999999994</v>
      </c>
      <c r="S106" s="48">
        <v>651.88236000000006</v>
      </c>
      <c r="T106" s="48">
        <v>543.23527999999999</v>
      </c>
      <c r="U106" s="48">
        <v>46.115609999999997</v>
      </c>
      <c r="V106" s="48">
        <v>46.115609999999997</v>
      </c>
      <c r="W106" s="48">
        <v>411.82243</v>
      </c>
      <c r="X106" s="48">
        <v>343.18536</v>
      </c>
      <c r="Y106" s="48">
        <v>0</v>
      </c>
      <c r="Z106" s="48">
        <v>0</v>
      </c>
      <c r="AA106" s="49">
        <f t="shared" si="36"/>
        <v>103.5874</v>
      </c>
      <c r="AB106" s="49">
        <f t="shared" si="37"/>
        <v>103.5874</v>
      </c>
      <c r="AC106" s="49">
        <v>49.456220000000002</v>
      </c>
      <c r="AD106" s="49">
        <v>14.595940000000001</v>
      </c>
      <c r="AE106" s="49">
        <v>8.77182</v>
      </c>
      <c r="AF106" s="49">
        <v>2.1077499999999998</v>
      </c>
      <c r="AG106" s="49">
        <v>0</v>
      </c>
      <c r="AH106" s="49">
        <v>0</v>
      </c>
      <c r="AI106" s="49">
        <v>0</v>
      </c>
      <c r="AJ106" s="49">
        <v>0</v>
      </c>
      <c r="AK106" s="49">
        <v>0</v>
      </c>
      <c r="AL106" s="49">
        <v>0</v>
      </c>
      <c r="AM106" s="49">
        <v>0</v>
      </c>
      <c r="AN106" s="49">
        <v>0</v>
      </c>
      <c r="AO106" s="49">
        <v>0</v>
      </c>
      <c r="AP106" s="49">
        <v>28.655670000000001</v>
      </c>
      <c r="AQ106" s="47" t="s">
        <v>1340</v>
      </c>
      <c r="AR106" s="48">
        <v>1087.3082300000001</v>
      </c>
      <c r="AT106" s="46" t="s">
        <v>1310</v>
      </c>
      <c r="AU106" s="45">
        <v>1</v>
      </c>
      <c r="AV106" s="44" t="s">
        <v>3068</v>
      </c>
      <c r="AW106" s="43">
        <v>43277</v>
      </c>
      <c r="AX106" s="42">
        <v>16.387</v>
      </c>
      <c r="AY106" s="41">
        <v>150</v>
      </c>
      <c r="AZ106" s="40"/>
      <c r="BA106" s="40"/>
      <c r="BB106" s="40"/>
      <c r="BC106" s="40"/>
      <c r="BD106" s="40"/>
      <c r="BE106" s="40"/>
      <c r="BF106" s="39" t="s">
        <v>2694</v>
      </c>
      <c r="BG106" s="38">
        <v>44620</v>
      </c>
      <c r="BK106" s="37"/>
      <c r="BL106" s="37"/>
      <c r="BM106" s="37"/>
      <c r="BN106" s="32"/>
      <c r="BP106" s="36"/>
      <c r="BQ106" s="36"/>
      <c r="BR106" s="36"/>
      <c r="CE106" s="35">
        <f t="shared" si="38"/>
        <v>0</v>
      </c>
      <c r="CF106" s="33">
        <f t="shared" si="39"/>
        <v>0</v>
      </c>
      <c r="CG106" s="34">
        <f t="shared" si="40"/>
        <v>46.115609999999997</v>
      </c>
      <c r="CH106" s="33">
        <f t="shared" si="41"/>
        <v>543.23527999999999</v>
      </c>
    </row>
    <row r="107" spans="1:86" ht="90" customHeight="1" x14ac:dyDescent="0.25">
      <c r="A107" s="53">
        <v>0</v>
      </c>
      <c r="B107" s="52" t="s">
        <v>2683</v>
      </c>
      <c r="C107" s="51">
        <v>300000003892</v>
      </c>
      <c r="D107" s="51">
        <v>1020205189</v>
      </c>
      <c r="E107" s="50" t="s">
        <v>2725</v>
      </c>
      <c r="F107" s="48">
        <v>93.643050000000017</v>
      </c>
      <c r="G107" s="48">
        <v>84.09151</v>
      </c>
      <c r="H107" s="48">
        <v>0</v>
      </c>
      <c r="I107" s="48">
        <v>47.757719999999999</v>
      </c>
      <c r="J107" s="48">
        <v>0</v>
      </c>
      <c r="K107" s="48">
        <v>0</v>
      </c>
      <c r="L107" s="48">
        <v>35.343040000000002</v>
      </c>
      <c r="M107" s="48">
        <v>0.99075000000000002</v>
      </c>
      <c r="N107" s="48">
        <v>0.99075000000000002</v>
      </c>
      <c r="O107" s="48">
        <f t="shared" si="34"/>
        <v>100.84515</v>
      </c>
      <c r="P107" s="48">
        <f t="shared" si="35"/>
        <v>100.84515</v>
      </c>
      <c r="Q107" s="48">
        <v>1.7070099999999999</v>
      </c>
      <c r="R107" s="48">
        <v>1.7070099999999999</v>
      </c>
      <c r="S107" s="48">
        <v>0</v>
      </c>
      <c r="T107" s="48">
        <v>0</v>
      </c>
      <c r="U107" s="48">
        <v>1.7070099999999999</v>
      </c>
      <c r="V107" s="48">
        <v>1.7070099999999999</v>
      </c>
      <c r="W107" s="48">
        <v>0</v>
      </c>
      <c r="X107" s="48">
        <v>0</v>
      </c>
      <c r="Y107" s="48">
        <v>0</v>
      </c>
      <c r="Z107" s="48">
        <v>0</v>
      </c>
      <c r="AA107" s="49">
        <f t="shared" si="36"/>
        <v>99.138140000000007</v>
      </c>
      <c r="AB107" s="49">
        <f t="shared" si="37"/>
        <v>99.138140000000007</v>
      </c>
      <c r="AC107" s="49">
        <v>20.561229999999998</v>
      </c>
      <c r="AD107" s="49">
        <v>6.1366400000000008</v>
      </c>
      <c r="AE107" s="49">
        <v>37.518509999999999</v>
      </c>
      <c r="AF107" s="49">
        <v>1.0238400000000001</v>
      </c>
      <c r="AG107" s="49">
        <v>0</v>
      </c>
      <c r="AH107" s="49">
        <v>0</v>
      </c>
      <c r="AI107" s="49">
        <v>0</v>
      </c>
      <c r="AJ107" s="49">
        <v>0</v>
      </c>
      <c r="AK107" s="49">
        <v>0</v>
      </c>
      <c r="AL107" s="49">
        <v>0</v>
      </c>
      <c r="AM107" s="49">
        <v>4.5</v>
      </c>
      <c r="AN107" s="49">
        <v>0</v>
      </c>
      <c r="AO107" s="49">
        <v>0</v>
      </c>
      <c r="AP107" s="49">
        <v>29.397919999999999</v>
      </c>
      <c r="AQ107" s="47" t="s">
        <v>3069</v>
      </c>
      <c r="AR107" s="48">
        <v>0</v>
      </c>
      <c r="AT107" s="46" t="s">
        <v>1310</v>
      </c>
      <c r="AU107" s="45">
        <v>1</v>
      </c>
      <c r="AV107" s="44" t="s">
        <v>3070</v>
      </c>
      <c r="AW107" s="43">
        <v>43851</v>
      </c>
      <c r="AX107" s="42">
        <v>13.317</v>
      </c>
      <c r="AY107" s="41">
        <v>150</v>
      </c>
      <c r="AZ107" s="40"/>
      <c r="BA107" s="40"/>
      <c r="BB107" s="40"/>
      <c r="BC107" s="40"/>
      <c r="BD107" s="40"/>
      <c r="BE107" s="40"/>
      <c r="BF107" s="39">
        <v>0</v>
      </c>
      <c r="BG107" s="38">
        <v>0</v>
      </c>
      <c r="BK107" s="37"/>
      <c r="BL107" s="37"/>
      <c r="BM107" s="37"/>
      <c r="BN107" s="32"/>
      <c r="BP107" s="36"/>
      <c r="BQ107" s="36"/>
      <c r="BR107" s="36"/>
      <c r="CE107" s="35">
        <f t="shared" si="38"/>
        <v>0</v>
      </c>
      <c r="CF107" s="33">
        <f t="shared" si="39"/>
        <v>0</v>
      </c>
      <c r="CG107" s="34">
        <f t="shared" si="40"/>
        <v>1.7070099999999999</v>
      </c>
      <c r="CH107" s="33">
        <f t="shared" si="41"/>
        <v>0</v>
      </c>
    </row>
    <row r="108" spans="1:86" ht="75" customHeight="1" x14ac:dyDescent="0.25">
      <c r="A108" s="53">
        <v>0</v>
      </c>
      <c r="B108" s="52" t="s">
        <v>2683</v>
      </c>
      <c r="C108" s="51">
        <v>300000003889</v>
      </c>
      <c r="D108" s="51">
        <v>1020205712</v>
      </c>
      <c r="E108" s="50" t="s">
        <v>1341</v>
      </c>
      <c r="F108" s="48">
        <v>23.446629999999999</v>
      </c>
      <c r="G108" s="48">
        <v>23.446629999999999</v>
      </c>
      <c r="H108" s="48">
        <v>0</v>
      </c>
      <c r="I108" s="48">
        <v>0</v>
      </c>
      <c r="J108" s="48">
        <v>0</v>
      </c>
      <c r="K108" s="48">
        <v>0</v>
      </c>
      <c r="L108" s="48">
        <v>23.446629999999999</v>
      </c>
      <c r="M108" s="48">
        <v>0</v>
      </c>
      <c r="N108" s="48">
        <v>0</v>
      </c>
      <c r="O108" s="48">
        <f t="shared" si="34"/>
        <v>1064.8749599999999</v>
      </c>
      <c r="P108" s="48">
        <f t="shared" si="35"/>
        <v>910.01301000000001</v>
      </c>
      <c r="Q108" s="48">
        <v>357.31349999999998</v>
      </c>
      <c r="R108" s="48">
        <v>302.28400999999997</v>
      </c>
      <c r="S108" s="48">
        <v>330.17692</v>
      </c>
      <c r="T108" s="48">
        <v>275.14742999999999</v>
      </c>
      <c r="U108" s="48">
        <v>27.136579999999999</v>
      </c>
      <c r="V108" s="48">
        <v>27.136579999999999</v>
      </c>
      <c r="W108" s="48">
        <v>598.99473999999998</v>
      </c>
      <c r="X108" s="48">
        <v>499.16228000000001</v>
      </c>
      <c r="Y108" s="48">
        <v>0</v>
      </c>
      <c r="Z108" s="48">
        <v>0</v>
      </c>
      <c r="AA108" s="49">
        <f t="shared" si="36"/>
        <v>108.56671999999999</v>
      </c>
      <c r="AB108" s="49">
        <f t="shared" si="37"/>
        <v>108.56671999999999</v>
      </c>
      <c r="AC108" s="49">
        <v>20.717289999999998</v>
      </c>
      <c r="AD108" s="49">
        <v>6.1833499999999999</v>
      </c>
      <c r="AE108" s="49">
        <v>12.93304</v>
      </c>
      <c r="AF108" s="49">
        <v>1.0281499999999999</v>
      </c>
      <c r="AG108" s="49">
        <v>0</v>
      </c>
      <c r="AH108" s="49">
        <v>0</v>
      </c>
      <c r="AI108" s="49">
        <v>0</v>
      </c>
      <c r="AJ108" s="49">
        <v>0</v>
      </c>
      <c r="AK108" s="49">
        <v>0</v>
      </c>
      <c r="AL108" s="49">
        <v>0</v>
      </c>
      <c r="AM108" s="49">
        <v>47.99926</v>
      </c>
      <c r="AN108" s="49">
        <v>0</v>
      </c>
      <c r="AO108" s="49">
        <v>0</v>
      </c>
      <c r="AP108" s="49">
        <v>19.705629999999999</v>
      </c>
      <c r="AQ108" s="47" t="s">
        <v>1342</v>
      </c>
      <c r="AR108" s="48">
        <v>933.45964000000004</v>
      </c>
      <c r="AT108" s="46" t="s">
        <v>1310</v>
      </c>
      <c r="AU108" s="45">
        <v>1</v>
      </c>
      <c r="AV108" s="44" t="s">
        <v>3071</v>
      </c>
      <c r="AW108" s="43">
        <v>44224</v>
      </c>
      <c r="AX108" s="42">
        <v>7.9152300000000002</v>
      </c>
      <c r="AY108" s="41">
        <v>115</v>
      </c>
      <c r="AZ108" s="40"/>
      <c r="BA108" s="40"/>
      <c r="BB108" s="40"/>
      <c r="BC108" s="40"/>
      <c r="BD108" s="40"/>
      <c r="BE108" s="40"/>
      <c r="BF108" s="39" t="s">
        <v>2693</v>
      </c>
      <c r="BG108" s="38">
        <v>44865</v>
      </c>
      <c r="BK108" s="37"/>
      <c r="BL108" s="37"/>
      <c r="BM108" s="37"/>
      <c r="BN108" s="32"/>
      <c r="BP108" s="36"/>
      <c r="BQ108" s="36"/>
      <c r="BR108" s="36"/>
      <c r="CE108" s="35">
        <f t="shared" si="38"/>
        <v>0</v>
      </c>
      <c r="CF108" s="33">
        <f t="shared" si="39"/>
        <v>0</v>
      </c>
      <c r="CG108" s="34">
        <f t="shared" si="40"/>
        <v>27.136579999999999</v>
      </c>
      <c r="CH108" s="33">
        <f t="shared" si="41"/>
        <v>275.14742999999999</v>
      </c>
    </row>
    <row r="109" spans="1:86" ht="30" customHeight="1" x14ac:dyDescent="0.25">
      <c r="A109" s="53">
        <v>0</v>
      </c>
      <c r="B109" s="52" t="s">
        <v>2683</v>
      </c>
      <c r="C109" s="51">
        <v>300000003926</v>
      </c>
      <c r="D109" s="51">
        <v>1020206188</v>
      </c>
      <c r="E109" s="50" t="s">
        <v>2726</v>
      </c>
      <c r="F109" s="48">
        <v>0.7681</v>
      </c>
      <c r="G109" s="48">
        <v>0.7681</v>
      </c>
      <c r="H109" s="48">
        <v>0</v>
      </c>
      <c r="I109" s="48">
        <v>0</v>
      </c>
      <c r="J109" s="48">
        <v>0</v>
      </c>
      <c r="K109" s="48">
        <v>0</v>
      </c>
      <c r="L109" s="48">
        <v>0.7681</v>
      </c>
      <c r="M109" s="48">
        <v>0</v>
      </c>
      <c r="N109" s="48">
        <v>0</v>
      </c>
      <c r="O109" s="48">
        <f t="shared" si="34"/>
        <v>71.858149999999995</v>
      </c>
      <c r="P109" s="48">
        <f t="shared" si="35"/>
        <v>71.858149999999995</v>
      </c>
      <c r="Q109" s="48">
        <v>0</v>
      </c>
      <c r="R109" s="48">
        <v>0</v>
      </c>
      <c r="S109" s="48">
        <v>0</v>
      </c>
      <c r="T109" s="48">
        <v>0</v>
      </c>
      <c r="U109" s="48">
        <v>0</v>
      </c>
      <c r="V109" s="48">
        <v>0</v>
      </c>
      <c r="W109" s="48">
        <v>0</v>
      </c>
      <c r="X109" s="48">
        <v>0</v>
      </c>
      <c r="Y109" s="48">
        <v>0</v>
      </c>
      <c r="Z109" s="48">
        <v>0</v>
      </c>
      <c r="AA109" s="49">
        <f t="shared" si="36"/>
        <v>71.858149999999995</v>
      </c>
      <c r="AB109" s="49">
        <f t="shared" si="37"/>
        <v>71.858149999999995</v>
      </c>
      <c r="AC109" s="49">
        <v>36.438360000000003</v>
      </c>
      <c r="AD109" s="49">
        <v>10.88001</v>
      </c>
      <c r="AE109" s="49">
        <v>22.823139999999999</v>
      </c>
      <c r="AF109" s="49">
        <v>1.7166399999999999</v>
      </c>
      <c r="AG109" s="49">
        <v>0</v>
      </c>
      <c r="AH109" s="49">
        <v>0</v>
      </c>
      <c r="AI109" s="49">
        <v>0</v>
      </c>
      <c r="AJ109" s="49">
        <v>0</v>
      </c>
      <c r="AK109" s="49">
        <v>0</v>
      </c>
      <c r="AL109" s="49">
        <v>0</v>
      </c>
      <c r="AM109" s="49">
        <v>0</v>
      </c>
      <c r="AN109" s="49">
        <v>0</v>
      </c>
      <c r="AO109" s="49">
        <v>0</v>
      </c>
      <c r="AP109" s="49">
        <v>0</v>
      </c>
      <c r="AQ109" s="47" t="s">
        <v>3072</v>
      </c>
      <c r="AR109" s="48">
        <v>0</v>
      </c>
      <c r="AT109" s="46" t="s">
        <v>1310</v>
      </c>
      <c r="AU109" s="45">
        <v>1</v>
      </c>
      <c r="AV109" s="44" t="s">
        <v>3073</v>
      </c>
      <c r="AW109" s="43">
        <v>44379</v>
      </c>
      <c r="AX109" s="42">
        <v>40.196240000000003</v>
      </c>
      <c r="AY109" s="41">
        <v>90</v>
      </c>
      <c r="AZ109" s="40"/>
      <c r="BA109" s="40"/>
      <c r="BB109" s="40"/>
      <c r="BC109" s="40"/>
      <c r="BD109" s="40"/>
      <c r="BE109" s="40"/>
      <c r="BF109" s="39">
        <v>0</v>
      </c>
      <c r="BG109" s="38">
        <v>0</v>
      </c>
      <c r="BK109" s="37"/>
      <c r="BL109" s="37"/>
      <c r="BM109" s="37"/>
      <c r="BN109" s="32"/>
      <c r="BP109" s="36"/>
      <c r="BQ109" s="36"/>
      <c r="BR109" s="36"/>
      <c r="CE109" s="35">
        <f t="shared" si="38"/>
        <v>0</v>
      </c>
      <c r="CF109" s="33">
        <f t="shared" si="39"/>
        <v>0</v>
      </c>
      <c r="CG109" s="34">
        <f t="shared" si="40"/>
        <v>0</v>
      </c>
      <c r="CH109" s="33">
        <f t="shared" si="41"/>
        <v>0</v>
      </c>
    </row>
    <row r="110" spans="1:86" ht="75" customHeight="1" x14ac:dyDescent="0.25">
      <c r="A110" s="53">
        <v>0</v>
      </c>
      <c r="B110" s="52">
        <v>0</v>
      </c>
      <c r="C110" s="51">
        <v>300000003724</v>
      </c>
      <c r="D110" s="51">
        <v>1020206162</v>
      </c>
      <c r="E110" s="50" t="s">
        <v>2727</v>
      </c>
      <c r="F110" s="48">
        <v>1.31694</v>
      </c>
      <c r="G110" s="48">
        <v>1.09745</v>
      </c>
      <c r="H110" s="48">
        <v>0</v>
      </c>
      <c r="I110" s="48">
        <v>0</v>
      </c>
      <c r="J110" s="48">
        <v>0</v>
      </c>
      <c r="K110" s="48">
        <v>0</v>
      </c>
      <c r="L110" s="48">
        <v>0</v>
      </c>
      <c r="M110" s="48">
        <v>1.09745</v>
      </c>
      <c r="N110" s="48">
        <v>0</v>
      </c>
      <c r="O110" s="48">
        <f t="shared" si="34"/>
        <v>473.79921999999999</v>
      </c>
      <c r="P110" s="48">
        <f t="shared" si="35"/>
        <v>473.79921999999999</v>
      </c>
      <c r="Q110" s="48">
        <v>0</v>
      </c>
      <c r="R110" s="48">
        <v>0</v>
      </c>
      <c r="S110" s="48">
        <v>0</v>
      </c>
      <c r="T110" s="48">
        <v>0</v>
      </c>
      <c r="U110" s="48">
        <v>0</v>
      </c>
      <c r="V110" s="48">
        <v>0</v>
      </c>
      <c r="W110" s="48">
        <v>0</v>
      </c>
      <c r="X110" s="48">
        <v>0</v>
      </c>
      <c r="Y110" s="48">
        <v>0</v>
      </c>
      <c r="Z110" s="48">
        <v>0</v>
      </c>
      <c r="AA110" s="49">
        <f t="shared" si="36"/>
        <v>473.79921999999999</v>
      </c>
      <c r="AB110" s="49">
        <f t="shared" si="37"/>
        <v>473.79921999999999</v>
      </c>
      <c r="AC110" s="49">
        <v>126.02116000000001</v>
      </c>
      <c r="AD110" s="49">
        <v>37.816570000000006</v>
      </c>
      <c r="AE110" s="49">
        <v>85.67774</v>
      </c>
      <c r="AF110" s="49">
        <v>4.2928800000000003</v>
      </c>
      <c r="AG110" s="49">
        <v>0</v>
      </c>
      <c r="AH110" s="49">
        <v>0</v>
      </c>
      <c r="AI110" s="49">
        <v>0</v>
      </c>
      <c r="AJ110" s="49">
        <v>0</v>
      </c>
      <c r="AK110" s="49">
        <v>0</v>
      </c>
      <c r="AL110" s="49">
        <v>0</v>
      </c>
      <c r="AM110" s="49">
        <v>219.99087</v>
      </c>
      <c r="AN110" s="49">
        <v>0</v>
      </c>
      <c r="AO110" s="49">
        <v>0</v>
      </c>
      <c r="AP110" s="49">
        <v>0</v>
      </c>
      <c r="AQ110" s="47" t="s">
        <v>3074</v>
      </c>
      <c r="AR110" s="48">
        <v>0</v>
      </c>
      <c r="AT110" s="46" t="s">
        <v>1310</v>
      </c>
      <c r="AU110" s="45">
        <v>1</v>
      </c>
      <c r="AV110" s="44" t="s">
        <v>3075</v>
      </c>
      <c r="AW110" s="43">
        <v>44140</v>
      </c>
      <c r="AX110" s="42">
        <v>12.112</v>
      </c>
      <c r="AY110" s="41">
        <v>150</v>
      </c>
      <c r="AZ110" s="40"/>
      <c r="BA110" s="40"/>
      <c r="BB110" s="40"/>
      <c r="BC110" s="40"/>
      <c r="BD110" s="40"/>
      <c r="BE110" s="40"/>
      <c r="BF110" s="39">
        <v>0</v>
      </c>
      <c r="BG110" s="38">
        <v>0</v>
      </c>
      <c r="BK110" s="37"/>
      <c r="BL110" s="37"/>
      <c r="BM110" s="37"/>
      <c r="BN110" s="32"/>
      <c r="BP110" s="36"/>
      <c r="BQ110" s="36"/>
      <c r="BR110" s="36"/>
      <c r="CE110" s="35">
        <f t="shared" si="38"/>
        <v>0</v>
      </c>
      <c r="CF110" s="33">
        <f t="shared" si="39"/>
        <v>0</v>
      </c>
      <c r="CG110" s="34">
        <f t="shared" si="40"/>
        <v>0</v>
      </c>
      <c r="CH110" s="33">
        <f t="shared" si="41"/>
        <v>0</v>
      </c>
    </row>
    <row r="111" spans="1:86" ht="75" customHeight="1" x14ac:dyDescent="0.25">
      <c r="A111" s="53">
        <v>0</v>
      </c>
      <c r="B111" s="52" t="s">
        <v>2683</v>
      </c>
      <c r="C111" s="51">
        <v>300000003974</v>
      </c>
      <c r="D111" s="51">
        <v>1020306247</v>
      </c>
      <c r="E111" s="50" t="s">
        <v>2728</v>
      </c>
      <c r="F111" s="48">
        <v>6.3915600000000001</v>
      </c>
      <c r="G111" s="48">
        <v>6.3915600000000001</v>
      </c>
      <c r="H111" s="48">
        <v>0</v>
      </c>
      <c r="I111" s="48">
        <v>0</v>
      </c>
      <c r="J111" s="48">
        <v>0</v>
      </c>
      <c r="K111" s="48">
        <v>0</v>
      </c>
      <c r="L111" s="48">
        <v>6.3915600000000001</v>
      </c>
      <c r="M111" s="48">
        <v>0</v>
      </c>
      <c r="N111" s="48">
        <v>0</v>
      </c>
      <c r="O111" s="48">
        <f t="shared" si="34"/>
        <v>0.99635000000000007</v>
      </c>
      <c r="P111" s="48">
        <f t="shared" si="35"/>
        <v>0.99635000000000007</v>
      </c>
      <c r="Q111" s="48">
        <v>0</v>
      </c>
      <c r="R111" s="48">
        <v>0</v>
      </c>
      <c r="S111" s="48">
        <v>0</v>
      </c>
      <c r="T111" s="48">
        <v>0</v>
      </c>
      <c r="U111" s="48">
        <v>0</v>
      </c>
      <c r="V111" s="48">
        <v>0</v>
      </c>
      <c r="W111" s="48">
        <v>0</v>
      </c>
      <c r="X111" s="48">
        <v>0</v>
      </c>
      <c r="Y111" s="48">
        <v>0</v>
      </c>
      <c r="Z111" s="48">
        <v>0</v>
      </c>
      <c r="AA111" s="49">
        <f t="shared" si="36"/>
        <v>0.99635000000000007</v>
      </c>
      <c r="AB111" s="49">
        <f t="shared" si="37"/>
        <v>0.99635000000000007</v>
      </c>
      <c r="AC111" s="49">
        <v>0.68679000000000001</v>
      </c>
      <c r="AD111" s="49">
        <v>0.19653000000000001</v>
      </c>
      <c r="AE111" s="49">
        <v>9.4420000000000004E-2</v>
      </c>
      <c r="AF111" s="49">
        <v>1.8610000000000002E-2</v>
      </c>
      <c r="AG111" s="49">
        <v>0</v>
      </c>
      <c r="AH111" s="49">
        <v>0</v>
      </c>
      <c r="AI111" s="49">
        <v>0</v>
      </c>
      <c r="AJ111" s="49">
        <v>0</v>
      </c>
      <c r="AK111" s="49">
        <v>0</v>
      </c>
      <c r="AL111" s="49">
        <v>0</v>
      </c>
      <c r="AM111" s="49">
        <v>0</v>
      </c>
      <c r="AN111" s="49">
        <v>0</v>
      </c>
      <c r="AO111" s="49">
        <v>0</v>
      </c>
      <c r="AP111" s="49">
        <v>0</v>
      </c>
      <c r="AQ111" s="47" t="s">
        <v>3076</v>
      </c>
      <c r="AR111" s="48">
        <v>0</v>
      </c>
      <c r="AT111" s="46" t="s">
        <v>1310</v>
      </c>
      <c r="AU111" s="45">
        <v>1</v>
      </c>
      <c r="AV111" s="44" t="s">
        <v>3077</v>
      </c>
      <c r="AW111" s="43">
        <v>44392</v>
      </c>
      <c r="AX111" s="42">
        <v>288.39591000000001</v>
      </c>
      <c r="AY111" s="41">
        <v>99</v>
      </c>
      <c r="AZ111" s="40"/>
      <c r="BA111" s="40"/>
      <c r="BB111" s="40"/>
      <c r="BC111" s="40"/>
      <c r="BD111" s="40"/>
      <c r="BE111" s="40"/>
      <c r="BF111" s="39">
        <v>0</v>
      </c>
      <c r="BG111" s="38">
        <v>0</v>
      </c>
      <c r="BK111" s="37"/>
      <c r="BL111" s="37"/>
      <c r="BM111" s="37"/>
      <c r="BN111" s="32"/>
      <c r="BP111" s="36"/>
      <c r="BQ111" s="36"/>
      <c r="BR111" s="36"/>
      <c r="CE111" s="35">
        <f t="shared" si="38"/>
        <v>0</v>
      </c>
      <c r="CF111" s="33">
        <f t="shared" si="39"/>
        <v>0</v>
      </c>
      <c r="CG111" s="34">
        <f t="shared" si="40"/>
        <v>0</v>
      </c>
      <c r="CH111" s="33">
        <f t="shared" si="41"/>
        <v>0</v>
      </c>
    </row>
    <row r="112" spans="1:86" ht="75" x14ac:dyDescent="0.25">
      <c r="A112" s="53">
        <v>0</v>
      </c>
      <c r="B112" s="52">
        <v>0</v>
      </c>
      <c r="C112" s="51">
        <v>300000003998</v>
      </c>
      <c r="D112" s="51">
        <v>1020205036</v>
      </c>
      <c r="E112" s="50" t="s">
        <v>1343</v>
      </c>
      <c r="F112" s="48">
        <v>3796.3759500000001</v>
      </c>
      <c r="G112" s="48">
        <v>3169.87102</v>
      </c>
      <c r="H112" s="48">
        <v>2016.70478</v>
      </c>
      <c r="I112" s="48">
        <v>0</v>
      </c>
      <c r="J112" s="48">
        <v>753.02292</v>
      </c>
      <c r="K112" s="48">
        <v>249.50572</v>
      </c>
      <c r="L112" s="48">
        <v>0</v>
      </c>
      <c r="M112" s="48">
        <v>150.63759999999999</v>
      </c>
      <c r="N112" s="48">
        <v>37.346350000000001</v>
      </c>
      <c r="O112" s="48">
        <f t="shared" si="34"/>
        <v>521.44051000000002</v>
      </c>
      <c r="P112" s="48">
        <f t="shared" si="35"/>
        <v>521.44051000000002</v>
      </c>
      <c r="Q112" s="48">
        <v>0</v>
      </c>
      <c r="R112" s="48">
        <v>0</v>
      </c>
      <c r="S112" s="48">
        <v>0</v>
      </c>
      <c r="T112" s="48">
        <v>0</v>
      </c>
      <c r="U112" s="48">
        <v>0</v>
      </c>
      <c r="V112" s="48">
        <v>0</v>
      </c>
      <c r="W112" s="48">
        <v>0</v>
      </c>
      <c r="X112" s="48">
        <v>0</v>
      </c>
      <c r="Y112" s="48">
        <v>0</v>
      </c>
      <c r="Z112" s="48">
        <v>0</v>
      </c>
      <c r="AA112" s="49">
        <f t="shared" si="36"/>
        <v>521.44051000000002</v>
      </c>
      <c r="AB112" s="49">
        <f t="shared" si="37"/>
        <v>521.44051000000002</v>
      </c>
      <c r="AC112" s="49">
        <v>128.29590999999999</v>
      </c>
      <c r="AD112" s="49">
        <v>38.789389999999997</v>
      </c>
      <c r="AE112" s="49">
        <v>21.04466</v>
      </c>
      <c r="AF112" s="49">
        <v>3.4370699999999998</v>
      </c>
      <c r="AG112" s="49">
        <v>0</v>
      </c>
      <c r="AH112" s="49">
        <v>0</v>
      </c>
      <c r="AI112" s="49">
        <v>0</v>
      </c>
      <c r="AJ112" s="49">
        <v>0</v>
      </c>
      <c r="AK112" s="49">
        <v>0</v>
      </c>
      <c r="AL112" s="49">
        <v>0</v>
      </c>
      <c r="AM112" s="49">
        <v>208.9743</v>
      </c>
      <c r="AN112" s="49">
        <v>0</v>
      </c>
      <c r="AO112" s="49">
        <v>0</v>
      </c>
      <c r="AP112" s="49">
        <v>120.89918</v>
      </c>
      <c r="AQ112" s="47" t="s">
        <v>1344</v>
      </c>
      <c r="AR112" s="48">
        <v>3691.3115299999999</v>
      </c>
      <c r="AT112" s="46" t="s">
        <v>1310</v>
      </c>
      <c r="AU112" s="45">
        <v>1</v>
      </c>
      <c r="AV112" s="44" t="s">
        <v>3078</v>
      </c>
      <c r="AW112" s="43">
        <v>43816</v>
      </c>
      <c r="AX112" s="42">
        <v>66.601600000000005</v>
      </c>
      <c r="AY112" s="41">
        <v>80</v>
      </c>
      <c r="AZ112" s="40"/>
      <c r="BA112" s="40"/>
      <c r="BB112" s="40"/>
      <c r="BC112" s="40"/>
      <c r="BD112" s="40"/>
      <c r="BE112" s="40"/>
      <c r="BF112" s="39" t="s">
        <v>2694</v>
      </c>
      <c r="BG112" s="38">
        <v>44592</v>
      </c>
      <c r="BK112" s="37"/>
      <c r="BL112" s="37"/>
      <c r="BM112" s="37"/>
      <c r="BN112" s="32"/>
      <c r="BP112" s="36"/>
      <c r="BQ112" s="36"/>
      <c r="BR112" s="36"/>
      <c r="CE112" s="35">
        <f t="shared" si="38"/>
        <v>0</v>
      </c>
      <c r="CF112" s="33">
        <f t="shared" si="39"/>
        <v>0</v>
      </c>
      <c r="CG112" s="34">
        <f t="shared" si="40"/>
        <v>0</v>
      </c>
      <c r="CH112" s="33">
        <f t="shared" si="41"/>
        <v>0</v>
      </c>
    </row>
    <row r="113" spans="1:86" ht="105" customHeight="1" x14ac:dyDescent="0.25">
      <c r="A113" s="53">
        <v>0</v>
      </c>
      <c r="B113" s="52" t="s">
        <v>2683</v>
      </c>
      <c r="C113" s="51">
        <v>300000003973</v>
      </c>
      <c r="D113" s="51">
        <v>1020206176</v>
      </c>
      <c r="E113" s="50" t="s">
        <v>1345</v>
      </c>
      <c r="F113" s="48">
        <v>3.19807</v>
      </c>
      <c r="G113" s="48">
        <v>3.19807</v>
      </c>
      <c r="H113" s="48">
        <v>0</v>
      </c>
      <c r="I113" s="48">
        <v>0</v>
      </c>
      <c r="J113" s="48">
        <v>0</v>
      </c>
      <c r="K113" s="48">
        <v>0</v>
      </c>
      <c r="L113" s="48">
        <v>3.19807</v>
      </c>
      <c r="M113" s="48">
        <v>0</v>
      </c>
      <c r="N113" s="48">
        <v>0</v>
      </c>
      <c r="O113" s="48">
        <f t="shared" si="34"/>
        <v>545.60937000000001</v>
      </c>
      <c r="P113" s="48">
        <f t="shared" si="35"/>
        <v>465.14258000000001</v>
      </c>
      <c r="Q113" s="48">
        <v>164.28648000000001</v>
      </c>
      <c r="R113" s="48">
        <v>141.55494999999999</v>
      </c>
      <c r="S113" s="48">
        <v>136.38917000000001</v>
      </c>
      <c r="T113" s="48">
        <v>113.65764</v>
      </c>
      <c r="U113" s="48">
        <v>27.897309999999997</v>
      </c>
      <c r="V113" s="48">
        <v>27.897309999999997</v>
      </c>
      <c r="W113" s="48">
        <v>346.41158000000001</v>
      </c>
      <c r="X113" s="48">
        <v>288.67631999999998</v>
      </c>
      <c r="Y113" s="48">
        <v>0</v>
      </c>
      <c r="Z113" s="48">
        <v>0</v>
      </c>
      <c r="AA113" s="49">
        <f t="shared" si="36"/>
        <v>34.91131</v>
      </c>
      <c r="AB113" s="49">
        <f t="shared" si="37"/>
        <v>34.91131</v>
      </c>
      <c r="AC113" s="49">
        <v>0</v>
      </c>
      <c r="AD113" s="49">
        <v>0</v>
      </c>
      <c r="AE113" s="49">
        <v>0</v>
      </c>
      <c r="AF113" s="49">
        <v>0</v>
      </c>
      <c r="AG113" s="49">
        <v>0</v>
      </c>
      <c r="AH113" s="49">
        <v>0</v>
      </c>
      <c r="AI113" s="49">
        <v>0</v>
      </c>
      <c r="AJ113" s="49">
        <v>0</v>
      </c>
      <c r="AK113" s="49">
        <v>0</v>
      </c>
      <c r="AL113" s="49">
        <v>0</v>
      </c>
      <c r="AM113" s="49">
        <v>18.39827</v>
      </c>
      <c r="AN113" s="49">
        <v>0</v>
      </c>
      <c r="AO113" s="49">
        <v>0</v>
      </c>
      <c r="AP113" s="49">
        <v>16.51304</v>
      </c>
      <c r="AQ113" s="47" t="s">
        <v>1346</v>
      </c>
      <c r="AR113" s="48">
        <v>468.34064999999993</v>
      </c>
      <c r="AT113" s="46" t="s">
        <v>1310</v>
      </c>
      <c r="AU113" s="45">
        <v>1</v>
      </c>
      <c r="AV113" s="44" t="s">
        <v>3079</v>
      </c>
      <c r="AW113" s="43">
        <v>44370</v>
      </c>
      <c r="AX113" s="42">
        <v>36.60924</v>
      </c>
      <c r="AY113" s="41">
        <v>50</v>
      </c>
      <c r="AZ113" s="40"/>
      <c r="BA113" s="40"/>
      <c r="BB113" s="40"/>
      <c r="BC113" s="40"/>
      <c r="BD113" s="40"/>
      <c r="BE113" s="40"/>
      <c r="BF113" s="39" t="s">
        <v>2695</v>
      </c>
      <c r="BG113" s="38">
        <v>44712</v>
      </c>
      <c r="BK113" s="37"/>
      <c r="BL113" s="37"/>
      <c r="BM113" s="37"/>
      <c r="BN113" s="32"/>
      <c r="BP113" s="36"/>
      <c r="BQ113" s="36"/>
      <c r="BR113" s="36"/>
      <c r="CE113" s="35">
        <f t="shared" si="38"/>
        <v>0</v>
      </c>
      <c r="CF113" s="33">
        <f t="shared" si="39"/>
        <v>0</v>
      </c>
      <c r="CG113" s="34">
        <f t="shared" si="40"/>
        <v>27.897309999999997</v>
      </c>
      <c r="CH113" s="33">
        <f t="shared" si="41"/>
        <v>113.65764</v>
      </c>
    </row>
    <row r="114" spans="1:86" ht="75" customHeight="1" x14ac:dyDescent="0.25">
      <c r="A114" s="53">
        <v>0</v>
      </c>
      <c r="B114" s="52" t="s">
        <v>2683</v>
      </c>
      <c r="C114" s="51">
        <v>300000003989</v>
      </c>
      <c r="D114" s="51">
        <v>1020306602</v>
      </c>
      <c r="E114" s="50" t="s">
        <v>2729</v>
      </c>
      <c r="F114" s="48">
        <v>11.51915</v>
      </c>
      <c r="G114" s="48">
        <v>11.51915</v>
      </c>
      <c r="H114" s="48">
        <v>0</v>
      </c>
      <c r="I114" s="48">
        <v>0</v>
      </c>
      <c r="J114" s="48">
        <v>0</v>
      </c>
      <c r="K114" s="48">
        <v>0</v>
      </c>
      <c r="L114" s="48">
        <v>11.51915</v>
      </c>
      <c r="M114" s="48">
        <v>0</v>
      </c>
      <c r="N114" s="48">
        <v>0</v>
      </c>
      <c r="O114" s="48">
        <f t="shared" si="34"/>
        <v>285.61834999999996</v>
      </c>
      <c r="P114" s="48">
        <f t="shared" si="35"/>
        <v>268.93520999999998</v>
      </c>
      <c r="Q114" s="48">
        <v>202.74203</v>
      </c>
      <c r="R114" s="48">
        <v>186.05888999999999</v>
      </c>
      <c r="S114" s="48">
        <v>100.09882</v>
      </c>
      <c r="T114" s="48">
        <v>83.415679999999995</v>
      </c>
      <c r="U114" s="48">
        <v>102.64321</v>
      </c>
      <c r="V114" s="48">
        <v>102.64321</v>
      </c>
      <c r="W114" s="48">
        <v>0</v>
      </c>
      <c r="X114" s="48">
        <v>0</v>
      </c>
      <c r="Y114" s="48">
        <v>0</v>
      </c>
      <c r="Z114" s="48">
        <v>0</v>
      </c>
      <c r="AA114" s="49">
        <f t="shared" si="36"/>
        <v>82.876319999999993</v>
      </c>
      <c r="AB114" s="49">
        <f t="shared" si="37"/>
        <v>82.876319999999993</v>
      </c>
      <c r="AC114" s="49">
        <v>15.896460000000001</v>
      </c>
      <c r="AD114" s="49">
        <v>4.7809799999999996</v>
      </c>
      <c r="AE114" s="49">
        <v>18.680820000000001</v>
      </c>
      <c r="AF114" s="49">
        <v>0.44094</v>
      </c>
      <c r="AG114" s="49">
        <v>0</v>
      </c>
      <c r="AH114" s="49">
        <v>0</v>
      </c>
      <c r="AI114" s="49">
        <v>0</v>
      </c>
      <c r="AJ114" s="49">
        <v>0</v>
      </c>
      <c r="AK114" s="49">
        <v>0</v>
      </c>
      <c r="AL114" s="49">
        <v>0</v>
      </c>
      <c r="AM114" s="49">
        <v>30</v>
      </c>
      <c r="AN114" s="49">
        <v>0</v>
      </c>
      <c r="AO114" s="49">
        <v>0</v>
      </c>
      <c r="AP114" s="49">
        <v>13.077120000000001</v>
      </c>
      <c r="AQ114" s="47" t="s">
        <v>3080</v>
      </c>
      <c r="AR114" s="48">
        <v>0</v>
      </c>
      <c r="AT114" s="46" t="s">
        <v>1310</v>
      </c>
      <c r="AU114" s="45">
        <v>1</v>
      </c>
      <c r="AV114" s="44" t="s">
        <v>3081</v>
      </c>
      <c r="AW114" s="43">
        <v>44316</v>
      </c>
      <c r="AX114" s="42">
        <v>40.196240000000003</v>
      </c>
      <c r="AY114" s="41">
        <v>150</v>
      </c>
      <c r="AZ114" s="40"/>
      <c r="BA114" s="40"/>
      <c r="BB114" s="40"/>
      <c r="BC114" s="40"/>
      <c r="BD114" s="40"/>
      <c r="BE114" s="40"/>
      <c r="BF114" s="39">
        <v>0</v>
      </c>
      <c r="BG114" s="38">
        <v>0</v>
      </c>
      <c r="BK114" s="37"/>
      <c r="BL114" s="37"/>
      <c r="BM114" s="37"/>
      <c r="BN114" s="32"/>
      <c r="BP114" s="36"/>
      <c r="BQ114" s="36"/>
      <c r="BR114" s="36"/>
      <c r="CE114" s="35">
        <f t="shared" si="38"/>
        <v>0</v>
      </c>
      <c r="CF114" s="33">
        <f t="shared" si="39"/>
        <v>0</v>
      </c>
      <c r="CG114" s="34">
        <f t="shared" si="40"/>
        <v>102.64321</v>
      </c>
      <c r="CH114" s="33">
        <f t="shared" si="41"/>
        <v>83.415679999999995</v>
      </c>
    </row>
    <row r="115" spans="1:86" ht="90" customHeight="1" x14ac:dyDescent="0.25">
      <c r="A115" s="53">
        <v>0</v>
      </c>
      <c r="B115" s="52" t="s">
        <v>2683</v>
      </c>
      <c r="C115" s="51">
        <v>300000004076</v>
      </c>
      <c r="D115" s="51">
        <v>1020306603</v>
      </c>
      <c r="E115" s="50" t="s">
        <v>1347</v>
      </c>
      <c r="F115" s="48">
        <v>32.374380000000002</v>
      </c>
      <c r="G115" s="48">
        <v>32.374380000000002</v>
      </c>
      <c r="H115" s="48">
        <v>0</v>
      </c>
      <c r="I115" s="48">
        <v>0</v>
      </c>
      <c r="J115" s="48">
        <v>0</v>
      </c>
      <c r="K115" s="48">
        <v>0</v>
      </c>
      <c r="L115" s="48">
        <v>32.374380000000002</v>
      </c>
      <c r="M115" s="48">
        <v>0</v>
      </c>
      <c r="N115" s="48">
        <v>0</v>
      </c>
      <c r="O115" s="48">
        <f t="shared" si="34"/>
        <v>994.74142000000006</v>
      </c>
      <c r="P115" s="48">
        <f t="shared" si="35"/>
        <v>861.327</v>
      </c>
      <c r="Q115" s="48">
        <v>122.4803</v>
      </c>
      <c r="R115" s="48">
        <v>104.88466</v>
      </c>
      <c r="S115" s="48">
        <v>105.57382</v>
      </c>
      <c r="T115" s="48">
        <v>87.978179999999995</v>
      </c>
      <c r="U115" s="48">
        <v>16.906479999999998</v>
      </c>
      <c r="V115" s="48">
        <v>16.906479999999998</v>
      </c>
      <c r="W115" s="48">
        <v>694.91269</v>
      </c>
      <c r="X115" s="48">
        <v>579.09390999999994</v>
      </c>
      <c r="Y115" s="48">
        <v>0</v>
      </c>
      <c r="Z115" s="48">
        <v>0</v>
      </c>
      <c r="AA115" s="49">
        <f t="shared" si="36"/>
        <v>177.34843000000001</v>
      </c>
      <c r="AB115" s="49">
        <f t="shared" si="37"/>
        <v>177.34843000000001</v>
      </c>
      <c r="AC115" s="49">
        <v>16.559670000000001</v>
      </c>
      <c r="AD115" s="49">
        <v>4.9451400000000003</v>
      </c>
      <c r="AE115" s="49">
        <v>10.542020000000001</v>
      </c>
      <c r="AF115" s="49">
        <v>0.83230999999999999</v>
      </c>
      <c r="AG115" s="49">
        <v>0</v>
      </c>
      <c r="AH115" s="49">
        <v>0</v>
      </c>
      <c r="AI115" s="49">
        <v>0</v>
      </c>
      <c r="AJ115" s="49">
        <v>0</v>
      </c>
      <c r="AK115" s="49">
        <v>0</v>
      </c>
      <c r="AL115" s="49">
        <v>0</v>
      </c>
      <c r="AM115" s="49">
        <v>35</v>
      </c>
      <c r="AN115" s="49">
        <v>0</v>
      </c>
      <c r="AO115" s="49">
        <v>0</v>
      </c>
      <c r="AP115" s="49">
        <v>109.46929</v>
      </c>
      <c r="AQ115" s="47" t="s">
        <v>1348</v>
      </c>
      <c r="AR115" s="48">
        <v>893.70137999999997</v>
      </c>
      <c r="AT115" s="46" t="s">
        <v>1310</v>
      </c>
      <c r="AU115" s="45">
        <v>1</v>
      </c>
      <c r="AV115" s="44" t="s">
        <v>3082</v>
      </c>
      <c r="AW115" s="43">
        <v>44440</v>
      </c>
      <c r="AX115" s="42">
        <v>40.196240000000003</v>
      </c>
      <c r="AY115" s="41">
        <v>135</v>
      </c>
      <c r="AZ115" s="40"/>
      <c r="BA115" s="40"/>
      <c r="BB115" s="40"/>
      <c r="BC115" s="40"/>
      <c r="BD115" s="40"/>
      <c r="BE115" s="40"/>
      <c r="BF115" s="39" t="s">
        <v>2695</v>
      </c>
      <c r="BG115" s="38">
        <v>44680</v>
      </c>
      <c r="BK115" s="37"/>
      <c r="BL115" s="37"/>
      <c r="BM115" s="37"/>
      <c r="BN115" s="32"/>
      <c r="BP115" s="36"/>
      <c r="BQ115" s="36"/>
      <c r="BR115" s="36"/>
      <c r="CE115" s="35">
        <f t="shared" si="38"/>
        <v>0</v>
      </c>
      <c r="CF115" s="33">
        <f t="shared" si="39"/>
        <v>0</v>
      </c>
      <c r="CG115" s="34">
        <f t="shared" si="40"/>
        <v>16.906479999999998</v>
      </c>
      <c r="CH115" s="33">
        <f t="shared" si="41"/>
        <v>87.978179999999995</v>
      </c>
    </row>
    <row r="116" spans="1:86" ht="90" customHeight="1" x14ac:dyDescent="0.25">
      <c r="A116" s="53">
        <v>0</v>
      </c>
      <c r="B116" s="52" t="s">
        <v>2683</v>
      </c>
      <c r="C116" s="51">
        <v>300000004077</v>
      </c>
      <c r="D116" s="51">
        <v>1020306336</v>
      </c>
      <c r="E116" s="50" t="s">
        <v>1349</v>
      </c>
      <c r="F116" s="48">
        <v>884.02307999999994</v>
      </c>
      <c r="G116" s="48">
        <v>743.96354999999994</v>
      </c>
      <c r="H116" s="48">
        <v>0</v>
      </c>
      <c r="I116" s="48">
        <v>133.06894</v>
      </c>
      <c r="J116" s="48">
        <v>567.22871999999995</v>
      </c>
      <c r="K116" s="48">
        <v>0</v>
      </c>
      <c r="L116" s="48">
        <v>34.900779999999997</v>
      </c>
      <c r="M116" s="48">
        <v>8.76511</v>
      </c>
      <c r="N116" s="48">
        <v>8.76511</v>
      </c>
      <c r="O116" s="48">
        <f t="shared" si="34"/>
        <v>231.98318</v>
      </c>
      <c r="P116" s="48">
        <f t="shared" si="35"/>
        <v>214.36251000000001</v>
      </c>
      <c r="Q116" s="48">
        <v>6.9598100000000001</v>
      </c>
      <c r="R116" s="48">
        <v>6.6832099999999999</v>
      </c>
      <c r="S116" s="48">
        <v>1.6596</v>
      </c>
      <c r="T116" s="48">
        <v>1.383</v>
      </c>
      <c r="U116" s="48">
        <v>5.3002099999999999</v>
      </c>
      <c r="V116" s="48">
        <v>5.3002099999999999</v>
      </c>
      <c r="W116" s="48">
        <v>104.06441</v>
      </c>
      <c r="X116" s="48">
        <v>86.720339999999993</v>
      </c>
      <c r="Y116" s="48">
        <v>0</v>
      </c>
      <c r="Z116" s="48">
        <v>0</v>
      </c>
      <c r="AA116" s="49">
        <f t="shared" si="36"/>
        <v>120.95896000000002</v>
      </c>
      <c r="AB116" s="49">
        <f t="shared" si="37"/>
        <v>120.95896000000002</v>
      </c>
      <c r="AC116" s="49">
        <v>2.0477599999999998</v>
      </c>
      <c r="AD116" s="49">
        <v>0.61151</v>
      </c>
      <c r="AE116" s="49">
        <v>1.30362</v>
      </c>
      <c r="AF116" s="49">
        <v>0.10292</v>
      </c>
      <c r="AG116" s="49">
        <v>0</v>
      </c>
      <c r="AH116" s="49">
        <v>0</v>
      </c>
      <c r="AI116" s="49">
        <v>0</v>
      </c>
      <c r="AJ116" s="49">
        <v>0</v>
      </c>
      <c r="AK116" s="49">
        <v>0</v>
      </c>
      <c r="AL116" s="49">
        <v>0</v>
      </c>
      <c r="AM116" s="49">
        <v>0</v>
      </c>
      <c r="AN116" s="49">
        <v>0</v>
      </c>
      <c r="AO116" s="49">
        <v>0</v>
      </c>
      <c r="AP116" s="49">
        <v>116.89315000000002</v>
      </c>
      <c r="AQ116" s="47" t="s">
        <v>1350</v>
      </c>
      <c r="AR116" s="48">
        <v>958.32605999999987</v>
      </c>
      <c r="AT116" s="46" t="s">
        <v>1310</v>
      </c>
      <c r="AU116" s="45">
        <v>1</v>
      </c>
      <c r="AV116" s="44" t="s">
        <v>3083</v>
      </c>
      <c r="AW116" s="43">
        <v>44407</v>
      </c>
      <c r="AX116" s="42">
        <v>436.96350000000001</v>
      </c>
      <c r="AY116" s="41">
        <v>150</v>
      </c>
      <c r="AZ116" s="40"/>
      <c r="BA116" s="40"/>
      <c r="BB116" s="40"/>
      <c r="BC116" s="40"/>
      <c r="BD116" s="40"/>
      <c r="BE116" s="40"/>
      <c r="BF116" s="39" t="s">
        <v>2695</v>
      </c>
      <c r="BG116" s="38">
        <v>44680</v>
      </c>
      <c r="BK116" s="37"/>
      <c r="BL116" s="37"/>
      <c r="BM116" s="37"/>
      <c r="BN116" s="32"/>
      <c r="BP116" s="36"/>
      <c r="BQ116" s="36"/>
      <c r="BR116" s="36"/>
      <c r="CE116" s="35">
        <f t="shared" si="38"/>
        <v>0</v>
      </c>
      <c r="CF116" s="33">
        <f t="shared" si="39"/>
        <v>0</v>
      </c>
      <c r="CG116" s="34">
        <f t="shared" si="40"/>
        <v>5.3002099999999999</v>
      </c>
      <c r="CH116" s="33">
        <f t="shared" si="41"/>
        <v>1.383</v>
      </c>
    </row>
    <row r="117" spans="1:86" ht="75" customHeight="1" x14ac:dyDescent="0.25">
      <c r="A117" s="53">
        <v>0</v>
      </c>
      <c r="B117" s="52">
        <v>0</v>
      </c>
      <c r="C117" s="51">
        <v>300000003883</v>
      </c>
      <c r="D117" s="51">
        <v>1020304533</v>
      </c>
      <c r="E117" s="50" t="s">
        <v>2730</v>
      </c>
      <c r="F117" s="48">
        <v>354.23500000000001</v>
      </c>
      <c r="G117" s="48">
        <v>295.19583</v>
      </c>
      <c r="H117" s="48">
        <v>0</v>
      </c>
      <c r="I117" s="48">
        <v>0</v>
      </c>
      <c r="J117" s="48">
        <v>0</v>
      </c>
      <c r="K117" s="48">
        <v>295.19583</v>
      </c>
      <c r="L117" s="48">
        <v>0</v>
      </c>
      <c r="M117" s="48">
        <v>0</v>
      </c>
      <c r="N117" s="48">
        <v>0</v>
      </c>
      <c r="O117" s="48">
        <f t="shared" si="34"/>
        <v>347.28444999999999</v>
      </c>
      <c r="P117" s="48">
        <f t="shared" si="35"/>
        <v>347.28444999999999</v>
      </c>
      <c r="Q117" s="48">
        <v>0</v>
      </c>
      <c r="R117" s="48">
        <v>0</v>
      </c>
      <c r="S117" s="48">
        <v>0</v>
      </c>
      <c r="T117" s="48">
        <v>0</v>
      </c>
      <c r="U117" s="48">
        <v>0</v>
      </c>
      <c r="V117" s="48">
        <v>0</v>
      </c>
      <c r="W117" s="48">
        <v>0</v>
      </c>
      <c r="X117" s="48">
        <v>0</v>
      </c>
      <c r="Y117" s="48">
        <v>0</v>
      </c>
      <c r="Z117" s="48">
        <v>0</v>
      </c>
      <c r="AA117" s="49">
        <f t="shared" si="36"/>
        <v>347.28444999999999</v>
      </c>
      <c r="AB117" s="49">
        <f t="shared" si="37"/>
        <v>347.28444999999999</v>
      </c>
      <c r="AC117" s="49">
        <v>109.90989999999999</v>
      </c>
      <c r="AD117" s="49">
        <v>32.892890000000001</v>
      </c>
      <c r="AE117" s="49">
        <v>70.932860000000005</v>
      </c>
      <c r="AF117" s="49">
        <v>4.5488000000000008</v>
      </c>
      <c r="AG117" s="49">
        <v>0</v>
      </c>
      <c r="AH117" s="49">
        <v>0</v>
      </c>
      <c r="AI117" s="49">
        <v>0</v>
      </c>
      <c r="AJ117" s="49">
        <v>0</v>
      </c>
      <c r="AK117" s="49">
        <v>0</v>
      </c>
      <c r="AL117" s="49">
        <v>0</v>
      </c>
      <c r="AM117" s="49">
        <v>129</v>
      </c>
      <c r="AN117" s="49">
        <v>0</v>
      </c>
      <c r="AO117" s="49">
        <v>0</v>
      </c>
      <c r="AP117" s="49">
        <v>0</v>
      </c>
      <c r="AQ117" s="47" t="s">
        <v>3084</v>
      </c>
      <c r="AR117" s="48">
        <v>0</v>
      </c>
      <c r="AT117" s="46" t="s">
        <v>1310</v>
      </c>
      <c r="AU117" s="45">
        <v>1</v>
      </c>
      <c r="AV117" s="44" t="s">
        <v>3085</v>
      </c>
      <c r="AW117" s="43">
        <v>43601</v>
      </c>
      <c r="AX117" s="42">
        <v>13.317</v>
      </c>
      <c r="AY117" s="41">
        <v>120</v>
      </c>
      <c r="AZ117" s="40"/>
      <c r="BA117" s="40"/>
      <c r="BB117" s="40"/>
      <c r="BC117" s="40"/>
      <c r="BD117" s="40"/>
      <c r="BE117" s="40"/>
      <c r="BF117" s="39">
        <v>0</v>
      </c>
      <c r="BG117" s="38">
        <v>0</v>
      </c>
      <c r="BK117" s="37"/>
      <c r="BL117" s="37"/>
      <c r="BM117" s="37"/>
      <c r="BN117" s="32"/>
      <c r="BP117" s="36"/>
      <c r="BQ117" s="36"/>
      <c r="BR117" s="36"/>
      <c r="CE117" s="35">
        <f t="shared" si="38"/>
        <v>0</v>
      </c>
      <c r="CF117" s="33">
        <f t="shared" si="39"/>
        <v>0</v>
      </c>
      <c r="CG117" s="34">
        <f t="shared" si="40"/>
        <v>0</v>
      </c>
      <c r="CH117" s="33">
        <f t="shared" si="41"/>
        <v>0</v>
      </c>
    </row>
    <row r="118" spans="1:86" ht="60" customHeight="1" x14ac:dyDescent="0.25">
      <c r="A118" s="53">
        <v>0</v>
      </c>
      <c r="B118" s="52">
        <v>0</v>
      </c>
      <c r="C118" s="51">
        <v>300000004174</v>
      </c>
      <c r="D118" s="51">
        <v>1020204826</v>
      </c>
      <c r="E118" s="50" t="s">
        <v>2731</v>
      </c>
      <c r="F118" s="48">
        <v>448.17574999999999</v>
      </c>
      <c r="G118" s="48">
        <v>373.47978999999998</v>
      </c>
      <c r="H118" s="48">
        <v>0</v>
      </c>
      <c r="I118" s="48">
        <v>0</v>
      </c>
      <c r="J118" s="48">
        <v>0</v>
      </c>
      <c r="K118" s="48">
        <v>373.47978999999998</v>
      </c>
      <c r="L118" s="48">
        <v>0</v>
      </c>
      <c r="M118" s="48">
        <v>0</v>
      </c>
      <c r="N118" s="48">
        <v>0</v>
      </c>
      <c r="O118" s="48">
        <f t="shared" si="34"/>
        <v>504.33246000000003</v>
      </c>
      <c r="P118" s="48">
        <f t="shared" si="35"/>
        <v>504.33246000000003</v>
      </c>
      <c r="Q118" s="48">
        <v>0</v>
      </c>
      <c r="R118" s="48">
        <v>0</v>
      </c>
      <c r="S118" s="48">
        <v>0</v>
      </c>
      <c r="T118" s="48">
        <v>0</v>
      </c>
      <c r="U118" s="48">
        <v>0</v>
      </c>
      <c r="V118" s="48">
        <v>0</v>
      </c>
      <c r="W118" s="48">
        <v>0</v>
      </c>
      <c r="X118" s="48">
        <v>0</v>
      </c>
      <c r="Y118" s="48">
        <v>0</v>
      </c>
      <c r="Z118" s="48">
        <v>0</v>
      </c>
      <c r="AA118" s="49">
        <f t="shared" si="36"/>
        <v>504.33246000000003</v>
      </c>
      <c r="AB118" s="49">
        <f t="shared" si="37"/>
        <v>504.33246000000003</v>
      </c>
      <c r="AC118" s="49">
        <v>97.394140000000007</v>
      </c>
      <c r="AD118" s="49">
        <v>29.32742</v>
      </c>
      <c r="AE118" s="49">
        <v>29.869209999999999</v>
      </c>
      <c r="AF118" s="49">
        <v>3.2795799999999997</v>
      </c>
      <c r="AG118" s="49">
        <v>0</v>
      </c>
      <c r="AH118" s="49">
        <v>0</v>
      </c>
      <c r="AI118" s="49">
        <v>0</v>
      </c>
      <c r="AJ118" s="49">
        <v>0</v>
      </c>
      <c r="AK118" s="49">
        <v>0</v>
      </c>
      <c r="AL118" s="49">
        <v>0</v>
      </c>
      <c r="AM118" s="49">
        <v>328.42793</v>
      </c>
      <c r="AN118" s="49">
        <v>0</v>
      </c>
      <c r="AO118" s="49">
        <v>0</v>
      </c>
      <c r="AP118" s="49">
        <v>16.034179999999999</v>
      </c>
      <c r="AQ118" s="47" t="s">
        <v>3086</v>
      </c>
      <c r="AR118" s="48">
        <v>0</v>
      </c>
      <c r="AT118" s="46" t="s">
        <v>1310</v>
      </c>
      <c r="AU118" s="45">
        <v>1</v>
      </c>
      <c r="AV118" s="44" t="s">
        <v>3087</v>
      </c>
      <c r="AW118" s="43">
        <v>43707</v>
      </c>
      <c r="AX118" s="42">
        <v>124.878</v>
      </c>
      <c r="AY118" s="41">
        <v>150</v>
      </c>
      <c r="AZ118" s="40"/>
      <c r="BA118" s="40"/>
      <c r="BB118" s="40"/>
      <c r="BC118" s="40"/>
      <c r="BD118" s="40"/>
      <c r="BE118" s="40"/>
      <c r="BF118" s="39">
        <v>0</v>
      </c>
      <c r="BG118" s="38">
        <v>0</v>
      </c>
      <c r="BK118" s="37"/>
      <c r="BL118" s="37"/>
      <c r="BM118" s="37"/>
      <c r="BN118" s="32"/>
      <c r="BP118" s="36"/>
      <c r="BQ118" s="36"/>
      <c r="BR118" s="36"/>
      <c r="CE118" s="35">
        <f t="shared" si="38"/>
        <v>0</v>
      </c>
      <c r="CF118" s="33">
        <f t="shared" si="39"/>
        <v>0</v>
      </c>
      <c r="CG118" s="34">
        <f t="shared" si="40"/>
        <v>0</v>
      </c>
      <c r="CH118" s="33">
        <f t="shared" si="41"/>
        <v>0</v>
      </c>
    </row>
    <row r="119" spans="1:86" ht="60" x14ac:dyDescent="0.25">
      <c r="A119" s="53">
        <v>0</v>
      </c>
      <c r="B119" s="52">
        <v>0</v>
      </c>
      <c r="C119" s="51">
        <v>300000003993</v>
      </c>
      <c r="D119" s="51">
        <v>1020205203</v>
      </c>
      <c r="E119" s="50" t="s">
        <v>1351</v>
      </c>
      <c r="F119" s="48">
        <v>4356.5970900000002</v>
      </c>
      <c r="G119" s="48">
        <v>3696.08763</v>
      </c>
      <c r="H119" s="48">
        <v>1963.9770900000001</v>
      </c>
      <c r="I119" s="48">
        <v>0</v>
      </c>
      <c r="J119" s="48">
        <v>861.73298</v>
      </c>
      <c r="K119" s="48">
        <v>235.44574</v>
      </c>
      <c r="L119" s="48">
        <v>0</v>
      </c>
      <c r="M119" s="48">
        <v>634.93182000000002</v>
      </c>
      <c r="N119" s="48">
        <v>43.546050000000001</v>
      </c>
      <c r="O119" s="48">
        <f t="shared" si="34"/>
        <v>150.96504999999999</v>
      </c>
      <c r="P119" s="48">
        <f t="shared" si="35"/>
        <v>150.96504999999999</v>
      </c>
      <c r="Q119" s="48">
        <v>0</v>
      </c>
      <c r="R119" s="48">
        <v>0</v>
      </c>
      <c r="S119" s="48">
        <v>0</v>
      </c>
      <c r="T119" s="48">
        <v>0</v>
      </c>
      <c r="U119" s="48">
        <v>0</v>
      </c>
      <c r="V119" s="48">
        <v>0</v>
      </c>
      <c r="W119" s="48">
        <v>0</v>
      </c>
      <c r="X119" s="48">
        <v>0</v>
      </c>
      <c r="Y119" s="48">
        <v>0</v>
      </c>
      <c r="Z119" s="48">
        <v>0</v>
      </c>
      <c r="AA119" s="49">
        <f t="shared" si="36"/>
        <v>150.96504999999999</v>
      </c>
      <c r="AB119" s="49">
        <f t="shared" si="37"/>
        <v>150.96504999999999</v>
      </c>
      <c r="AC119" s="49">
        <v>16.71949</v>
      </c>
      <c r="AD119" s="49">
        <v>5.0550199999999998</v>
      </c>
      <c r="AE119" s="49">
        <v>2.7425299999999999</v>
      </c>
      <c r="AF119" s="49">
        <v>0.44791999999999998</v>
      </c>
      <c r="AG119" s="49">
        <v>0</v>
      </c>
      <c r="AH119" s="49">
        <v>0</v>
      </c>
      <c r="AI119" s="49">
        <v>0</v>
      </c>
      <c r="AJ119" s="49">
        <v>0</v>
      </c>
      <c r="AK119" s="49">
        <v>0</v>
      </c>
      <c r="AL119" s="49">
        <v>0</v>
      </c>
      <c r="AM119" s="49">
        <v>0</v>
      </c>
      <c r="AN119" s="49">
        <v>0</v>
      </c>
      <c r="AO119" s="49">
        <v>0</v>
      </c>
      <c r="AP119" s="49">
        <v>126.00009</v>
      </c>
      <c r="AQ119" s="47" t="s">
        <v>1352</v>
      </c>
      <c r="AR119" s="48">
        <v>3847.0526799999998</v>
      </c>
      <c r="AT119" s="46" t="s">
        <v>1310</v>
      </c>
      <c r="AU119" s="45">
        <v>1</v>
      </c>
      <c r="AV119" s="44" t="s">
        <v>3088</v>
      </c>
      <c r="AW119" s="43">
        <v>43846</v>
      </c>
      <c r="AX119" s="42">
        <v>78.256879999999995</v>
      </c>
      <c r="AY119" s="41">
        <v>100</v>
      </c>
      <c r="AZ119" s="40"/>
      <c r="BA119" s="40"/>
      <c r="BB119" s="40"/>
      <c r="BC119" s="40"/>
      <c r="BD119" s="40"/>
      <c r="BE119" s="40"/>
      <c r="BF119" s="39" t="s">
        <v>2694</v>
      </c>
      <c r="BG119" s="38">
        <v>44592</v>
      </c>
      <c r="BK119" s="37"/>
      <c r="BL119" s="37"/>
      <c r="BM119" s="37"/>
      <c r="BN119" s="32"/>
      <c r="BP119" s="36"/>
      <c r="BQ119" s="36"/>
      <c r="BR119" s="36"/>
      <c r="CE119" s="35">
        <f t="shared" si="38"/>
        <v>0</v>
      </c>
      <c r="CF119" s="33">
        <f t="shared" si="39"/>
        <v>0</v>
      </c>
      <c r="CG119" s="34">
        <f t="shared" si="40"/>
        <v>0</v>
      </c>
      <c r="CH119" s="33">
        <f t="shared" si="41"/>
        <v>0</v>
      </c>
    </row>
    <row r="120" spans="1:86" ht="120" customHeight="1" x14ac:dyDescent="0.25">
      <c r="A120" s="53">
        <v>0</v>
      </c>
      <c r="B120" s="52" t="s">
        <v>2683</v>
      </c>
      <c r="C120" s="51">
        <v>300000004370</v>
      </c>
      <c r="D120" s="51">
        <v>1020205280</v>
      </c>
      <c r="E120" s="50" t="s">
        <v>1353</v>
      </c>
      <c r="F120" s="48">
        <v>1017.2962100000001</v>
      </c>
      <c r="G120" s="48">
        <v>908.49320999999998</v>
      </c>
      <c r="H120" s="48">
        <v>0</v>
      </c>
      <c r="I120" s="48">
        <v>59.57273</v>
      </c>
      <c r="J120" s="48">
        <v>484.44227000000001</v>
      </c>
      <c r="K120" s="48">
        <v>0</v>
      </c>
      <c r="L120" s="48">
        <v>353.77465000000001</v>
      </c>
      <c r="M120" s="48">
        <v>10.70356</v>
      </c>
      <c r="N120" s="48">
        <v>10.70356</v>
      </c>
      <c r="O120" s="48">
        <f t="shared" si="34"/>
        <v>1101.2509399999999</v>
      </c>
      <c r="P120" s="48">
        <f t="shared" si="35"/>
        <v>1033.94651</v>
      </c>
      <c r="Q120" s="48">
        <v>874.39635999999996</v>
      </c>
      <c r="R120" s="48">
        <v>807.09193000000005</v>
      </c>
      <c r="S120" s="48">
        <v>403.82655999999997</v>
      </c>
      <c r="T120" s="48">
        <v>336.52213</v>
      </c>
      <c r="U120" s="48">
        <v>470.56979999999999</v>
      </c>
      <c r="V120" s="48">
        <v>470.56979999999999</v>
      </c>
      <c r="W120" s="48">
        <v>0</v>
      </c>
      <c r="X120" s="48">
        <v>0</v>
      </c>
      <c r="Y120" s="48">
        <v>0</v>
      </c>
      <c r="Z120" s="48">
        <v>0</v>
      </c>
      <c r="AA120" s="49">
        <f t="shared" si="36"/>
        <v>226.85458000000003</v>
      </c>
      <c r="AB120" s="49">
        <f t="shared" si="37"/>
        <v>226.85458000000003</v>
      </c>
      <c r="AC120" s="49">
        <v>4.0958500000000004</v>
      </c>
      <c r="AD120" s="49">
        <v>1.22312</v>
      </c>
      <c r="AE120" s="49">
        <v>2.60745</v>
      </c>
      <c r="AF120" s="49">
        <v>0.20585999999999999</v>
      </c>
      <c r="AG120" s="49">
        <v>0</v>
      </c>
      <c r="AH120" s="49">
        <v>0</v>
      </c>
      <c r="AI120" s="49">
        <v>0</v>
      </c>
      <c r="AJ120" s="49">
        <v>0</v>
      </c>
      <c r="AK120" s="49">
        <v>0</v>
      </c>
      <c r="AL120" s="49">
        <v>0</v>
      </c>
      <c r="AM120" s="49">
        <v>0</v>
      </c>
      <c r="AN120" s="49">
        <v>0</v>
      </c>
      <c r="AO120" s="49">
        <v>0</v>
      </c>
      <c r="AP120" s="49">
        <v>218.72230000000002</v>
      </c>
      <c r="AQ120" s="47" t="s">
        <v>1354</v>
      </c>
      <c r="AR120" s="48">
        <v>1942.4397200000001</v>
      </c>
      <c r="AT120" s="46" t="s">
        <v>1310</v>
      </c>
      <c r="AU120" s="45">
        <v>1</v>
      </c>
      <c r="AV120" s="44" t="s">
        <v>3089</v>
      </c>
      <c r="AW120" s="43">
        <v>43887</v>
      </c>
      <c r="AX120" s="42">
        <v>116.5528</v>
      </c>
      <c r="AY120" s="41">
        <v>140</v>
      </c>
      <c r="AZ120" s="40"/>
      <c r="BA120" s="40"/>
      <c r="BB120" s="40"/>
      <c r="BC120" s="40"/>
      <c r="BD120" s="40"/>
      <c r="BE120" s="40"/>
      <c r="BF120" s="39" t="s">
        <v>2695</v>
      </c>
      <c r="BG120" s="38">
        <v>44680</v>
      </c>
      <c r="BK120" s="37"/>
      <c r="BL120" s="37"/>
      <c r="BM120" s="37"/>
      <c r="BN120" s="32"/>
      <c r="BP120" s="36"/>
      <c r="BQ120" s="36"/>
      <c r="BR120" s="36"/>
      <c r="CE120" s="35">
        <f t="shared" si="38"/>
        <v>0</v>
      </c>
      <c r="CF120" s="33">
        <f t="shared" si="39"/>
        <v>0</v>
      </c>
      <c r="CG120" s="34">
        <f t="shared" si="40"/>
        <v>470.56979999999999</v>
      </c>
      <c r="CH120" s="33">
        <f t="shared" si="41"/>
        <v>336.52213</v>
      </c>
    </row>
    <row r="121" spans="1:86" ht="90" customHeight="1" x14ac:dyDescent="0.25">
      <c r="A121" s="53">
        <v>0</v>
      </c>
      <c r="B121" s="52" t="s">
        <v>2683</v>
      </c>
      <c r="C121" s="51">
        <v>300000003888</v>
      </c>
      <c r="D121" s="51">
        <v>1020305960</v>
      </c>
      <c r="E121" s="50" t="s">
        <v>1355</v>
      </c>
      <c r="F121" s="48">
        <v>0</v>
      </c>
      <c r="G121" s="48">
        <v>0</v>
      </c>
      <c r="H121" s="48">
        <v>0</v>
      </c>
      <c r="I121" s="48">
        <v>0</v>
      </c>
      <c r="J121" s="48">
        <v>0</v>
      </c>
      <c r="K121" s="48">
        <v>0</v>
      </c>
      <c r="L121" s="48">
        <v>0</v>
      </c>
      <c r="M121" s="48">
        <v>0</v>
      </c>
      <c r="N121" s="48">
        <v>0</v>
      </c>
      <c r="O121" s="48">
        <f t="shared" si="34"/>
        <v>414.22185000000002</v>
      </c>
      <c r="P121" s="48">
        <f t="shared" si="35"/>
        <v>351.67965000000004</v>
      </c>
      <c r="Q121" s="48">
        <v>106.24433000000001</v>
      </c>
      <c r="R121" s="48">
        <v>90.621600000000001</v>
      </c>
      <c r="S121" s="48">
        <v>93.73639</v>
      </c>
      <c r="T121" s="48">
        <v>78.113659999999996</v>
      </c>
      <c r="U121" s="48">
        <v>12.50794</v>
      </c>
      <c r="V121" s="48">
        <v>12.50794</v>
      </c>
      <c r="W121" s="48">
        <v>281.51682</v>
      </c>
      <c r="X121" s="48">
        <v>234.59735000000001</v>
      </c>
      <c r="Y121" s="48">
        <v>0</v>
      </c>
      <c r="Z121" s="48">
        <v>0</v>
      </c>
      <c r="AA121" s="49">
        <f t="shared" si="36"/>
        <v>26.460700000000003</v>
      </c>
      <c r="AB121" s="49">
        <f t="shared" si="37"/>
        <v>26.460700000000003</v>
      </c>
      <c r="AC121" s="49">
        <v>10.00717</v>
      </c>
      <c r="AD121" s="49">
        <v>3.0255999999999998</v>
      </c>
      <c r="AE121" s="49">
        <v>1.6415</v>
      </c>
      <c r="AF121" s="49">
        <v>0.26808999999999999</v>
      </c>
      <c r="AG121" s="49">
        <v>0</v>
      </c>
      <c r="AH121" s="49">
        <v>0</v>
      </c>
      <c r="AI121" s="49">
        <v>0</v>
      </c>
      <c r="AJ121" s="49">
        <v>0</v>
      </c>
      <c r="AK121" s="49">
        <v>0</v>
      </c>
      <c r="AL121" s="49">
        <v>0</v>
      </c>
      <c r="AM121" s="49">
        <v>0</v>
      </c>
      <c r="AN121" s="49">
        <v>0</v>
      </c>
      <c r="AO121" s="49">
        <v>0</v>
      </c>
      <c r="AP121" s="49">
        <v>11.51834</v>
      </c>
      <c r="AQ121" s="47" t="s">
        <v>1356</v>
      </c>
      <c r="AR121" s="48">
        <v>351.67965000000004</v>
      </c>
      <c r="AT121" s="46" t="s">
        <v>1310</v>
      </c>
      <c r="AU121" s="45">
        <v>1</v>
      </c>
      <c r="AV121" s="44" t="s">
        <v>3090</v>
      </c>
      <c r="AW121" s="43">
        <v>44305</v>
      </c>
      <c r="AX121" s="42">
        <v>52.9818</v>
      </c>
      <c r="AY121" s="41">
        <v>20</v>
      </c>
      <c r="AZ121" s="40"/>
      <c r="BA121" s="40"/>
      <c r="BB121" s="40"/>
      <c r="BC121" s="40"/>
      <c r="BD121" s="40"/>
      <c r="BE121" s="40"/>
      <c r="BF121" s="39" t="s">
        <v>2694</v>
      </c>
      <c r="BG121" s="38">
        <v>44592</v>
      </c>
      <c r="BK121" s="37"/>
      <c r="BL121" s="37"/>
      <c r="BM121" s="37"/>
      <c r="BN121" s="32"/>
      <c r="BP121" s="36"/>
      <c r="BQ121" s="36"/>
      <c r="BR121" s="36"/>
      <c r="CE121" s="35">
        <f t="shared" si="38"/>
        <v>0</v>
      </c>
      <c r="CF121" s="33">
        <f t="shared" si="39"/>
        <v>0</v>
      </c>
      <c r="CG121" s="34">
        <f t="shared" si="40"/>
        <v>12.50794</v>
      </c>
      <c r="CH121" s="33">
        <f t="shared" si="41"/>
        <v>78.113659999999996</v>
      </c>
    </row>
    <row r="122" spans="1:86" ht="75" customHeight="1" x14ac:dyDescent="0.25">
      <c r="A122" s="53">
        <v>0</v>
      </c>
      <c r="B122" s="52" t="s">
        <v>2683</v>
      </c>
      <c r="C122" s="51">
        <v>300000004131</v>
      </c>
      <c r="D122" s="51">
        <v>1020205059</v>
      </c>
      <c r="E122" s="50" t="s">
        <v>1357</v>
      </c>
      <c r="F122" s="48">
        <v>0</v>
      </c>
      <c r="G122" s="48">
        <v>0</v>
      </c>
      <c r="H122" s="48">
        <v>0</v>
      </c>
      <c r="I122" s="48">
        <v>0</v>
      </c>
      <c r="J122" s="48">
        <v>0</v>
      </c>
      <c r="K122" s="48">
        <v>0</v>
      </c>
      <c r="L122" s="48">
        <v>0</v>
      </c>
      <c r="M122" s="48">
        <v>0</v>
      </c>
      <c r="N122" s="48">
        <v>0</v>
      </c>
      <c r="O122" s="48">
        <f t="shared" si="34"/>
        <v>5420.8065399999996</v>
      </c>
      <c r="P122" s="48">
        <f t="shared" si="35"/>
        <v>4981.6535699999995</v>
      </c>
      <c r="Q122" s="48">
        <v>3336.2360100000001</v>
      </c>
      <c r="R122" s="48">
        <v>3123.9745300000004</v>
      </c>
      <c r="S122" s="48">
        <v>1273.56888</v>
      </c>
      <c r="T122" s="48">
        <v>1061.3074000000001</v>
      </c>
      <c r="U122" s="48">
        <v>2062.6671299999998</v>
      </c>
      <c r="V122" s="48">
        <v>2062.6671299999998</v>
      </c>
      <c r="W122" s="48">
        <v>1361.3489199999999</v>
      </c>
      <c r="X122" s="48">
        <v>1134.4574299999999</v>
      </c>
      <c r="Y122" s="48">
        <v>0</v>
      </c>
      <c r="Z122" s="48">
        <v>0</v>
      </c>
      <c r="AA122" s="49">
        <f t="shared" si="36"/>
        <v>723.22160999999994</v>
      </c>
      <c r="AB122" s="49">
        <f t="shared" si="37"/>
        <v>723.22160999999994</v>
      </c>
      <c r="AC122" s="49">
        <v>35.893010000000004</v>
      </c>
      <c r="AD122" s="49">
        <v>10.942260000000001</v>
      </c>
      <c r="AE122" s="49">
        <v>6.7008599999999996</v>
      </c>
      <c r="AF122" s="49">
        <v>1.36981</v>
      </c>
      <c r="AG122" s="49">
        <v>0</v>
      </c>
      <c r="AH122" s="49">
        <v>0</v>
      </c>
      <c r="AI122" s="49">
        <v>0</v>
      </c>
      <c r="AJ122" s="49">
        <v>0</v>
      </c>
      <c r="AK122" s="49">
        <v>0</v>
      </c>
      <c r="AL122" s="49">
        <v>0</v>
      </c>
      <c r="AM122" s="49">
        <v>80</v>
      </c>
      <c r="AN122" s="49">
        <v>0</v>
      </c>
      <c r="AO122" s="49">
        <v>0</v>
      </c>
      <c r="AP122" s="49">
        <v>588.31566999999995</v>
      </c>
      <c r="AQ122" s="47" t="s">
        <v>1358</v>
      </c>
      <c r="AR122" s="48">
        <v>4981.6535699999995</v>
      </c>
      <c r="AT122" s="46" t="s">
        <v>1310</v>
      </c>
      <c r="AU122" s="45">
        <v>1</v>
      </c>
      <c r="AV122" s="44" t="s">
        <v>3091</v>
      </c>
      <c r="AW122" s="43">
        <v>43789</v>
      </c>
      <c r="AX122" s="42">
        <v>112.39019999999999</v>
      </c>
      <c r="AY122" s="41">
        <v>135</v>
      </c>
      <c r="AZ122" s="40"/>
      <c r="BA122" s="40"/>
      <c r="BB122" s="40"/>
      <c r="BC122" s="40"/>
      <c r="BD122" s="40"/>
      <c r="BE122" s="40"/>
      <c r="BF122" s="39" t="s">
        <v>2695</v>
      </c>
      <c r="BG122" s="38">
        <v>44680</v>
      </c>
      <c r="BK122" s="37"/>
      <c r="BL122" s="37"/>
      <c r="BM122" s="37"/>
      <c r="BN122" s="32"/>
      <c r="BP122" s="36"/>
      <c r="BQ122" s="36"/>
      <c r="BR122" s="36"/>
      <c r="CE122" s="35">
        <f t="shared" si="38"/>
        <v>0</v>
      </c>
      <c r="CF122" s="33">
        <f t="shared" si="39"/>
        <v>0</v>
      </c>
      <c r="CG122" s="34">
        <f t="shared" si="40"/>
        <v>2062.6671299999998</v>
      </c>
      <c r="CH122" s="33">
        <f t="shared" si="41"/>
        <v>1061.3074000000001</v>
      </c>
    </row>
    <row r="123" spans="1:86" ht="75" customHeight="1" x14ac:dyDescent="0.25">
      <c r="A123" s="53">
        <v>0</v>
      </c>
      <c r="B123" s="52" t="s">
        <v>2683</v>
      </c>
      <c r="C123" s="51">
        <v>300000004172</v>
      </c>
      <c r="D123" s="51">
        <v>1020306322</v>
      </c>
      <c r="E123" s="50" t="s">
        <v>1359</v>
      </c>
      <c r="F123" s="48">
        <v>0</v>
      </c>
      <c r="G123" s="48">
        <v>0</v>
      </c>
      <c r="H123" s="48">
        <v>0</v>
      </c>
      <c r="I123" s="48">
        <v>0</v>
      </c>
      <c r="J123" s="48">
        <v>0</v>
      </c>
      <c r="K123" s="48">
        <v>0</v>
      </c>
      <c r="L123" s="48">
        <v>0</v>
      </c>
      <c r="M123" s="48">
        <v>0</v>
      </c>
      <c r="N123" s="48">
        <v>0</v>
      </c>
      <c r="O123" s="48">
        <f t="shared" si="34"/>
        <v>1168.96894</v>
      </c>
      <c r="P123" s="48">
        <f t="shared" si="35"/>
        <v>1005.05224</v>
      </c>
      <c r="Q123" s="48">
        <v>235.98527000000001</v>
      </c>
      <c r="R123" s="48">
        <v>202.85838000000001</v>
      </c>
      <c r="S123" s="48">
        <v>198.76134999999999</v>
      </c>
      <c r="T123" s="48">
        <v>165.63445999999999</v>
      </c>
      <c r="U123" s="48">
        <v>37.223920000000007</v>
      </c>
      <c r="V123" s="48">
        <v>37.223920000000007</v>
      </c>
      <c r="W123" s="48">
        <v>784.73886999999991</v>
      </c>
      <c r="X123" s="48">
        <v>653.94905999999992</v>
      </c>
      <c r="Y123" s="48">
        <v>0</v>
      </c>
      <c r="Z123" s="48">
        <v>0</v>
      </c>
      <c r="AA123" s="49">
        <f t="shared" si="36"/>
        <v>148.24480000000003</v>
      </c>
      <c r="AB123" s="49">
        <f t="shared" si="37"/>
        <v>148.24480000000003</v>
      </c>
      <c r="AC123" s="49">
        <v>15.12421</v>
      </c>
      <c r="AD123" s="49">
        <v>4.51647</v>
      </c>
      <c r="AE123" s="49">
        <v>9.6281999999999996</v>
      </c>
      <c r="AF123" s="49">
        <v>0.76015999999999995</v>
      </c>
      <c r="AG123" s="49">
        <v>0</v>
      </c>
      <c r="AH123" s="49">
        <v>0</v>
      </c>
      <c r="AI123" s="49">
        <v>0</v>
      </c>
      <c r="AJ123" s="49">
        <v>0</v>
      </c>
      <c r="AK123" s="49">
        <v>0</v>
      </c>
      <c r="AL123" s="49">
        <v>0</v>
      </c>
      <c r="AM123" s="49">
        <v>0</v>
      </c>
      <c r="AN123" s="49">
        <v>0</v>
      </c>
      <c r="AO123" s="49">
        <v>0</v>
      </c>
      <c r="AP123" s="49">
        <v>118.21576000000002</v>
      </c>
      <c r="AQ123" s="47" t="s">
        <v>1360</v>
      </c>
      <c r="AR123" s="48">
        <v>1005.0522399999999</v>
      </c>
      <c r="AT123" s="46" t="s">
        <v>1310</v>
      </c>
      <c r="AU123" s="45">
        <v>1</v>
      </c>
      <c r="AV123" s="44" t="s">
        <v>3092</v>
      </c>
      <c r="AW123" s="43">
        <v>44455</v>
      </c>
      <c r="AX123" s="42">
        <v>40.196240000000003</v>
      </c>
      <c r="AY123" s="41">
        <v>150</v>
      </c>
      <c r="AZ123" s="40"/>
      <c r="BA123" s="40"/>
      <c r="BB123" s="40"/>
      <c r="BC123" s="40"/>
      <c r="BD123" s="40"/>
      <c r="BE123" s="40"/>
      <c r="BF123" s="39" t="s">
        <v>2695</v>
      </c>
      <c r="BG123" s="38">
        <v>44680</v>
      </c>
      <c r="BK123" s="37"/>
      <c r="BL123" s="37"/>
      <c r="BM123" s="37"/>
      <c r="BN123" s="32"/>
      <c r="BP123" s="36"/>
      <c r="BQ123" s="36"/>
      <c r="BR123" s="36"/>
      <c r="CE123" s="35">
        <f t="shared" si="38"/>
        <v>0</v>
      </c>
      <c r="CF123" s="33">
        <f t="shared" si="39"/>
        <v>0</v>
      </c>
      <c r="CG123" s="34">
        <f t="shared" si="40"/>
        <v>37.223920000000007</v>
      </c>
      <c r="CH123" s="33">
        <f t="shared" si="41"/>
        <v>165.63445999999999</v>
      </c>
    </row>
    <row r="124" spans="1:86" ht="75" customHeight="1" x14ac:dyDescent="0.25">
      <c r="A124" s="53">
        <v>0</v>
      </c>
      <c r="B124" s="52">
        <v>0</v>
      </c>
      <c r="C124" s="51">
        <v>300000004268</v>
      </c>
      <c r="D124" s="51">
        <v>1020205441</v>
      </c>
      <c r="E124" s="50" t="s">
        <v>2732</v>
      </c>
      <c r="F124" s="48">
        <v>0</v>
      </c>
      <c r="G124" s="48">
        <v>0</v>
      </c>
      <c r="H124" s="48">
        <v>0</v>
      </c>
      <c r="I124" s="48">
        <v>0</v>
      </c>
      <c r="J124" s="48">
        <v>0</v>
      </c>
      <c r="K124" s="48">
        <v>0</v>
      </c>
      <c r="L124" s="48">
        <v>0</v>
      </c>
      <c r="M124" s="48">
        <v>0</v>
      </c>
      <c r="N124" s="48">
        <v>0</v>
      </c>
      <c r="O124" s="48">
        <f t="shared" si="34"/>
        <v>128.23150999999999</v>
      </c>
      <c r="P124" s="48">
        <f t="shared" si="35"/>
        <v>106.85959</v>
      </c>
      <c r="Q124" s="48">
        <v>0</v>
      </c>
      <c r="R124" s="48">
        <v>0</v>
      </c>
      <c r="S124" s="48">
        <v>0</v>
      </c>
      <c r="T124" s="48">
        <v>0</v>
      </c>
      <c r="U124" s="48">
        <v>0</v>
      </c>
      <c r="V124" s="48">
        <v>0</v>
      </c>
      <c r="W124" s="48">
        <v>0</v>
      </c>
      <c r="X124" s="48">
        <v>0</v>
      </c>
      <c r="Y124" s="48">
        <v>128.23150999999999</v>
      </c>
      <c r="Z124" s="48">
        <v>106.85959</v>
      </c>
      <c r="AA124" s="49">
        <f t="shared" si="36"/>
        <v>0</v>
      </c>
      <c r="AB124" s="49">
        <f t="shared" si="37"/>
        <v>0</v>
      </c>
      <c r="AC124" s="49">
        <v>0</v>
      </c>
      <c r="AD124" s="49">
        <v>0</v>
      </c>
      <c r="AE124" s="49">
        <v>0</v>
      </c>
      <c r="AF124" s="49">
        <v>0</v>
      </c>
      <c r="AG124" s="49">
        <v>0</v>
      </c>
      <c r="AH124" s="49">
        <v>0</v>
      </c>
      <c r="AI124" s="49">
        <v>0</v>
      </c>
      <c r="AJ124" s="49">
        <v>0</v>
      </c>
      <c r="AK124" s="49">
        <v>0</v>
      </c>
      <c r="AL124" s="49">
        <v>0</v>
      </c>
      <c r="AM124" s="49">
        <v>0</v>
      </c>
      <c r="AN124" s="49">
        <v>0</v>
      </c>
      <c r="AO124" s="49">
        <v>0</v>
      </c>
      <c r="AP124" s="49">
        <v>0</v>
      </c>
      <c r="AQ124" s="47" t="s">
        <v>3093</v>
      </c>
      <c r="AR124" s="48">
        <v>0</v>
      </c>
      <c r="AT124" s="46" t="s">
        <v>1310</v>
      </c>
      <c r="AU124" s="45">
        <v>1</v>
      </c>
      <c r="AV124" s="44" t="s">
        <v>3094</v>
      </c>
      <c r="AW124" s="43">
        <v>43979</v>
      </c>
      <c r="AX124" s="42">
        <v>27.36195</v>
      </c>
      <c r="AY124" s="41">
        <v>35</v>
      </c>
      <c r="AZ124" s="40"/>
      <c r="BA124" s="40"/>
      <c r="BB124" s="40"/>
      <c r="BC124" s="40"/>
      <c r="BD124" s="40"/>
      <c r="BE124" s="40"/>
      <c r="BF124" s="39">
        <v>0</v>
      </c>
      <c r="BG124" s="38">
        <v>0</v>
      </c>
      <c r="BK124" s="37"/>
      <c r="BL124" s="37"/>
      <c r="BM124" s="37"/>
      <c r="BN124" s="32"/>
      <c r="BP124" s="36"/>
      <c r="BQ124" s="36"/>
      <c r="BR124" s="36"/>
      <c r="CE124" s="35">
        <f t="shared" si="38"/>
        <v>0</v>
      </c>
      <c r="CF124" s="33">
        <f t="shared" si="39"/>
        <v>0</v>
      </c>
      <c r="CG124" s="34">
        <f t="shared" si="40"/>
        <v>0</v>
      </c>
      <c r="CH124" s="33">
        <f t="shared" si="41"/>
        <v>0</v>
      </c>
    </row>
    <row r="125" spans="1:86" ht="45" customHeight="1" x14ac:dyDescent="0.25">
      <c r="A125" s="53">
        <v>0</v>
      </c>
      <c r="B125" s="52" t="s">
        <v>2683</v>
      </c>
      <c r="C125" s="51">
        <v>300000004141</v>
      </c>
      <c r="D125" s="51">
        <v>1020206622</v>
      </c>
      <c r="E125" s="50" t="s">
        <v>1361</v>
      </c>
      <c r="F125" s="48">
        <v>0</v>
      </c>
      <c r="G125" s="48">
        <v>0</v>
      </c>
      <c r="H125" s="48">
        <v>0</v>
      </c>
      <c r="I125" s="48">
        <v>0</v>
      </c>
      <c r="J125" s="48">
        <v>0</v>
      </c>
      <c r="K125" s="48">
        <v>0</v>
      </c>
      <c r="L125" s="48">
        <v>0</v>
      </c>
      <c r="M125" s="48">
        <v>0</v>
      </c>
      <c r="N125" s="48">
        <v>0</v>
      </c>
      <c r="O125" s="48">
        <f t="shared" si="34"/>
        <v>57.651870000000002</v>
      </c>
      <c r="P125" s="48">
        <f t="shared" si="35"/>
        <v>48.715560000000004</v>
      </c>
      <c r="Q125" s="48">
        <v>39.557900000000004</v>
      </c>
      <c r="R125" s="48">
        <v>33.423270000000002</v>
      </c>
      <c r="S125" s="48">
        <v>36.807760000000002</v>
      </c>
      <c r="T125" s="48">
        <v>30.67313</v>
      </c>
      <c r="U125" s="48">
        <v>2.75014</v>
      </c>
      <c r="V125" s="48">
        <v>2.75014</v>
      </c>
      <c r="W125" s="48">
        <v>16.810079999999999</v>
      </c>
      <c r="X125" s="48">
        <v>14.0084</v>
      </c>
      <c r="Y125" s="48">
        <v>0</v>
      </c>
      <c r="Z125" s="48">
        <v>0</v>
      </c>
      <c r="AA125" s="49">
        <f t="shared" si="36"/>
        <v>1.28389</v>
      </c>
      <c r="AB125" s="49">
        <f t="shared" si="37"/>
        <v>1.28389</v>
      </c>
      <c r="AC125" s="49">
        <v>0</v>
      </c>
      <c r="AD125" s="49">
        <v>0</v>
      </c>
      <c r="AE125" s="49">
        <v>0</v>
      </c>
      <c r="AF125" s="49">
        <v>0</v>
      </c>
      <c r="AG125" s="49">
        <v>0</v>
      </c>
      <c r="AH125" s="49">
        <v>0</v>
      </c>
      <c r="AI125" s="49">
        <v>0</v>
      </c>
      <c r="AJ125" s="49">
        <v>0</v>
      </c>
      <c r="AK125" s="49">
        <v>0</v>
      </c>
      <c r="AL125" s="49">
        <v>0</v>
      </c>
      <c r="AM125" s="49">
        <v>0</v>
      </c>
      <c r="AN125" s="49">
        <v>0</v>
      </c>
      <c r="AO125" s="49">
        <v>0</v>
      </c>
      <c r="AP125" s="49">
        <v>1.28389</v>
      </c>
      <c r="AQ125" s="47" t="s">
        <v>1362</v>
      </c>
      <c r="AR125" s="48">
        <v>48.715560000000004</v>
      </c>
      <c r="AT125" s="46" t="s">
        <v>1310</v>
      </c>
      <c r="AU125" s="45">
        <v>1</v>
      </c>
      <c r="AV125" s="44" t="s">
        <v>3095</v>
      </c>
      <c r="AW125" s="43">
        <v>44448</v>
      </c>
      <c r="AX125" s="42">
        <v>36.60924</v>
      </c>
      <c r="AY125" s="41">
        <v>25</v>
      </c>
      <c r="AZ125" s="40"/>
      <c r="BA125" s="40"/>
      <c r="BB125" s="40"/>
      <c r="BC125" s="40"/>
      <c r="BD125" s="40"/>
      <c r="BE125" s="40"/>
      <c r="BF125" s="39" t="s">
        <v>2694</v>
      </c>
      <c r="BG125" s="38">
        <v>44620</v>
      </c>
      <c r="BK125" s="37"/>
      <c r="BL125" s="37"/>
      <c r="BM125" s="37"/>
      <c r="BN125" s="32"/>
      <c r="BP125" s="36"/>
      <c r="BQ125" s="36"/>
      <c r="BR125" s="36"/>
      <c r="CE125" s="35">
        <f t="shared" si="38"/>
        <v>0</v>
      </c>
      <c r="CF125" s="33">
        <f t="shared" si="39"/>
        <v>0</v>
      </c>
      <c r="CG125" s="34">
        <f t="shared" si="40"/>
        <v>2.75014</v>
      </c>
      <c r="CH125" s="33">
        <f t="shared" si="41"/>
        <v>30.67313</v>
      </c>
    </row>
    <row r="126" spans="1:86" ht="60" customHeight="1" x14ac:dyDescent="0.25">
      <c r="A126" s="53">
        <v>0</v>
      </c>
      <c r="B126" s="52" t="s">
        <v>2683</v>
      </c>
      <c r="C126" s="51">
        <v>300000004138</v>
      </c>
      <c r="D126" s="51">
        <v>1020306353</v>
      </c>
      <c r="E126" s="50" t="s">
        <v>1363</v>
      </c>
      <c r="F126" s="48">
        <v>0</v>
      </c>
      <c r="G126" s="48">
        <v>0</v>
      </c>
      <c r="H126" s="48">
        <v>0</v>
      </c>
      <c r="I126" s="48">
        <v>0</v>
      </c>
      <c r="J126" s="48">
        <v>0</v>
      </c>
      <c r="K126" s="48">
        <v>0</v>
      </c>
      <c r="L126" s="48">
        <v>0</v>
      </c>
      <c r="M126" s="48">
        <v>0</v>
      </c>
      <c r="N126" s="48">
        <v>0</v>
      </c>
      <c r="O126" s="48">
        <f t="shared" si="34"/>
        <v>204.46024000000003</v>
      </c>
      <c r="P126" s="48">
        <f t="shared" si="35"/>
        <v>172.48095000000004</v>
      </c>
      <c r="Q126" s="48">
        <v>189.3854</v>
      </c>
      <c r="R126" s="48">
        <v>159.16097000000002</v>
      </c>
      <c r="S126" s="48">
        <v>181.34658999999999</v>
      </c>
      <c r="T126" s="48">
        <v>151.12216000000001</v>
      </c>
      <c r="U126" s="48">
        <v>8.0388099999999998</v>
      </c>
      <c r="V126" s="48">
        <v>8.0388099999999998</v>
      </c>
      <c r="W126" s="48">
        <v>10.52914</v>
      </c>
      <c r="X126" s="48">
        <v>8.7742799999999992</v>
      </c>
      <c r="Y126" s="48">
        <v>0</v>
      </c>
      <c r="Z126" s="48">
        <v>0</v>
      </c>
      <c r="AA126" s="49">
        <f t="shared" si="36"/>
        <v>4.5457000000000001</v>
      </c>
      <c r="AB126" s="49">
        <f t="shared" si="37"/>
        <v>4.5457000000000001</v>
      </c>
      <c r="AC126" s="49">
        <v>0</v>
      </c>
      <c r="AD126" s="49">
        <v>0</v>
      </c>
      <c r="AE126" s="49">
        <v>0</v>
      </c>
      <c r="AF126" s="49">
        <v>0</v>
      </c>
      <c r="AG126" s="49">
        <v>0</v>
      </c>
      <c r="AH126" s="49">
        <v>0</v>
      </c>
      <c r="AI126" s="49">
        <v>0</v>
      </c>
      <c r="AJ126" s="49">
        <v>0</v>
      </c>
      <c r="AK126" s="49">
        <v>0</v>
      </c>
      <c r="AL126" s="49">
        <v>0</v>
      </c>
      <c r="AM126" s="49">
        <v>0</v>
      </c>
      <c r="AN126" s="49">
        <v>0</v>
      </c>
      <c r="AO126" s="49">
        <v>0</v>
      </c>
      <c r="AP126" s="49">
        <v>4.5457000000000001</v>
      </c>
      <c r="AQ126" s="47" t="s">
        <v>1364</v>
      </c>
      <c r="AR126" s="48">
        <v>172.48095000000004</v>
      </c>
      <c r="AT126" s="46" t="s">
        <v>1310</v>
      </c>
      <c r="AU126" s="45">
        <v>1</v>
      </c>
      <c r="AV126" s="44" t="s">
        <v>3096</v>
      </c>
      <c r="AW126" s="43">
        <v>44343</v>
      </c>
      <c r="AX126" s="42">
        <v>145.65450000000001</v>
      </c>
      <c r="AY126" s="41">
        <v>50</v>
      </c>
      <c r="AZ126" s="40"/>
      <c r="BA126" s="40"/>
      <c r="BB126" s="40"/>
      <c r="BC126" s="40"/>
      <c r="BD126" s="40"/>
      <c r="BE126" s="40"/>
      <c r="BF126" s="39" t="s">
        <v>2694</v>
      </c>
      <c r="BG126" s="38">
        <v>44620</v>
      </c>
      <c r="BK126" s="37"/>
      <c r="BL126" s="37"/>
      <c r="BM126" s="37"/>
      <c r="BN126" s="32"/>
      <c r="BP126" s="36"/>
      <c r="BQ126" s="36"/>
      <c r="BR126" s="36"/>
      <c r="CE126" s="35">
        <f t="shared" si="38"/>
        <v>0</v>
      </c>
      <c r="CF126" s="33">
        <f t="shared" si="39"/>
        <v>0</v>
      </c>
      <c r="CG126" s="34">
        <f t="shared" si="40"/>
        <v>8.0388099999999998</v>
      </c>
      <c r="CH126" s="33">
        <f t="shared" si="41"/>
        <v>151.12216000000001</v>
      </c>
    </row>
    <row r="127" spans="1:86" ht="60" customHeight="1" x14ac:dyDescent="0.25">
      <c r="A127" s="53">
        <v>0</v>
      </c>
      <c r="B127" s="52" t="s">
        <v>2683</v>
      </c>
      <c r="C127" s="51">
        <v>300000004125</v>
      </c>
      <c r="D127" s="51">
        <v>1020205267</v>
      </c>
      <c r="E127" s="50" t="s">
        <v>1365</v>
      </c>
      <c r="F127" s="48">
        <v>0</v>
      </c>
      <c r="G127" s="48">
        <v>0</v>
      </c>
      <c r="H127" s="48">
        <v>0</v>
      </c>
      <c r="I127" s="48">
        <v>0</v>
      </c>
      <c r="J127" s="48">
        <v>0</v>
      </c>
      <c r="K127" s="48">
        <v>0</v>
      </c>
      <c r="L127" s="48">
        <v>0</v>
      </c>
      <c r="M127" s="48">
        <v>0</v>
      </c>
      <c r="N127" s="48">
        <v>0</v>
      </c>
      <c r="O127" s="48">
        <f t="shared" si="34"/>
        <v>325.335238</v>
      </c>
      <c r="P127" s="48">
        <f t="shared" si="35"/>
        <v>284.46307999999999</v>
      </c>
      <c r="Q127" s="48">
        <v>285.84767799999997</v>
      </c>
      <c r="R127" s="48">
        <v>244.97551999999999</v>
      </c>
      <c r="S127" s="48">
        <v>245.23292799999999</v>
      </c>
      <c r="T127" s="48">
        <v>204.36077</v>
      </c>
      <c r="U127" s="48">
        <v>40.614750000000001</v>
      </c>
      <c r="V127" s="48">
        <v>40.614750000000001</v>
      </c>
      <c r="W127" s="48">
        <v>0</v>
      </c>
      <c r="X127" s="48">
        <v>0</v>
      </c>
      <c r="Y127" s="48">
        <v>0</v>
      </c>
      <c r="Z127" s="48">
        <v>0</v>
      </c>
      <c r="AA127" s="49">
        <f t="shared" si="36"/>
        <v>39.487560000000002</v>
      </c>
      <c r="AB127" s="49">
        <f t="shared" si="37"/>
        <v>39.487560000000002</v>
      </c>
      <c r="AC127" s="49">
        <v>8.82226</v>
      </c>
      <c r="AD127" s="49">
        <v>2.6345499999999999</v>
      </c>
      <c r="AE127" s="49">
        <v>5.61632</v>
      </c>
      <c r="AF127" s="49">
        <v>0.44341999999999998</v>
      </c>
      <c r="AG127" s="49">
        <v>0</v>
      </c>
      <c r="AH127" s="49">
        <v>0</v>
      </c>
      <c r="AI127" s="49">
        <v>0</v>
      </c>
      <c r="AJ127" s="49">
        <v>0</v>
      </c>
      <c r="AK127" s="49">
        <v>0</v>
      </c>
      <c r="AL127" s="49">
        <v>0</v>
      </c>
      <c r="AM127" s="49">
        <v>0</v>
      </c>
      <c r="AN127" s="49">
        <v>0</v>
      </c>
      <c r="AO127" s="49">
        <v>0</v>
      </c>
      <c r="AP127" s="49">
        <v>21.97101</v>
      </c>
      <c r="AQ127" s="47" t="s">
        <v>1366</v>
      </c>
      <c r="AR127" s="48">
        <v>284.46307999999999</v>
      </c>
      <c r="AT127" s="46" t="s">
        <v>1310</v>
      </c>
      <c r="AU127" s="45">
        <v>1</v>
      </c>
      <c r="AV127" s="44" t="s">
        <v>3097</v>
      </c>
      <c r="AW127" s="43">
        <v>43888</v>
      </c>
      <c r="AX127" s="42">
        <v>39.088500000000003</v>
      </c>
      <c r="AY127" s="41">
        <v>50</v>
      </c>
      <c r="AZ127" s="40"/>
      <c r="BA127" s="40"/>
      <c r="BB127" s="40"/>
      <c r="BC127" s="40"/>
      <c r="BD127" s="40"/>
      <c r="BE127" s="40"/>
      <c r="BF127" s="39" t="s">
        <v>2695</v>
      </c>
      <c r="BG127" s="38">
        <v>44680</v>
      </c>
      <c r="BK127" s="37"/>
      <c r="BL127" s="37"/>
      <c r="BM127" s="37"/>
      <c r="BN127" s="32"/>
      <c r="BP127" s="36"/>
      <c r="BQ127" s="36"/>
      <c r="BR127" s="36"/>
      <c r="CE127" s="35">
        <f t="shared" si="38"/>
        <v>0</v>
      </c>
      <c r="CF127" s="33">
        <f t="shared" si="39"/>
        <v>0</v>
      </c>
      <c r="CG127" s="34">
        <f t="shared" si="40"/>
        <v>40.614750000000001</v>
      </c>
      <c r="CH127" s="33">
        <f t="shared" si="41"/>
        <v>204.36077</v>
      </c>
    </row>
    <row r="128" spans="1:86" ht="90" customHeight="1" x14ac:dyDescent="0.25">
      <c r="A128" s="53">
        <v>0</v>
      </c>
      <c r="B128" s="52" t="s">
        <v>2683</v>
      </c>
      <c r="C128" s="51">
        <v>300000004212</v>
      </c>
      <c r="D128" s="51">
        <v>1020206613</v>
      </c>
      <c r="E128" s="50" t="s">
        <v>1367</v>
      </c>
      <c r="F128" s="48">
        <v>0</v>
      </c>
      <c r="G128" s="48">
        <v>0</v>
      </c>
      <c r="H128" s="48">
        <v>0</v>
      </c>
      <c r="I128" s="48">
        <v>0</v>
      </c>
      <c r="J128" s="48">
        <v>0</v>
      </c>
      <c r="K128" s="48">
        <v>0</v>
      </c>
      <c r="L128" s="48">
        <v>0</v>
      </c>
      <c r="M128" s="48">
        <v>0</v>
      </c>
      <c r="N128" s="48">
        <v>0</v>
      </c>
      <c r="O128" s="48">
        <f t="shared" si="34"/>
        <v>439.88553999999999</v>
      </c>
      <c r="P128" s="48">
        <f t="shared" si="35"/>
        <v>378.7946</v>
      </c>
      <c r="Q128" s="48">
        <v>121.13558</v>
      </c>
      <c r="R128" s="48">
        <v>109.73919000000001</v>
      </c>
      <c r="S128" s="48">
        <v>68.378330000000005</v>
      </c>
      <c r="T128" s="48">
        <v>56.981940000000002</v>
      </c>
      <c r="U128" s="48">
        <v>52.757249999999999</v>
      </c>
      <c r="V128" s="48">
        <v>52.757249999999999</v>
      </c>
      <c r="W128" s="48">
        <v>298.16728000000001</v>
      </c>
      <c r="X128" s="48">
        <v>248.47273000000001</v>
      </c>
      <c r="Y128" s="48">
        <v>0</v>
      </c>
      <c r="Z128" s="48">
        <v>0</v>
      </c>
      <c r="AA128" s="49">
        <f t="shared" si="36"/>
        <v>20.58268</v>
      </c>
      <c r="AB128" s="49">
        <f t="shared" si="37"/>
        <v>20.58268</v>
      </c>
      <c r="AC128" s="49">
        <v>0.39861000000000002</v>
      </c>
      <c r="AD128" s="49">
        <v>0.11652999999999999</v>
      </c>
      <c r="AE128" s="49">
        <v>6.1949999999999998E-2</v>
      </c>
      <c r="AF128" s="49">
        <v>1.0189999999999999E-2</v>
      </c>
      <c r="AG128" s="49">
        <v>0</v>
      </c>
      <c r="AH128" s="49">
        <v>0</v>
      </c>
      <c r="AI128" s="49">
        <v>0</v>
      </c>
      <c r="AJ128" s="49">
        <v>0</v>
      </c>
      <c r="AK128" s="49">
        <v>0</v>
      </c>
      <c r="AL128" s="49">
        <v>0</v>
      </c>
      <c r="AM128" s="49">
        <v>11.99893</v>
      </c>
      <c r="AN128" s="49">
        <v>0</v>
      </c>
      <c r="AO128" s="49">
        <v>0</v>
      </c>
      <c r="AP128" s="49">
        <v>7.9964700000000004</v>
      </c>
      <c r="AQ128" s="47" t="s">
        <v>1368</v>
      </c>
      <c r="AR128" s="48">
        <v>378.79460000000006</v>
      </c>
      <c r="AT128" s="46" t="s">
        <v>1310</v>
      </c>
      <c r="AU128" s="45">
        <v>1</v>
      </c>
      <c r="AV128" s="44" t="s">
        <v>3098</v>
      </c>
      <c r="AW128" s="43">
        <v>44454</v>
      </c>
      <c r="AX128" s="42">
        <v>42.385440000000003</v>
      </c>
      <c r="AY128" s="41">
        <v>16</v>
      </c>
      <c r="AZ128" s="40"/>
      <c r="BA128" s="40"/>
      <c r="BB128" s="40"/>
      <c r="BC128" s="40"/>
      <c r="BD128" s="40"/>
      <c r="BE128" s="40"/>
      <c r="BF128" s="39" t="s">
        <v>2693</v>
      </c>
      <c r="BG128" s="38">
        <v>44865</v>
      </c>
      <c r="BK128" s="37"/>
      <c r="BL128" s="37"/>
      <c r="BM128" s="37"/>
      <c r="BN128" s="32"/>
      <c r="BP128" s="36"/>
      <c r="BQ128" s="36"/>
      <c r="BR128" s="36"/>
      <c r="CE128" s="35">
        <f t="shared" si="38"/>
        <v>0</v>
      </c>
      <c r="CF128" s="33">
        <f t="shared" si="39"/>
        <v>0</v>
      </c>
      <c r="CG128" s="34">
        <f t="shared" si="40"/>
        <v>52.757249999999999</v>
      </c>
      <c r="CH128" s="33">
        <f t="shared" si="41"/>
        <v>56.981940000000002</v>
      </c>
    </row>
    <row r="129" spans="1:86" ht="60" customHeight="1" x14ac:dyDescent="0.25">
      <c r="A129" s="53">
        <v>0</v>
      </c>
      <c r="B129" s="52" t="s">
        <v>2683</v>
      </c>
      <c r="C129" s="51">
        <v>300000004199</v>
      </c>
      <c r="D129" s="51">
        <v>1020304667</v>
      </c>
      <c r="E129" s="50" t="s">
        <v>2733</v>
      </c>
      <c r="F129" s="48">
        <v>0</v>
      </c>
      <c r="G129" s="48">
        <v>0</v>
      </c>
      <c r="H129" s="48">
        <v>0</v>
      </c>
      <c r="I129" s="48">
        <v>0</v>
      </c>
      <c r="J129" s="48">
        <v>0</v>
      </c>
      <c r="K129" s="48">
        <v>0</v>
      </c>
      <c r="L129" s="48">
        <v>0</v>
      </c>
      <c r="M129" s="48">
        <v>0</v>
      </c>
      <c r="N129" s="48">
        <v>0</v>
      </c>
      <c r="O129" s="48">
        <f t="shared" si="34"/>
        <v>77.215400000000002</v>
      </c>
      <c r="P129" s="48">
        <f t="shared" si="35"/>
        <v>77.215400000000002</v>
      </c>
      <c r="Q129" s="48">
        <v>15.673069999999999</v>
      </c>
      <c r="R129" s="48">
        <v>15.673069999999999</v>
      </c>
      <c r="S129" s="48">
        <v>0</v>
      </c>
      <c r="T129" s="48">
        <v>0</v>
      </c>
      <c r="U129" s="48">
        <v>15.673069999999999</v>
      </c>
      <c r="V129" s="48">
        <v>15.673069999999999</v>
      </c>
      <c r="W129" s="48">
        <v>0</v>
      </c>
      <c r="X129" s="48">
        <v>0</v>
      </c>
      <c r="Y129" s="48">
        <v>0</v>
      </c>
      <c r="Z129" s="48">
        <v>0</v>
      </c>
      <c r="AA129" s="49">
        <f t="shared" si="36"/>
        <v>61.542330000000007</v>
      </c>
      <c r="AB129" s="49">
        <f t="shared" si="37"/>
        <v>61.542330000000007</v>
      </c>
      <c r="AC129" s="49">
        <v>0.68677999999999995</v>
      </c>
      <c r="AD129" s="49">
        <v>0.19653000000000001</v>
      </c>
      <c r="AE129" s="49">
        <v>60.640410000000003</v>
      </c>
      <c r="AF129" s="49">
        <v>1.8610000000000002E-2</v>
      </c>
      <c r="AG129" s="49">
        <v>0</v>
      </c>
      <c r="AH129" s="49">
        <v>0</v>
      </c>
      <c r="AI129" s="49">
        <v>0</v>
      </c>
      <c r="AJ129" s="49">
        <v>0</v>
      </c>
      <c r="AK129" s="49">
        <v>0</v>
      </c>
      <c r="AL129" s="49">
        <v>0</v>
      </c>
      <c r="AM129" s="49">
        <v>0</v>
      </c>
      <c r="AN129" s="49">
        <v>0</v>
      </c>
      <c r="AO129" s="49">
        <v>0</v>
      </c>
      <c r="AP129" s="49">
        <v>0</v>
      </c>
      <c r="AQ129" s="47" t="s">
        <v>3099</v>
      </c>
      <c r="AR129" s="48">
        <v>0</v>
      </c>
      <c r="AT129" s="46" t="s">
        <v>1310</v>
      </c>
      <c r="AU129" s="45">
        <v>1</v>
      </c>
      <c r="AV129" s="44" t="s">
        <v>3100</v>
      </c>
      <c r="AW129" s="43">
        <v>43614</v>
      </c>
      <c r="AX129" s="42">
        <v>13.317</v>
      </c>
      <c r="AY129" s="41">
        <v>150</v>
      </c>
      <c r="AZ129" s="40"/>
      <c r="BA129" s="40"/>
      <c r="BB129" s="40"/>
      <c r="BC129" s="40"/>
      <c r="BD129" s="40"/>
      <c r="BE129" s="40"/>
      <c r="BF129" s="39">
        <v>0</v>
      </c>
      <c r="BG129" s="38">
        <v>0</v>
      </c>
      <c r="BK129" s="37"/>
      <c r="BL129" s="37"/>
      <c r="BM129" s="37"/>
      <c r="BN129" s="32"/>
      <c r="BP129" s="36"/>
      <c r="BQ129" s="36"/>
      <c r="BR129" s="36"/>
      <c r="CE129" s="35">
        <f t="shared" si="38"/>
        <v>0</v>
      </c>
      <c r="CF129" s="33">
        <f t="shared" si="39"/>
        <v>0</v>
      </c>
      <c r="CG129" s="34">
        <f t="shared" si="40"/>
        <v>15.673069999999999</v>
      </c>
      <c r="CH129" s="33">
        <f t="shared" si="41"/>
        <v>0</v>
      </c>
    </row>
    <row r="130" spans="1:86" ht="15" customHeight="1" x14ac:dyDescent="0.25">
      <c r="A130" s="53">
        <v>0</v>
      </c>
      <c r="B130" s="52">
        <v>0</v>
      </c>
      <c r="C130" s="51">
        <v>0</v>
      </c>
      <c r="D130" s="51">
        <v>0</v>
      </c>
      <c r="E130" s="50">
        <v>0</v>
      </c>
      <c r="F130" s="48">
        <v>0</v>
      </c>
      <c r="G130" s="48">
        <v>0</v>
      </c>
      <c r="H130" s="48">
        <v>0</v>
      </c>
      <c r="I130" s="48">
        <v>0</v>
      </c>
      <c r="J130" s="48">
        <v>0</v>
      </c>
      <c r="K130" s="48">
        <v>0</v>
      </c>
      <c r="L130" s="48">
        <v>0</v>
      </c>
      <c r="M130" s="48">
        <v>0</v>
      </c>
      <c r="N130" s="48">
        <v>0</v>
      </c>
      <c r="O130" s="48">
        <f t="shared" si="34"/>
        <v>0</v>
      </c>
      <c r="P130" s="48">
        <f t="shared" si="35"/>
        <v>0</v>
      </c>
      <c r="Q130" s="48">
        <v>0</v>
      </c>
      <c r="R130" s="48">
        <v>0</v>
      </c>
      <c r="S130" s="48">
        <v>0</v>
      </c>
      <c r="T130" s="48">
        <v>0</v>
      </c>
      <c r="U130" s="48">
        <v>0</v>
      </c>
      <c r="V130" s="48">
        <v>0</v>
      </c>
      <c r="W130" s="48">
        <v>0</v>
      </c>
      <c r="X130" s="48">
        <v>0</v>
      </c>
      <c r="Y130" s="48">
        <v>0</v>
      </c>
      <c r="Z130" s="48">
        <v>0</v>
      </c>
      <c r="AA130" s="49">
        <f t="shared" si="36"/>
        <v>0</v>
      </c>
      <c r="AB130" s="49">
        <f t="shared" si="37"/>
        <v>0</v>
      </c>
      <c r="AC130" s="49">
        <v>0</v>
      </c>
      <c r="AD130" s="49">
        <v>0</v>
      </c>
      <c r="AE130" s="49">
        <v>0</v>
      </c>
      <c r="AF130" s="49">
        <v>0</v>
      </c>
      <c r="AG130" s="49">
        <v>0</v>
      </c>
      <c r="AH130" s="49">
        <v>0</v>
      </c>
      <c r="AI130" s="49">
        <v>0</v>
      </c>
      <c r="AJ130" s="49">
        <v>0</v>
      </c>
      <c r="AK130" s="49">
        <v>0</v>
      </c>
      <c r="AL130" s="49">
        <v>0</v>
      </c>
      <c r="AM130" s="49">
        <v>0</v>
      </c>
      <c r="AN130" s="49">
        <v>0</v>
      </c>
      <c r="AO130" s="49">
        <v>0</v>
      </c>
      <c r="AP130" s="49">
        <v>0</v>
      </c>
      <c r="AQ130" s="47">
        <v>0</v>
      </c>
      <c r="AR130" s="48">
        <v>0</v>
      </c>
      <c r="AT130" s="46">
        <v>0</v>
      </c>
      <c r="AU130" s="45">
        <v>0</v>
      </c>
      <c r="AV130" s="44">
        <v>0</v>
      </c>
      <c r="AW130" s="43">
        <v>0</v>
      </c>
      <c r="AX130" s="42">
        <v>0</v>
      </c>
      <c r="AY130" s="41">
        <v>0</v>
      </c>
      <c r="AZ130" s="40"/>
      <c r="BA130" s="40"/>
      <c r="BB130" s="40"/>
      <c r="BC130" s="40"/>
      <c r="BD130" s="40"/>
      <c r="BE130" s="40"/>
      <c r="BF130" s="39">
        <v>0</v>
      </c>
      <c r="BG130" s="38">
        <v>0</v>
      </c>
      <c r="BK130" s="37"/>
      <c r="BL130" s="37"/>
      <c r="BM130" s="37"/>
      <c r="BN130" s="32"/>
      <c r="BP130" s="36"/>
      <c r="BQ130" s="36"/>
      <c r="BR130" s="36"/>
      <c r="CE130" s="35">
        <f t="shared" si="38"/>
        <v>0</v>
      </c>
      <c r="CF130" s="33">
        <f t="shared" si="39"/>
        <v>0</v>
      </c>
      <c r="CG130" s="34">
        <f t="shared" si="40"/>
        <v>0</v>
      </c>
      <c r="CH130" s="33">
        <f t="shared" si="41"/>
        <v>0</v>
      </c>
    </row>
    <row r="131" spans="1:86" ht="60" customHeight="1" x14ac:dyDescent="0.25">
      <c r="A131" s="53">
        <v>0</v>
      </c>
      <c r="B131" s="52" t="s">
        <v>2683</v>
      </c>
      <c r="C131" s="51">
        <v>300000004311</v>
      </c>
      <c r="D131" s="51">
        <v>1020205757</v>
      </c>
      <c r="E131" s="50" t="s">
        <v>1369</v>
      </c>
      <c r="F131" s="48">
        <v>0</v>
      </c>
      <c r="G131" s="48">
        <v>0</v>
      </c>
      <c r="H131" s="48">
        <v>0</v>
      </c>
      <c r="I131" s="48">
        <v>0</v>
      </c>
      <c r="J131" s="48">
        <v>0</v>
      </c>
      <c r="K131" s="48">
        <v>0</v>
      </c>
      <c r="L131" s="48">
        <v>0</v>
      </c>
      <c r="M131" s="48">
        <v>0</v>
      </c>
      <c r="N131" s="48">
        <v>0</v>
      </c>
      <c r="O131" s="48">
        <f t="shared" si="34"/>
        <v>355.94229999999999</v>
      </c>
      <c r="P131" s="48">
        <f t="shared" si="35"/>
        <v>318.63367</v>
      </c>
      <c r="Q131" s="48">
        <v>312.48338000000001</v>
      </c>
      <c r="R131" s="48">
        <v>279.64627999999999</v>
      </c>
      <c r="S131" s="48">
        <v>197.02260000000001</v>
      </c>
      <c r="T131" s="48">
        <v>164.18549999999999</v>
      </c>
      <c r="U131" s="48">
        <v>115.46078</v>
      </c>
      <c r="V131" s="48">
        <v>115.46078</v>
      </c>
      <c r="W131" s="48">
        <v>26.829190000000001</v>
      </c>
      <c r="X131" s="48">
        <v>22.357659999999999</v>
      </c>
      <c r="Y131" s="48">
        <v>0</v>
      </c>
      <c r="Z131" s="48">
        <v>0</v>
      </c>
      <c r="AA131" s="49">
        <f t="shared" si="36"/>
        <v>16.629729999999999</v>
      </c>
      <c r="AB131" s="49">
        <f t="shared" si="37"/>
        <v>16.629729999999999</v>
      </c>
      <c r="AC131" s="49">
        <v>7.3765499999999999</v>
      </c>
      <c r="AD131" s="49">
        <v>2.11084</v>
      </c>
      <c r="AE131" s="49">
        <v>1.01423</v>
      </c>
      <c r="AF131" s="49">
        <v>0.19986999999999999</v>
      </c>
      <c r="AG131" s="49">
        <v>0</v>
      </c>
      <c r="AH131" s="49">
        <v>0</v>
      </c>
      <c r="AI131" s="49">
        <v>0</v>
      </c>
      <c r="AJ131" s="49">
        <v>0</v>
      </c>
      <c r="AK131" s="49">
        <v>0</v>
      </c>
      <c r="AL131" s="49">
        <v>0</v>
      </c>
      <c r="AM131" s="49">
        <v>0</v>
      </c>
      <c r="AN131" s="49">
        <v>0</v>
      </c>
      <c r="AO131" s="49">
        <v>0</v>
      </c>
      <c r="AP131" s="49">
        <v>5.9282399999999997</v>
      </c>
      <c r="AQ131" s="47" t="s">
        <v>1370</v>
      </c>
      <c r="AR131" s="48">
        <v>318.63367</v>
      </c>
      <c r="AT131" s="46" t="s">
        <v>1310</v>
      </c>
      <c r="AU131" s="45">
        <v>1</v>
      </c>
      <c r="AV131" s="44" t="s">
        <v>3101</v>
      </c>
      <c r="AW131" s="43">
        <v>44221</v>
      </c>
      <c r="AX131" s="42">
        <v>18.76248</v>
      </c>
      <c r="AY131" s="41">
        <v>30</v>
      </c>
      <c r="AZ131" s="40"/>
      <c r="BA131" s="40"/>
      <c r="BB131" s="40"/>
      <c r="BC131" s="40"/>
      <c r="BD131" s="40"/>
      <c r="BE131" s="40"/>
      <c r="BF131" s="39" t="s">
        <v>2693</v>
      </c>
      <c r="BG131" s="38">
        <v>44895</v>
      </c>
      <c r="BK131" s="37"/>
      <c r="BL131" s="37"/>
      <c r="BM131" s="37"/>
      <c r="BN131" s="32"/>
      <c r="BP131" s="36"/>
      <c r="BQ131" s="36"/>
      <c r="BR131" s="36"/>
      <c r="CE131" s="35">
        <f t="shared" si="38"/>
        <v>0</v>
      </c>
      <c r="CF131" s="33">
        <f t="shared" si="39"/>
        <v>0</v>
      </c>
      <c r="CG131" s="34">
        <f t="shared" si="40"/>
        <v>115.46078</v>
      </c>
      <c r="CH131" s="33">
        <f t="shared" si="41"/>
        <v>164.18549999999999</v>
      </c>
    </row>
    <row r="132" spans="1:86" ht="60" customHeight="1" x14ac:dyDescent="0.25">
      <c r="A132" s="53">
        <v>0</v>
      </c>
      <c r="B132" s="52" t="s">
        <v>2683</v>
      </c>
      <c r="C132" s="51">
        <v>300000004330</v>
      </c>
      <c r="D132" s="51">
        <v>1020205176</v>
      </c>
      <c r="E132" s="50" t="s">
        <v>1371</v>
      </c>
      <c r="F132" s="48">
        <v>0</v>
      </c>
      <c r="G132" s="48">
        <v>0</v>
      </c>
      <c r="H132" s="48">
        <v>0</v>
      </c>
      <c r="I132" s="48">
        <v>0</v>
      </c>
      <c r="J132" s="48">
        <v>0</v>
      </c>
      <c r="K132" s="48">
        <v>0</v>
      </c>
      <c r="L132" s="48">
        <v>0</v>
      </c>
      <c r="M132" s="48">
        <v>0</v>
      </c>
      <c r="N132" s="48">
        <v>0</v>
      </c>
      <c r="O132" s="48">
        <f t="shared" ref="O132:O195" si="42">SUM(Q132,W132,Y132,AA132)</f>
        <v>572.94457</v>
      </c>
      <c r="P132" s="48">
        <f t="shared" ref="P132:P195" si="43">SUM(R132,X132,Z132,AB132)</f>
        <v>514.99738000000002</v>
      </c>
      <c r="Q132" s="48">
        <v>522.07172000000003</v>
      </c>
      <c r="R132" s="48">
        <v>464.12452999999999</v>
      </c>
      <c r="S132" s="48">
        <v>347.68311999999997</v>
      </c>
      <c r="T132" s="48">
        <v>289.73593</v>
      </c>
      <c r="U132" s="48">
        <v>174.3886</v>
      </c>
      <c r="V132" s="48">
        <v>174.3886</v>
      </c>
      <c r="W132" s="48">
        <v>0</v>
      </c>
      <c r="X132" s="48">
        <v>0</v>
      </c>
      <c r="Y132" s="48">
        <v>0</v>
      </c>
      <c r="Z132" s="48">
        <v>0</v>
      </c>
      <c r="AA132" s="49">
        <f t="shared" ref="AA132:AA195" si="44">SUM(AC132,AD132,AE132,AF132,AG132,AI132,AK132,AM132,AN132,AP132)</f>
        <v>50.87285</v>
      </c>
      <c r="AB132" s="49">
        <f t="shared" ref="AB132:AB195" si="45">SUM(AC132,AD132,AE132,AF132,AH132,AJ132,AL132,AM132,AO132,AP132)</f>
        <v>50.87285</v>
      </c>
      <c r="AC132" s="49">
        <v>27.000160000000001</v>
      </c>
      <c r="AD132" s="49">
        <v>8.1367499999999993</v>
      </c>
      <c r="AE132" s="49">
        <v>4.3508499999999994</v>
      </c>
      <c r="AF132" s="49">
        <v>0.49331999999999998</v>
      </c>
      <c r="AG132" s="49">
        <v>0</v>
      </c>
      <c r="AH132" s="49">
        <v>0</v>
      </c>
      <c r="AI132" s="49">
        <v>0</v>
      </c>
      <c r="AJ132" s="49">
        <v>0</v>
      </c>
      <c r="AK132" s="49">
        <v>0</v>
      </c>
      <c r="AL132" s="49">
        <v>0</v>
      </c>
      <c r="AM132" s="49">
        <v>0</v>
      </c>
      <c r="AN132" s="49">
        <v>0</v>
      </c>
      <c r="AO132" s="49">
        <v>0</v>
      </c>
      <c r="AP132" s="49">
        <v>10.891769999999999</v>
      </c>
      <c r="AQ132" s="47" t="s">
        <v>1372</v>
      </c>
      <c r="AR132" s="48">
        <v>514.99738000000002</v>
      </c>
      <c r="AT132" s="46" t="s">
        <v>1310</v>
      </c>
      <c r="AU132" s="45">
        <v>1</v>
      </c>
      <c r="AV132" s="44" t="s">
        <v>3102</v>
      </c>
      <c r="AW132" s="43">
        <v>43824</v>
      </c>
      <c r="AX132" s="42">
        <v>13.317</v>
      </c>
      <c r="AY132" s="41">
        <v>150</v>
      </c>
      <c r="AZ132" s="40"/>
      <c r="BA132" s="40"/>
      <c r="BB132" s="40"/>
      <c r="BC132" s="40"/>
      <c r="BD132" s="40"/>
      <c r="BE132" s="40"/>
      <c r="BF132" s="39" t="s">
        <v>2696</v>
      </c>
      <c r="BG132" s="38">
        <v>44804</v>
      </c>
      <c r="BK132" s="37"/>
      <c r="BL132" s="37"/>
      <c r="BM132" s="114">
        <f>D132</f>
        <v>1020205176</v>
      </c>
      <c r="BN132" s="32" t="s">
        <v>2239</v>
      </c>
      <c r="BO132" s="113" t="e">
        <v>#VALUE!</v>
      </c>
      <c r="BP132" s="31">
        <v>10891.77</v>
      </c>
      <c r="BQ132" s="112" t="e">
        <f>BO132-BP132/1000</f>
        <v>#VALUE!</v>
      </c>
      <c r="BR132" s="36"/>
      <c r="CE132" s="35">
        <f t="shared" ref="CE132:CE195" si="46">R132-T132-V132</f>
        <v>0</v>
      </c>
      <c r="CF132" s="33">
        <f t="shared" ref="CF132:CF195" si="47">IF(CE132&gt;0.000001,T132,0)</f>
        <v>0</v>
      </c>
      <c r="CG132" s="34">
        <f t="shared" ref="CG132:CG195" si="48">V132</f>
        <v>174.3886</v>
      </c>
      <c r="CH132" s="33">
        <f t="shared" ref="CH132:CH195" si="49">IF(CE132&gt;0.000001,0,T132)</f>
        <v>289.73593</v>
      </c>
    </row>
    <row r="133" spans="1:86" ht="45" customHeight="1" x14ac:dyDescent="0.25">
      <c r="A133" s="53">
        <v>0</v>
      </c>
      <c r="B133" s="52" t="s">
        <v>2683</v>
      </c>
      <c r="C133" s="51">
        <v>300000004069</v>
      </c>
      <c r="D133" s="51">
        <v>1020206044</v>
      </c>
      <c r="E133" s="50" t="s">
        <v>2734</v>
      </c>
      <c r="F133" s="48">
        <v>0</v>
      </c>
      <c r="G133" s="48">
        <v>0</v>
      </c>
      <c r="H133" s="48">
        <v>0</v>
      </c>
      <c r="I133" s="48">
        <v>0</v>
      </c>
      <c r="J133" s="48">
        <v>0</v>
      </c>
      <c r="K133" s="48">
        <v>0</v>
      </c>
      <c r="L133" s="48">
        <v>0</v>
      </c>
      <c r="M133" s="48">
        <v>0</v>
      </c>
      <c r="N133" s="48">
        <v>0</v>
      </c>
      <c r="O133" s="48">
        <f t="shared" si="42"/>
        <v>179.71304000000001</v>
      </c>
      <c r="P133" s="48">
        <f t="shared" si="43"/>
        <v>179.71304000000001</v>
      </c>
      <c r="Q133" s="48">
        <v>101.89532</v>
      </c>
      <c r="R133" s="48">
        <v>101.89532</v>
      </c>
      <c r="S133" s="48">
        <v>0</v>
      </c>
      <c r="T133" s="48">
        <v>0</v>
      </c>
      <c r="U133" s="48">
        <v>101.89532</v>
      </c>
      <c r="V133" s="48">
        <v>101.89532</v>
      </c>
      <c r="W133" s="48">
        <v>0</v>
      </c>
      <c r="X133" s="48">
        <v>0</v>
      </c>
      <c r="Y133" s="48">
        <v>0</v>
      </c>
      <c r="Z133" s="48">
        <v>0</v>
      </c>
      <c r="AA133" s="49">
        <f t="shared" si="44"/>
        <v>77.817720000000008</v>
      </c>
      <c r="AB133" s="49">
        <f t="shared" si="45"/>
        <v>77.817720000000008</v>
      </c>
      <c r="AC133" s="49">
        <v>10.57394</v>
      </c>
      <c r="AD133" s="49">
        <v>3.1636199999999999</v>
      </c>
      <c r="AE133" s="49">
        <v>39.867040000000003</v>
      </c>
      <c r="AF133" s="49">
        <v>0.21311999999999998</v>
      </c>
      <c r="AG133" s="49">
        <v>0</v>
      </c>
      <c r="AH133" s="49">
        <v>0</v>
      </c>
      <c r="AI133" s="49">
        <v>0</v>
      </c>
      <c r="AJ133" s="49">
        <v>0</v>
      </c>
      <c r="AK133" s="49">
        <v>8</v>
      </c>
      <c r="AL133" s="49">
        <v>8</v>
      </c>
      <c r="AM133" s="49">
        <v>16</v>
      </c>
      <c r="AN133" s="49">
        <v>0</v>
      </c>
      <c r="AO133" s="49">
        <v>0</v>
      </c>
      <c r="AP133" s="49">
        <v>0</v>
      </c>
      <c r="AQ133" s="47" t="s">
        <v>3103</v>
      </c>
      <c r="AR133" s="48">
        <v>0</v>
      </c>
      <c r="AT133" s="46" t="s">
        <v>1310</v>
      </c>
      <c r="AU133" s="45">
        <v>1</v>
      </c>
      <c r="AV133" s="44" t="s">
        <v>3104</v>
      </c>
      <c r="AW133" s="43" t="s">
        <v>3105</v>
      </c>
      <c r="AX133" s="42" t="s">
        <v>3106</v>
      </c>
      <c r="AY133" s="41" t="s">
        <v>3107</v>
      </c>
      <c r="AZ133" s="40"/>
      <c r="BA133" s="40"/>
      <c r="BB133" s="40"/>
      <c r="BC133" s="40"/>
      <c r="BD133" s="40"/>
      <c r="BE133" s="40"/>
      <c r="BF133" s="39">
        <v>0</v>
      </c>
      <c r="BG133" s="38">
        <v>0</v>
      </c>
      <c r="BK133" s="37"/>
      <c r="BL133" s="37"/>
      <c r="BM133" s="37"/>
      <c r="BN133" s="32"/>
      <c r="BP133" s="36"/>
      <c r="BQ133" s="36"/>
      <c r="BR133" s="36"/>
      <c r="CE133" s="35">
        <f t="shared" si="46"/>
        <v>0</v>
      </c>
      <c r="CF133" s="33">
        <f t="shared" si="47"/>
        <v>0</v>
      </c>
      <c r="CG133" s="34">
        <f t="shared" si="48"/>
        <v>101.89532</v>
      </c>
      <c r="CH133" s="33">
        <f t="shared" si="49"/>
        <v>0</v>
      </c>
    </row>
    <row r="134" spans="1:86" ht="120" customHeight="1" x14ac:dyDescent="0.25">
      <c r="A134" s="53">
        <v>0</v>
      </c>
      <c r="B134" s="52" t="s">
        <v>2683</v>
      </c>
      <c r="C134" s="51">
        <v>300000004373</v>
      </c>
      <c r="D134" s="51">
        <v>1020204796</v>
      </c>
      <c r="E134" s="50" t="s">
        <v>1373</v>
      </c>
      <c r="F134" s="48">
        <v>0</v>
      </c>
      <c r="G134" s="48">
        <v>0</v>
      </c>
      <c r="H134" s="48">
        <v>0</v>
      </c>
      <c r="I134" s="48">
        <v>0</v>
      </c>
      <c r="J134" s="48">
        <v>0</v>
      </c>
      <c r="K134" s="48">
        <v>0</v>
      </c>
      <c r="L134" s="48">
        <v>0</v>
      </c>
      <c r="M134" s="48">
        <v>0</v>
      </c>
      <c r="N134" s="48">
        <v>0</v>
      </c>
      <c r="O134" s="48">
        <f t="shared" si="42"/>
        <v>285.03705000000002</v>
      </c>
      <c r="P134" s="48">
        <f t="shared" si="43"/>
        <v>266.88351</v>
      </c>
      <c r="Q134" s="48">
        <v>177.34838000000002</v>
      </c>
      <c r="R134" s="48">
        <v>159.19484</v>
      </c>
      <c r="S134" s="48">
        <v>108.92126</v>
      </c>
      <c r="T134" s="48">
        <v>90.767719999999997</v>
      </c>
      <c r="U134" s="48">
        <v>68.427120000000002</v>
      </c>
      <c r="V134" s="48">
        <v>68.427120000000002</v>
      </c>
      <c r="W134" s="48">
        <v>0</v>
      </c>
      <c r="X134" s="48">
        <v>0</v>
      </c>
      <c r="Y134" s="48">
        <v>0</v>
      </c>
      <c r="Z134" s="48">
        <v>0</v>
      </c>
      <c r="AA134" s="49">
        <f t="shared" si="44"/>
        <v>107.68866999999999</v>
      </c>
      <c r="AB134" s="49">
        <f t="shared" si="45"/>
        <v>107.68866999999999</v>
      </c>
      <c r="AC134" s="49">
        <v>24.143619999999999</v>
      </c>
      <c r="AD134" s="49">
        <v>7.2098899999999997</v>
      </c>
      <c r="AE134" s="49">
        <v>15.37002</v>
      </c>
      <c r="AF134" s="49">
        <v>1.21349</v>
      </c>
      <c r="AG134" s="49">
        <v>0</v>
      </c>
      <c r="AH134" s="49">
        <v>0</v>
      </c>
      <c r="AI134" s="49">
        <v>0</v>
      </c>
      <c r="AJ134" s="49">
        <v>0</v>
      </c>
      <c r="AK134" s="49">
        <v>0</v>
      </c>
      <c r="AL134" s="49">
        <v>0</v>
      </c>
      <c r="AM134" s="49">
        <v>40</v>
      </c>
      <c r="AN134" s="49">
        <v>0</v>
      </c>
      <c r="AO134" s="49">
        <v>0</v>
      </c>
      <c r="AP134" s="49">
        <v>19.751649999999998</v>
      </c>
      <c r="AQ134" s="47" t="s">
        <v>1374</v>
      </c>
      <c r="AR134" s="48">
        <v>266.88351</v>
      </c>
      <c r="AT134" s="46" t="s">
        <v>1310</v>
      </c>
      <c r="AU134" s="45">
        <v>1</v>
      </c>
      <c r="AV134" s="44" t="s">
        <v>3108</v>
      </c>
      <c r="AW134" s="43">
        <v>43696</v>
      </c>
      <c r="AX134" s="42">
        <v>66.601320000000001</v>
      </c>
      <c r="AY134" s="41">
        <v>80</v>
      </c>
      <c r="AZ134" s="40"/>
      <c r="BA134" s="40"/>
      <c r="BB134" s="40"/>
      <c r="BC134" s="40"/>
      <c r="BD134" s="40"/>
      <c r="BE134" s="40"/>
      <c r="BF134" s="39" t="s">
        <v>2695</v>
      </c>
      <c r="BG134" s="38">
        <v>44680</v>
      </c>
      <c r="BK134" s="37"/>
      <c r="BL134" s="37"/>
      <c r="BM134" s="37"/>
      <c r="BN134" s="32"/>
      <c r="BP134" s="36"/>
      <c r="BQ134" s="36"/>
      <c r="BR134" s="36"/>
      <c r="CE134" s="35">
        <f t="shared" si="46"/>
        <v>0</v>
      </c>
      <c r="CF134" s="33">
        <f t="shared" si="47"/>
        <v>0</v>
      </c>
      <c r="CG134" s="34">
        <f t="shared" si="48"/>
        <v>68.427120000000002</v>
      </c>
      <c r="CH134" s="33">
        <f t="shared" si="49"/>
        <v>90.767719999999997</v>
      </c>
    </row>
    <row r="135" spans="1:86" ht="75" customHeight="1" x14ac:dyDescent="0.25">
      <c r="A135" s="53">
        <v>0</v>
      </c>
      <c r="B135" s="52" t="s">
        <v>2683</v>
      </c>
      <c r="C135" s="51">
        <v>300000003195</v>
      </c>
      <c r="D135" s="51">
        <v>1020304443</v>
      </c>
      <c r="E135" s="50" t="s">
        <v>2735</v>
      </c>
      <c r="F135" s="48">
        <v>0</v>
      </c>
      <c r="G135" s="48">
        <v>0</v>
      </c>
      <c r="H135" s="48">
        <v>0</v>
      </c>
      <c r="I135" s="48">
        <v>0</v>
      </c>
      <c r="J135" s="48">
        <v>0</v>
      </c>
      <c r="K135" s="48">
        <v>0</v>
      </c>
      <c r="L135" s="48">
        <v>0</v>
      </c>
      <c r="M135" s="48">
        <v>0</v>
      </c>
      <c r="N135" s="48">
        <v>0</v>
      </c>
      <c r="O135" s="48">
        <f t="shared" si="42"/>
        <v>71.465270000000004</v>
      </c>
      <c r="P135" s="48">
        <f t="shared" si="43"/>
        <v>71.465270000000004</v>
      </c>
      <c r="Q135" s="48">
        <v>1.7070099999999999</v>
      </c>
      <c r="R135" s="48">
        <v>1.7070099999999999</v>
      </c>
      <c r="S135" s="48">
        <v>0</v>
      </c>
      <c r="T135" s="48">
        <v>0</v>
      </c>
      <c r="U135" s="48">
        <v>1.7070099999999999</v>
      </c>
      <c r="V135" s="48">
        <v>1.7070099999999999</v>
      </c>
      <c r="W135" s="48">
        <v>0</v>
      </c>
      <c r="X135" s="48">
        <v>0</v>
      </c>
      <c r="Y135" s="48">
        <v>0</v>
      </c>
      <c r="Z135" s="48">
        <v>0</v>
      </c>
      <c r="AA135" s="49">
        <f t="shared" si="44"/>
        <v>69.758260000000007</v>
      </c>
      <c r="AB135" s="49">
        <f t="shared" si="45"/>
        <v>69.758260000000007</v>
      </c>
      <c r="AC135" s="49">
        <v>6.3765600000000004</v>
      </c>
      <c r="AD135" s="49">
        <v>1.9024100000000002</v>
      </c>
      <c r="AE135" s="49">
        <v>61.259540000000001</v>
      </c>
      <c r="AF135" s="49">
        <v>0.21975</v>
      </c>
      <c r="AG135" s="49">
        <v>0</v>
      </c>
      <c r="AH135" s="49">
        <v>0</v>
      </c>
      <c r="AI135" s="49">
        <v>0</v>
      </c>
      <c r="AJ135" s="49">
        <v>0</v>
      </c>
      <c r="AK135" s="49">
        <v>0</v>
      </c>
      <c r="AL135" s="49">
        <v>0</v>
      </c>
      <c r="AM135" s="49">
        <v>0</v>
      </c>
      <c r="AN135" s="49">
        <v>0</v>
      </c>
      <c r="AO135" s="49">
        <v>0</v>
      </c>
      <c r="AP135" s="49">
        <v>0</v>
      </c>
      <c r="AQ135" s="47" t="s">
        <v>3109</v>
      </c>
      <c r="AR135" s="48">
        <v>0</v>
      </c>
      <c r="AT135" s="46" t="s">
        <v>1310</v>
      </c>
      <c r="AU135" s="45">
        <v>1</v>
      </c>
      <c r="AV135" s="44" t="s">
        <v>3110</v>
      </c>
      <c r="AW135" s="43" t="s">
        <v>3111</v>
      </c>
      <c r="AX135" s="42" t="s">
        <v>3112</v>
      </c>
      <c r="AY135" s="41" t="s">
        <v>3113</v>
      </c>
      <c r="AZ135" s="40"/>
      <c r="BA135" s="40"/>
      <c r="BB135" s="40"/>
      <c r="BC135" s="40"/>
      <c r="BD135" s="40"/>
      <c r="BE135" s="40"/>
      <c r="BF135" s="39">
        <v>0</v>
      </c>
      <c r="BG135" s="38">
        <v>0</v>
      </c>
      <c r="BK135" s="37"/>
      <c r="BL135" s="37"/>
      <c r="BM135" s="37"/>
      <c r="BN135" s="32"/>
      <c r="BP135" s="36"/>
      <c r="BQ135" s="36"/>
      <c r="BR135" s="36"/>
      <c r="CE135" s="35">
        <f t="shared" si="46"/>
        <v>0</v>
      </c>
      <c r="CF135" s="33">
        <f t="shared" si="47"/>
        <v>0</v>
      </c>
      <c r="CG135" s="34">
        <f t="shared" si="48"/>
        <v>1.7070099999999999</v>
      </c>
      <c r="CH135" s="33">
        <f t="shared" si="49"/>
        <v>0</v>
      </c>
    </row>
    <row r="136" spans="1:86" ht="75" customHeight="1" x14ac:dyDescent="0.25">
      <c r="A136" s="53">
        <v>0</v>
      </c>
      <c r="B136" s="52" t="s">
        <v>2683</v>
      </c>
      <c r="C136" s="51">
        <v>300000004185</v>
      </c>
      <c r="D136" s="51">
        <v>1020306348</v>
      </c>
      <c r="E136" s="50" t="s">
        <v>1375</v>
      </c>
      <c r="F136" s="48">
        <v>0</v>
      </c>
      <c r="G136" s="48">
        <v>0</v>
      </c>
      <c r="H136" s="48">
        <v>0</v>
      </c>
      <c r="I136" s="48">
        <v>0</v>
      </c>
      <c r="J136" s="48">
        <v>0</v>
      </c>
      <c r="K136" s="48">
        <v>0</v>
      </c>
      <c r="L136" s="48">
        <v>0</v>
      </c>
      <c r="M136" s="48">
        <v>0</v>
      </c>
      <c r="N136" s="48">
        <v>0</v>
      </c>
      <c r="O136" s="48">
        <f t="shared" si="42"/>
        <v>411.36661999999995</v>
      </c>
      <c r="P136" s="48">
        <f t="shared" si="43"/>
        <v>349.85242</v>
      </c>
      <c r="Q136" s="48">
        <v>209.21562</v>
      </c>
      <c r="R136" s="48">
        <v>178.0411</v>
      </c>
      <c r="S136" s="48">
        <v>187.04711</v>
      </c>
      <c r="T136" s="48">
        <v>155.87259</v>
      </c>
      <c r="U136" s="48">
        <v>22.168510000000001</v>
      </c>
      <c r="V136" s="48">
        <v>22.168510000000001</v>
      </c>
      <c r="W136" s="48">
        <v>182.03808000000001</v>
      </c>
      <c r="X136" s="48">
        <v>151.69839999999999</v>
      </c>
      <c r="Y136" s="48">
        <v>0</v>
      </c>
      <c r="Z136" s="48">
        <v>0</v>
      </c>
      <c r="AA136" s="49">
        <f t="shared" si="44"/>
        <v>20.112919999999999</v>
      </c>
      <c r="AB136" s="49">
        <f t="shared" si="45"/>
        <v>20.112919999999999</v>
      </c>
      <c r="AC136" s="49">
        <v>12.810449999999999</v>
      </c>
      <c r="AD136" s="49">
        <v>4.2496700000000001</v>
      </c>
      <c r="AE136" s="49">
        <v>2.7215600000000002</v>
      </c>
      <c r="AF136" s="49">
        <v>0.33123999999999998</v>
      </c>
      <c r="AG136" s="49">
        <v>0</v>
      </c>
      <c r="AH136" s="49">
        <v>0</v>
      </c>
      <c r="AI136" s="49">
        <v>0</v>
      </c>
      <c r="AJ136" s="49">
        <v>0</v>
      </c>
      <c r="AK136" s="49">
        <v>0</v>
      </c>
      <c r="AL136" s="49">
        <v>0</v>
      </c>
      <c r="AM136" s="49">
        <v>0</v>
      </c>
      <c r="AN136" s="49">
        <v>0</v>
      </c>
      <c r="AO136" s="49">
        <v>0</v>
      </c>
      <c r="AP136" s="49">
        <v>0</v>
      </c>
      <c r="AQ136" s="47" t="s">
        <v>1376</v>
      </c>
      <c r="AR136" s="48">
        <v>349.85242</v>
      </c>
      <c r="AT136" s="46" t="s">
        <v>1310</v>
      </c>
      <c r="AU136" s="45">
        <v>1</v>
      </c>
      <c r="AV136" s="44" t="s">
        <v>3114</v>
      </c>
      <c r="AW136" s="43">
        <v>44155</v>
      </c>
      <c r="AX136" s="42">
        <v>160.12379999999999</v>
      </c>
      <c r="AY136" s="41">
        <v>60</v>
      </c>
      <c r="AZ136" s="40"/>
      <c r="BA136" s="40"/>
      <c r="BB136" s="40"/>
      <c r="BC136" s="40"/>
      <c r="BD136" s="40"/>
      <c r="BE136" s="40"/>
      <c r="BF136" s="39" t="s">
        <v>2695</v>
      </c>
      <c r="BG136" s="38">
        <v>44680</v>
      </c>
      <c r="BK136" s="37"/>
      <c r="BL136" s="37"/>
      <c r="BM136" s="37"/>
      <c r="BN136" s="32"/>
      <c r="BP136" s="36"/>
      <c r="BQ136" s="36"/>
      <c r="BR136" s="36"/>
      <c r="CE136" s="35">
        <f t="shared" si="46"/>
        <v>0</v>
      </c>
      <c r="CF136" s="33">
        <f t="shared" si="47"/>
        <v>0</v>
      </c>
      <c r="CG136" s="34">
        <f t="shared" si="48"/>
        <v>22.168510000000001</v>
      </c>
      <c r="CH136" s="33">
        <f t="shared" si="49"/>
        <v>155.87259</v>
      </c>
    </row>
    <row r="137" spans="1:86" ht="75" customHeight="1" x14ac:dyDescent="0.25">
      <c r="A137" s="53">
        <v>0</v>
      </c>
      <c r="B137" s="52" t="s">
        <v>2683</v>
      </c>
      <c r="C137" s="51">
        <v>300000004338</v>
      </c>
      <c r="D137" s="51">
        <v>1020206185</v>
      </c>
      <c r="E137" s="50" t="s">
        <v>1377</v>
      </c>
      <c r="F137" s="48">
        <v>0</v>
      </c>
      <c r="G137" s="48">
        <v>0</v>
      </c>
      <c r="H137" s="48">
        <v>0</v>
      </c>
      <c r="I137" s="48">
        <v>0</v>
      </c>
      <c r="J137" s="48">
        <v>0</v>
      </c>
      <c r="K137" s="48">
        <v>0</v>
      </c>
      <c r="L137" s="48">
        <v>0</v>
      </c>
      <c r="M137" s="48">
        <v>0</v>
      </c>
      <c r="N137" s="48">
        <v>0</v>
      </c>
      <c r="O137" s="48">
        <f t="shared" si="42"/>
        <v>2054.5507000000002</v>
      </c>
      <c r="P137" s="48">
        <f t="shared" si="43"/>
        <v>1846.4328500000004</v>
      </c>
      <c r="Q137" s="48">
        <v>1343.2132000000001</v>
      </c>
      <c r="R137" s="48">
        <v>1236.7298800000003</v>
      </c>
      <c r="S137" s="48">
        <v>638.8999</v>
      </c>
      <c r="T137" s="48">
        <v>532.41658000000007</v>
      </c>
      <c r="U137" s="48">
        <v>704.31330000000003</v>
      </c>
      <c r="V137" s="48">
        <v>704.31330000000003</v>
      </c>
      <c r="W137" s="48">
        <v>609.80718000000002</v>
      </c>
      <c r="X137" s="48">
        <v>508.17265000000003</v>
      </c>
      <c r="Y137" s="48">
        <v>0</v>
      </c>
      <c r="Z137" s="48">
        <v>0</v>
      </c>
      <c r="AA137" s="49">
        <f t="shared" si="44"/>
        <v>101.53032</v>
      </c>
      <c r="AB137" s="49">
        <f t="shared" si="45"/>
        <v>101.53032</v>
      </c>
      <c r="AC137" s="49">
        <v>46.454340000000002</v>
      </c>
      <c r="AD137" s="49">
        <v>14.940569999999999</v>
      </c>
      <c r="AE137" s="49">
        <v>14.02872</v>
      </c>
      <c r="AF137" s="49">
        <v>1.10669</v>
      </c>
      <c r="AG137" s="49">
        <v>0</v>
      </c>
      <c r="AH137" s="49">
        <v>0</v>
      </c>
      <c r="AI137" s="49">
        <v>0</v>
      </c>
      <c r="AJ137" s="49">
        <v>0</v>
      </c>
      <c r="AK137" s="49">
        <v>0</v>
      </c>
      <c r="AL137" s="49">
        <v>0</v>
      </c>
      <c r="AM137" s="49">
        <v>25</v>
      </c>
      <c r="AN137" s="49">
        <v>0</v>
      </c>
      <c r="AO137" s="49">
        <v>0</v>
      </c>
      <c r="AP137" s="49">
        <v>0</v>
      </c>
      <c r="AQ137" s="47" t="s">
        <v>1378</v>
      </c>
      <c r="AR137" s="48">
        <v>1846.4328500000001</v>
      </c>
      <c r="AT137" s="46" t="s">
        <v>1310</v>
      </c>
      <c r="AU137" s="45">
        <v>1</v>
      </c>
      <c r="AV137" s="44" t="s">
        <v>3115</v>
      </c>
      <c r="AW137" s="43">
        <v>44351</v>
      </c>
      <c r="AX137" s="42">
        <v>72.477239999999995</v>
      </c>
      <c r="AY137" s="41">
        <v>60</v>
      </c>
      <c r="AZ137" s="40"/>
      <c r="BA137" s="40"/>
      <c r="BB137" s="40"/>
      <c r="BC137" s="40"/>
      <c r="BD137" s="40"/>
      <c r="BE137" s="40"/>
      <c r="BF137" s="39" t="s">
        <v>2695</v>
      </c>
      <c r="BG137" s="38">
        <v>44742</v>
      </c>
      <c r="BK137" s="37"/>
      <c r="BL137" s="37"/>
      <c r="BM137" s="37"/>
      <c r="BN137" s="32"/>
      <c r="BP137" s="36"/>
      <c r="BQ137" s="36"/>
      <c r="BR137" s="36"/>
      <c r="CE137" s="35">
        <f t="shared" si="46"/>
        <v>0</v>
      </c>
      <c r="CF137" s="33">
        <f t="shared" si="47"/>
        <v>0</v>
      </c>
      <c r="CG137" s="34">
        <f t="shared" si="48"/>
        <v>704.31330000000003</v>
      </c>
      <c r="CH137" s="33">
        <f t="shared" si="49"/>
        <v>532.41658000000007</v>
      </c>
    </row>
    <row r="138" spans="1:86" ht="75" customHeight="1" x14ac:dyDescent="0.25">
      <c r="A138" s="53">
        <v>0</v>
      </c>
      <c r="B138" s="52" t="s">
        <v>2683</v>
      </c>
      <c r="C138" s="51">
        <v>300000004365</v>
      </c>
      <c r="D138" s="51">
        <v>1020205274</v>
      </c>
      <c r="E138" s="50" t="s">
        <v>1379</v>
      </c>
      <c r="F138" s="48">
        <v>0</v>
      </c>
      <c r="G138" s="48">
        <v>0</v>
      </c>
      <c r="H138" s="48">
        <v>0</v>
      </c>
      <c r="I138" s="48">
        <v>0</v>
      </c>
      <c r="J138" s="48">
        <v>0</v>
      </c>
      <c r="K138" s="48">
        <v>0</v>
      </c>
      <c r="L138" s="48">
        <v>0</v>
      </c>
      <c r="M138" s="48">
        <v>0</v>
      </c>
      <c r="N138" s="48">
        <v>0</v>
      </c>
      <c r="O138" s="48">
        <f t="shared" si="42"/>
        <v>1078.5631599999999</v>
      </c>
      <c r="P138" s="48">
        <f t="shared" si="43"/>
        <v>946.91514999999981</v>
      </c>
      <c r="Q138" s="48">
        <v>317.97584999999998</v>
      </c>
      <c r="R138" s="48">
        <v>299.77357999999998</v>
      </c>
      <c r="S138" s="48">
        <v>109.2136</v>
      </c>
      <c r="T138" s="48">
        <v>91.011330000000001</v>
      </c>
      <c r="U138" s="48">
        <v>208.76224999999999</v>
      </c>
      <c r="V138" s="48">
        <v>208.76224999999999</v>
      </c>
      <c r="W138" s="48">
        <v>680.67445999999995</v>
      </c>
      <c r="X138" s="48">
        <v>567.22871999999995</v>
      </c>
      <c r="Y138" s="48">
        <v>0</v>
      </c>
      <c r="Z138" s="48">
        <v>0</v>
      </c>
      <c r="AA138" s="49">
        <f t="shared" si="44"/>
        <v>79.912849999999992</v>
      </c>
      <c r="AB138" s="49">
        <f t="shared" si="45"/>
        <v>79.912849999999992</v>
      </c>
      <c r="AC138" s="49">
        <v>30.14969</v>
      </c>
      <c r="AD138" s="49">
        <v>9.1014599999999994</v>
      </c>
      <c r="AE138" s="49">
        <v>22.195779999999999</v>
      </c>
      <c r="AF138" s="49">
        <v>0.46317000000000003</v>
      </c>
      <c r="AG138" s="49">
        <v>0</v>
      </c>
      <c r="AH138" s="49">
        <v>0</v>
      </c>
      <c r="AI138" s="49">
        <v>0</v>
      </c>
      <c r="AJ138" s="49">
        <v>0</v>
      </c>
      <c r="AK138" s="49">
        <v>0</v>
      </c>
      <c r="AL138" s="49">
        <v>0</v>
      </c>
      <c r="AM138" s="49">
        <v>0</v>
      </c>
      <c r="AN138" s="49">
        <v>0</v>
      </c>
      <c r="AO138" s="49">
        <v>0</v>
      </c>
      <c r="AP138" s="49">
        <v>18.002749999999999</v>
      </c>
      <c r="AQ138" s="47" t="s">
        <v>1380</v>
      </c>
      <c r="AR138" s="48">
        <v>946.91514999999981</v>
      </c>
      <c r="AT138" s="46" t="s">
        <v>1310</v>
      </c>
      <c r="AU138" s="45">
        <v>1</v>
      </c>
      <c r="AV138" s="44" t="s">
        <v>3116</v>
      </c>
      <c r="AW138" s="43">
        <v>43910</v>
      </c>
      <c r="AX138" s="42">
        <v>12.112</v>
      </c>
      <c r="AY138" s="41">
        <v>140</v>
      </c>
      <c r="AZ138" s="40"/>
      <c r="BA138" s="40"/>
      <c r="BB138" s="40"/>
      <c r="BC138" s="40"/>
      <c r="BD138" s="40"/>
      <c r="BE138" s="40"/>
      <c r="BF138" s="39" t="s">
        <v>2696</v>
      </c>
      <c r="BG138" s="38">
        <v>44834</v>
      </c>
      <c r="BK138" s="37"/>
      <c r="BL138" s="37"/>
      <c r="BM138" s="114">
        <f>D138</f>
        <v>1020205274</v>
      </c>
      <c r="BN138" s="32" t="s">
        <v>2269</v>
      </c>
      <c r="BO138" s="113" t="e">
        <v>#VALUE!</v>
      </c>
      <c r="BP138" s="31">
        <v>18002.75</v>
      </c>
      <c r="BQ138" s="112" t="e">
        <f>BO138-BP138/1000</f>
        <v>#VALUE!</v>
      </c>
      <c r="BR138" s="36"/>
      <c r="CE138" s="35">
        <f t="shared" si="46"/>
        <v>0</v>
      </c>
      <c r="CF138" s="33">
        <f t="shared" si="47"/>
        <v>0</v>
      </c>
      <c r="CG138" s="34">
        <f t="shared" si="48"/>
        <v>208.76224999999999</v>
      </c>
      <c r="CH138" s="33">
        <f t="shared" si="49"/>
        <v>91.011330000000001</v>
      </c>
    </row>
    <row r="139" spans="1:86" ht="60" customHeight="1" x14ac:dyDescent="0.25">
      <c r="A139" s="53">
        <v>0</v>
      </c>
      <c r="B139" s="52" t="s">
        <v>2683</v>
      </c>
      <c r="C139" s="51">
        <v>300000004349</v>
      </c>
      <c r="D139" s="51">
        <v>1020306326</v>
      </c>
      <c r="E139" s="50" t="s">
        <v>1381</v>
      </c>
      <c r="F139" s="48">
        <v>0</v>
      </c>
      <c r="G139" s="48">
        <v>0</v>
      </c>
      <c r="H139" s="48">
        <v>0</v>
      </c>
      <c r="I139" s="48">
        <v>0</v>
      </c>
      <c r="J139" s="48">
        <v>0</v>
      </c>
      <c r="K139" s="48">
        <v>0</v>
      </c>
      <c r="L139" s="48">
        <v>0</v>
      </c>
      <c r="M139" s="48">
        <v>0</v>
      </c>
      <c r="N139" s="48">
        <v>0</v>
      </c>
      <c r="O139" s="48">
        <f t="shared" si="42"/>
        <v>199.11829000000003</v>
      </c>
      <c r="P139" s="48">
        <f t="shared" si="43"/>
        <v>173.99522000000002</v>
      </c>
      <c r="Q139" s="48">
        <v>182.30821000000003</v>
      </c>
      <c r="R139" s="48">
        <v>159.98682000000002</v>
      </c>
      <c r="S139" s="48">
        <v>133.92832000000001</v>
      </c>
      <c r="T139" s="48">
        <v>111.60693000000001</v>
      </c>
      <c r="U139" s="48">
        <v>48.379890000000003</v>
      </c>
      <c r="V139" s="48">
        <v>48.379890000000003</v>
      </c>
      <c r="W139" s="48">
        <v>16.810079999999999</v>
      </c>
      <c r="X139" s="48">
        <v>14.0084</v>
      </c>
      <c r="Y139" s="48">
        <v>0</v>
      </c>
      <c r="Z139" s="48">
        <v>0</v>
      </c>
      <c r="AA139" s="49">
        <f t="shared" si="44"/>
        <v>0</v>
      </c>
      <c r="AB139" s="49">
        <f t="shared" si="45"/>
        <v>0</v>
      </c>
      <c r="AC139" s="49">
        <v>0</v>
      </c>
      <c r="AD139" s="49">
        <v>0</v>
      </c>
      <c r="AE139" s="49">
        <v>0</v>
      </c>
      <c r="AF139" s="49">
        <v>0</v>
      </c>
      <c r="AG139" s="49">
        <v>0</v>
      </c>
      <c r="AH139" s="49">
        <v>0</v>
      </c>
      <c r="AI139" s="49">
        <v>0</v>
      </c>
      <c r="AJ139" s="49">
        <v>0</v>
      </c>
      <c r="AK139" s="49">
        <v>0</v>
      </c>
      <c r="AL139" s="49">
        <v>0</v>
      </c>
      <c r="AM139" s="49">
        <v>0</v>
      </c>
      <c r="AN139" s="49">
        <v>0</v>
      </c>
      <c r="AO139" s="49">
        <v>0</v>
      </c>
      <c r="AP139" s="49">
        <v>0</v>
      </c>
      <c r="AQ139" s="47" t="s">
        <v>1382</v>
      </c>
      <c r="AR139" s="48">
        <v>173.99522000000002</v>
      </c>
      <c r="AT139" s="46" t="s">
        <v>1310</v>
      </c>
      <c r="AU139" s="45">
        <v>1</v>
      </c>
      <c r="AV139" s="44" t="s">
        <v>3117</v>
      </c>
      <c r="AW139" s="43">
        <v>44445</v>
      </c>
      <c r="AX139" s="42">
        <v>52.9818</v>
      </c>
      <c r="AY139" s="41">
        <v>20</v>
      </c>
      <c r="AZ139" s="40"/>
      <c r="BA139" s="40"/>
      <c r="BB139" s="40"/>
      <c r="BC139" s="40"/>
      <c r="BD139" s="40"/>
      <c r="BE139" s="40"/>
      <c r="BF139" s="39" t="s">
        <v>2695</v>
      </c>
      <c r="BG139" s="38">
        <v>44680</v>
      </c>
      <c r="BK139" s="37"/>
      <c r="BL139" s="37"/>
      <c r="BM139" s="37"/>
      <c r="BN139" s="32"/>
      <c r="BP139" s="36"/>
      <c r="BQ139" s="36"/>
      <c r="BR139" s="36"/>
      <c r="CE139" s="35">
        <f t="shared" si="46"/>
        <v>0</v>
      </c>
      <c r="CF139" s="33">
        <f t="shared" si="47"/>
        <v>0</v>
      </c>
      <c r="CG139" s="34">
        <f t="shared" si="48"/>
        <v>48.379890000000003</v>
      </c>
      <c r="CH139" s="33">
        <f t="shared" si="49"/>
        <v>111.60693000000001</v>
      </c>
    </row>
    <row r="140" spans="1:86" ht="75" customHeight="1" x14ac:dyDescent="0.25">
      <c r="A140" s="53">
        <v>0</v>
      </c>
      <c r="B140" s="52" t="s">
        <v>2683</v>
      </c>
      <c r="C140" s="51">
        <v>300000004337</v>
      </c>
      <c r="D140" s="51">
        <v>1020306361</v>
      </c>
      <c r="E140" s="50" t="s">
        <v>1383</v>
      </c>
      <c r="F140" s="48">
        <v>0</v>
      </c>
      <c r="G140" s="48">
        <v>0</v>
      </c>
      <c r="H140" s="48">
        <v>0</v>
      </c>
      <c r="I140" s="48">
        <v>0</v>
      </c>
      <c r="J140" s="48">
        <v>0</v>
      </c>
      <c r="K140" s="48">
        <v>0</v>
      </c>
      <c r="L140" s="48">
        <v>0</v>
      </c>
      <c r="M140" s="48">
        <v>0</v>
      </c>
      <c r="N140" s="48">
        <v>0</v>
      </c>
      <c r="O140" s="48">
        <f t="shared" si="42"/>
        <v>1056.2484099999999</v>
      </c>
      <c r="P140" s="48">
        <f t="shared" si="43"/>
        <v>920.88122999999996</v>
      </c>
      <c r="Q140" s="48">
        <v>290.62889999999999</v>
      </c>
      <c r="R140" s="48">
        <v>268.70745999999997</v>
      </c>
      <c r="S140" s="48">
        <v>131.52866</v>
      </c>
      <c r="T140" s="48">
        <v>109.60722</v>
      </c>
      <c r="U140" s="48">
        <v>159.10024000000001</v>
      </c>
      <c r="V140" s="48">
        <v>159.10024000000001</v>
      </c>
      <c r="W140" s="48">
        <v>680.67445999999995</v>
      </c>
      <c r="X140" s="48">
        <v>567.22871999999995</v>
      </c>
      <c r="Y140" s="48">
        <v>0</v>
      </c>
      <c r="Z140" s="48">
        <v>0</v>
      </c>
      <c r="AA140" s="49">
        <f t="shared" si="44"/>
        <v>84.945049999999995</v>
      </c>
      <c r="AB140" s="49">
        <f t="shared" si="45"/>
        <v>84.945049999999995</v>
      </c>
      <c r="AC140" s="49">
        <v>54.103729999999999</v>
      </c>
      <c r="AD140" s="49">
        <v>17.948090000000001</v>
      </c>
      <c r="AE140" s="49">
        <v>11.494260000000001</v>
      </c>
      <c r="AF140" s="49">
        <v>1.39897</v>
      </c>
      <c r="AG140" s="49">
        <v>0</v>
      </c>
      <c r="AH140" s="49">
        <v>0</v>
      </c>
      <c r="AI140" s="49">
        <v>0</v>
      </c>
      <c r="AJ140" s="49">
        <v>0</v>
      </c>
      <c r="AK140" s="49">
        <v>0</v>
      </c>
      <c r="AL140" s="49">
        <v>0</v>
      </c>
      <c r="AM140" s="49">
        <v>0</v>
      </c>
      <c r="AN140" s="49">
        <v>0</v>
      </c>
      <c r="AO140" s="49">
        <v>0</v>
      </c>
      <c r="AP140" s="49">
        <v>0</v>
      </c>
      <c r="AQ140" s="47" t="s">
        <v>1384</v>
      </c>
      <c r="AR140" s="48">
        <v>920.88122999999996</v>
      </c>
      <c r="AT140" s="46" t="s">
        <v>1310</v>
      </c>
      <c r="AU140" s="45">
        <v>1</v>
      </c>
      <c r="AV140" s="44" t="s">
        <v>3118</v>
      </c>
      <c r="AW140" s="43">
        <v>44229</v>
      </c>
      <c r="AX140" s="42">
        <v>7.9152399999999998</v>
      </c>
      <c r="AY140" s="41">
        <v>120</v>
      </c>
      <c r="AZ140" s="40"/>
      <c r="BA140" s="40"/>
      <c r="BB140" s="40"/>
      <c r="BC140" s="40"/>
      <c r="BD140" s="40"/>
      <c r="BE140" s="40"/>
      <c r="BF140" s="39" t="s">
        <v>2695</v>
      </c>
      <c r="BG140" s="38">
        <v>44680</v>
      </c>
      <c r="BK140" s="37"/>
      <c r="BL140" s="37"/>
      <c r="BM140" s="37"/>
      <c r="BN140" s="32"/>
      <c r="BP140" s="36"/>
      <c r="BQ140" s="36"/>
      <c r="BR140" s="36"/>
      <c r="CE140" s="35">
        <f t="shared" si="46"/>
        <v>0</v>
      </c>
      <c r="CF140" s="33">
        <f t="shared" si="47"/>
        <v>0</v>
      </c>
      <c r="CG140" s="34">
        <f t="shared" si="48"/>
        <v>159.10024000000001</v>
      </c>
      <c r="CH140" s="33">
        <f t="shared" si="49"/>
        <v>109.60722</v>
      </c>
    </row>
    <row r="141" spans="1:86" ht="105" customHeight="1" x14ac:dyDescent="0.25">
      <c r="A141" s="53">
        <v>0</v>
      </c>
      <c r="B141" s="52" t="s">
        <v>2683</v>
      </c>
      <c r="C141" s="51">
        <v>300000004341</v>
      </c>
      <c r="D141" s="51">
        <v>1020306367</v>
      </c>
      <c r="E141" s="50" t="s">
        <v>1385</v>
      </c>
      <c r="F141" s="48">
        <v>0</v>
      </c>
      <c r="G141" s="48">
        <v>0</v>
      </c>
      <c r="H141" s="48">
        <v>0</v>
      </c>
      <c r="I141" s="48">
        <v>0</v>
      </c>
      <c r="J141" s="48">
        <v>0</v>
      </c>
      <c r="K141" s="48">
        <v>0</v>
      </c>
      <c r="L141" s="48">
        <v>0</v>
      </c>
      <c r="M141" s="48">
        <v>0</v>
      </c>
      <c r="N141" s="48">
        <v>0</v>
      </c>
      <c r="O141" s="48">
        <f t="shared" si="42"/>
        <v>108.15302</v>
      </c>
      <c r="P141" s="48">
        <f t="shared" si="43"/>
        <v>95.689599999999999</v>
      </c>
      <c r="Q141" s="48">
        <v>91.342939999999999</v>
      </c>
      <c r="R141" s="48">
        <v>81.681200000000004</v>
      </c>
      <c r="S141" s="48">
        <v>57.970440000000004</v>
      </c>
      <c r="T141" s="48">
        <v>48.308700000000002</v>
      </c>
      <c r="U141" s="48">
        <v>33.372500000000002</v>
      </c>
      <c r="V141" s="48">
        <v>33.372500000000002</v>
      </c>
      <c r="W141" s="48">
        <v>16.810079999999999</v>
      </c>
      <c r="X141" s="48">
        <v>14.0084</v>
      </c>
      <c r="Y141" s="48">
        <v>0</v>
      </c>
      <c r="Z141" s="48">
        <v>0</v>
      </c>
      <c r="AA141" s="49">
        <f t="shared" si="44"/>
        <v>0</v>
      </c>
      <c r="AB141" s="49">
        <f t="shared" si="45"/>
        <v>0</v>
      </c>
      <c r="AC141" s="49">
        <v>0</v>
      </c>
      <c r="AD141" s="49">
        <v>0</v>
      </c>
      <c r="AE141" s="49">
        <v>0</v>
      </c>
      <c r="AF141" s="49">
        <v>0</v>
      </c>
      <c r="AG141" s="49">
        <v>0</v>
      </c>
      <c r="AH141" s="49">
        <v>0</v>
      </c>
      <c r="AI141" s="49">
        <v>0</v>
      </c>
      <c r="AJ141" s="49">
        <v>0</v>
      </c>
      <c r="AK141" s="49">
        <v>0</v>
      </c>
      <c r="AL141" s="49">
        <v>0</v>
      </c>
      <c r="AM141" s="49">
        <v>0</v>
      </c>
      <c r="AN141" s="49">
        <v>0</v>
      </c>
      <c r="AO141" s="49">
        <v>0</v>
      </c>
      <c r="AP141" s="49">
        <v>0</v>
      </c>
      <c r="AQ141" s="47" t="s">
        <v>1386</v>
      </c>
      <c r="AR141" s="48">
        <v>95.689599999999999</v>
      </c>
      <c r="AT141" s="46" t="s">
        <v>1310</v>
      </c>
      <c r="AU141" s="45">
        <v>1</v>
      </c>
      <c r="AV141" s="44" t="s">
        <v>3119</v>
      </c>
      <c r="AW141" s="43">
        <v>44364</v>
      </c>
      <c r="AX141" s="42">
        <v>36.609000000000002</v>
      </c>
      <c r="AY141" s="41">
        <v>50</v>
      </c>
      <c r="AZ141" s="40"/>
      <c r="BA141" s="40"/>
      <c r="BB141" s="40"/>
      <c r="BC141" s="40"/>
      <c r="BD141" s="40"/>
      <c r="BE141" s="40"/>
      <c r="BF141" s="39" t="s">
        <v>2695</v>
      </c>
      <c r="BG141" s="38">
        <v>44680</v>
      </c>
      <c r="BK141" s="37"/>
      <c r="BL141" s="37"/>
      <c r="BM141" s="37"/>
      <c r="BN141" s="32"/>
      <c r="BP141" s="36"/>
      <c r="BQ141" s="36"/>
      <c r="BR141" s="36"/>
      <c r="CE141" s="35">
        <f t="shared" si="46"/>
        <v>0</v>
      </c>
      <c r="CF141" s="33">
        <f t="shared" si="47"/>
        <v>0</v>
      </c>
      <c r="CG141" s="34">
        <f t="shared" si="48"/>
        <v>33.372500000000002</v>
      </c>
      <c r="CH141" s="33">
        <f t="shared" si="49"/>
        <v>48.308700000000002</v>
      </c>
    </row>
    <row r="142" spans="1:86" ht="90" x14ac:dyDescent="0.25">
      <c r="A142" s="53">
        <v>0</v>
      </c>
      <c r="B142" s="52">
        <v>0</v>
      </c>
      <c r="C142" s="51">
        <v>300000004301</v>
      </c>
      <c r="D142" s="51">
        <v>1020205702</v>
      </c>
      <c r="E142" s="50" t="s">
        <v>1387</v>
      </c>
      <c r="F142" s="48">
        <v>0</v>
      </c>
      <c r="G142" s="48">
        <v>0</v>
      </c>
      <c r="H142" s="48">
        <v>0</v>
      </c>
      <c r="I142" s="48">
        <v>0</v>
      </c>
      <c r="J142" s="48">
        <v>0</v>
      </c>
      <c r="K142" s="48">
        <v>0</v>
      </c>
      <c r="L142" s="48">
        <v>0</v>
      </c>
      <c r="M142" s="48">
        <v>0</v>
      </c>
      <c r="N142" s="48">
        <v>0</v>
      </c>
      <c r="O142" s="48">
        <f t="shared" si="42"/>
        <v>8500.322619999999</v>
      </c>
      <c r="P142" s="48">
        <f t="shared" si="43"/>
        <v>7168.6185399999995</v>
      </c>
      <c r="Q142" s="48">
        <v>6047.72318</v>
      </c>
      <c r="R142" s="48">
        <v>5039.7693099999997</v>
      </c>
      <c r="S142" s="48">
        <v>0</v>
      </c>
      <c r="T142" s="48">
        <v>0</v>
      </c>
      <c r="U142" s="48">
        <v>0</v>
      </c>
      <c r="V142" s="48">
        <v>0</v>
      </c>
      <c r="W142" s="48">
        <v>1033.67533</v>
      </c>
      <c r="X142" s="48">
        <v>861.39611000000002</v>
      </c>
      <c r="Y142" s="48">
        <v>555.97693000000004</v>
      </c>
      <c r="Z142" s="48">
        <v>463.31411000000003</v>
      </c>
      <c r="AA142" s="49">
        <f t="shared" si="44"/>
        <v>862.94717999999989</v>
      </c>
      <c r="AB142" s="49">
        <f t="shared" si="45"/>
        <v>804.13900999999998</v>
      </c>
      <c r="AC142" s="49">
        <v>133.81702000000001</v>
      </c>
      <c r="AD142" s="49">
        <v>44.391779999999997</v>
      </c>
      <c r="AE142" s="49">
        <v>28.42924</v>
      </c>
      <c r="AF142" s="49">
        <v>3.4601199999999999</v>
      </c>
      <c r="AG142" s="49">
        <v>130.34652</v>
      </c>
      <c r="AH142" s="49">
        <v>108.6221</v>
      </c>
      <c r="AI142" s="49">
        <v>222.5025</v>
      </c>
      <c r="AJ142" s="49">
        <v>185.41874999999999</v>
      </c>
      <c r="AK142" s="49">
        <v>0</v>
      </c>
      <c r="AL142" s="49">
        <v>0</v>
      </c>
      <c r="AM142" s="49">
        <v>300</v>
      </c>
      <c r="AN142" s="49">
        <v>0</v>
      </c>
      <c r="AO142" s="49">
        <v>0</v>
      </c>
      <c r="AP142" s="49">
        <v>0</v>
      </c>
      <c r="AQ142" s="47" t="s">
        <v>1388</v>
      </c>
      <c r="AR142" s="48">
        <v>7168.6185399999995</v>
      </c>
      <c r="AT142" s="46" t="s">
        <v>1310</v>
      </c>
      <c r="AU142" s="45">
        <v>1</v>
      </c>
      <c r="AV142" s="44" t="s">
        <v>3120</v>
      </c>
      <c r="AW142" s="43">
        <v>44180</v>
      </c>
      <c r="AX142" s="42">
        <v>266.87299999999999</v>
      </c>
      <c r="AY142" s="41">
        <v>100</v>
      </c>
      <c r="AZ142" s="40"/>
      <c r="BA142" s="40"/>
      <c r="BB142" s="40"/>
      <c r="BC142" s="40"/>
      <c r="BD142" s="40"/>
      <c r="BE142" s="40"/>
      <c r="BF142" s="39" t="s">
        <v>2695</v>
      </c>
      <c r="BG142" s="38">
        <v>44680</v>
      </c>
      <c r="BK142" s="37"/>
      <c r="BL142" s="37"/>
      <c r="BM142" s="37"/>
      <c r="BN142" s="32"/>
      <c r="BP142" s="36"/>
      <c r="BQ142" s="36"/>
      <c r="BR142" s="36"/>
      <c r="CE142" s="35">
        <f t="shared" si="46"/>
        <v>5039.7693099999997</v>
      </c>
      <c r="CF142" s="33">
        <f t="shared" si="47"/>
        <v>0</v>
      </c>
      <c r="CG142" s="34">
        <f t="shared" si="48"/>
        <v>0</v>
      </c>
      <c r="CH142" s="33">
        <f t="shared" si="49"/>
        <v>0</v>
      </c>
    </row>
    <row r="143" spans="1:86" ht="120" x14ac:dyDescent="0.25">
      <c r="A143" s="53">
        <v>0</v>
      </c>
      <c r="B143" s="52">
        <v>0</v>
      </c>
      <c r="C143" s="51">
        <v>300000003858</v>
      </c>
      <c r="D143" s="51">
        <v>1020306021</v>
      </c>
      <c r="E143" s="50" t="s">
        <v>1389</v>
      </c>
      <c r="F143" s="48">
        <v>0</v>
      </c>
      <c r="G143" s="48">
        <v>0</v>
      </c>
      <c r="H143" s="48">
        <v>0</v>
      </c>
      <c r="I143" s="48">
        <v>0</v>
      </c>
      <c r="J143" s="48">
        <v>0</v>
      </c>
      <c r="K143" s="48">
        <v>0</v>
      </c>
      <c r="L143" s="48">
        <v>0</v>
      </c>
      <c r="M143" s="48">
        <v>0</v>
      </c>
      <c r="N143" s="48">
        <v>0</v>
      </c>
      <c r="O143" s="48">
        <f t="shared" si="42"/>
        <v>872.91188000000011</v>
      </c>
      <c r="P143" s="48">
        <f t="shared" si="43"/>
        <v>740.76387</v>
      </c>
      <c r="Q143" s="48">
        <v>550.76639999999998</v>
      </c>
      <c r="R143" s="48">
        <v>458.97199999999998</v>
      </c>
      <c r="S143" s="48">
        <v>0</v>
      </c>
      <c r="T143" s="48">
        <v>0</v>
      </c>
      <c r="U143" s="48">
        <v>0</v>
      </c>
      <c r="V143" s="48">
        <v>0</v>
      </c>
      <c r="W143" s="48">
        <v>69.686400000000006</v>
      </c>
      <c r="X143" s="48">
        <v>58.072000000000003</v>
      </c>
      <c r="Y143" s="48">
        <v>151.65965</v>
      </c>
      <c r="Z143" s="48">
        <v>126.38303999999999</v>
      </c>
      <c r="AA143" s="49">
        <f t="shared" si="44"/>
        <v>100.79943</v>
      </c>
      <c r="AB143" s="49">
        <f t="shared" si="45"/>
        <v>97.336830000000006</v>
      </c>
      <c r="AC143" s="49">
        <v>50.969270000000002</v>
      </c>
      <c r="AD143" s="49">
        <v>16.908290000000001</v>
      </c>
      <c r="AE143" s="49">
        <v>10.82835</v>
      </c>
      <c r="AF143" s="49">
        <v>1.31792</v>
      </c>
      <c r="AG143" s="49">
        <v>20.775600000000001</v>
      </c>
      <c r="AH143" s="49">
        <v>17.312999999999999</v>
      </c>
      <c r="AI143" s="49">
        <v>0</v>
      </c>
      <c r="AJ143" s="49">
        <v>0</v>
      </c>
      <c r="AK143" s="49">
        <v>0</v>
      </c>
      <c r="AL143" s="49">
        <v>0</v>
      </c>
      <c r="AM143" s="49">
        <v>0</v>
      </c>
      <c r="AN143" s="49">
        <v>0</v>
      </c>
      <c r="AO143" s="49">
        <v>0</v>
      </c>
      <c r="AP143" s="49">
        <v>0</v>
      </c>
      <c r="AQ143" s="47" t="s">
        <v>1390</v>
      </c>
      <c r="AR143" s="48">
        <v>740.76387</v>
      </c>
      <c r="AT143" s="46" t="s">
        <v>1310</v>
      </c>
      <c r="AU143" s="45">
        <v>1</v>
      </c>
      <c r="AV143" s="44" t="s">
        <v>3121</v>
      </c>
      <c r="AW143" s="43">
        <v>44099</v>
      </c>
      <c r="AX143" s="42">
        <v>43.267000000000003</v>
      </c>
      <c r="AY143" s="41">
        <v>150</v>
      </c>
      <c r="AZ143" s="40"/>
      <c r="BA143" s="40"/>
      <c r="BB143" s="40"/>
      <c r="BC143" s="40"/>
      <c r="BD143" s="40"/>
      <c r="BE143" s="40"/>
      <c r="BF143" s="39" t="s">
        <v>2695</v>
      </c>
      <c r="BG143" s="38">
        <v>44680</v>
      </c>
      <c r="BK143" s="37"/>
      <c r="BL143" s="37"/>
      <c r="BM143" s="37"/>
      <c r="BN143" s="32"/>
      <c r="BP143" s="36"/>
      <c r="BQ143" s="36"/>
      <c r="BR143" s="36"/>
      <c r="CE143" s="35">
        <f t="shared" si="46"/>
        <v>458.97199999999998</v>
      </c>
      <c r="CF143" s="33">
        <f t="shared" si="47"/>
        <v>0</v>
      </c>
      <c r="CG143" s="34">
        <f t="shared" si="48"/>
        <v>0</v>
      </c>
      <c r="CH143" s="33">
        <f t="shared" si="49"/>
        <v>0</v>
      </c>
    </row>
    <row r="144" spans="1:86" ht="75" x14ac:dyDescent="0.25">
      <c r="A144" s="53">
        <v>0</v>
      </c>
      <c r="B144" s="52">
        <v>0</v>
      </c>
      <c r="C144" s="51">
        <v>300000003819</v>
      </c>
      <c r="D144" s="51">
        <v>1020306023</v>
      </c>
      <c r="E144" s="50" t="s">
        <v>1391</v>
      </c>
      <c r="F144" s="48">
        <v>0</v>
      </c>
      <c r="G144" s="48">
        <v>0</v>
      </c>
      <c r="H144" s="48">
        <v>0</v>
      </c>
      <c r="I144" s="48">
        <v>0</v>
      </c>
      <c r="J144" s="48">
        <v>0</v>
      </c>
      <c r="K144" s="48">
        <v>0</v>
      </c>
      <c r="L144" s="48">
        <v>0</v>
      </c>
      <c r="M144" s="48">
        <v>0</v>
      </c>
      <c r="N144" s="48">
        <v>0</v>
      </c>
      <c r="O144" s="48">
        <f t="shared" si="42"/>
        <v>1600.65634</v>
      </c>
      <c r="P144" s="48">
        <f t="shared" si="43"/>
        <v>1360.8085900000001</v>
      </c>
      <c r="Q144" s="48">
        <v>453.02760000000001</v>
      </c>
      <c r="R144" s="48">
        <v>377.52300000000002</v>
      </c>
      <c r="S144" s="48">
        <v>0</v>
      </c>
      <c r="T144" s="48">
        <v>0</v>
      </c>
      <c r="U144" s="48">
        <v>0</v>
      </c>
      <c r="V144" s="48">
        <v>0</v>
      </c>
      <c r="W144" s="48">
        <v>747.31079999999997</v>
      </c>
      <c r="X144" s="48">
        <v>622.75900000000001</v>
      </c>
      <c r="Y144" s="48">
        <v>172.59572</v>
      </c>
      <c r="Z144" s="48">
        <v>143.82977</v>
      </c>
      <c r="AA144" s="49">
        <f t="shared" si="44"/>
        <v>227.72221999999999</v>
      </c>
      <c r="AB144" s="49">
        <f t="shared" si="45"/>
        <v>216.69682</v>
      </c>
      <c r="AC144" s="49">
        <v>18.48751</v>
      </c>
      <c r="AD144" s="49">
        <v>5.5364100000000001</v>
      </c>
      <c r="AE144" s="49">
        <v>9.2076100000000007</v>
      </c>
      <c r="AF144" s="49">
        <v>0.35809999999999997</v>
      </c>
      <c r="AG144" s="49">
        <v>66.1524</v>
      </c>
      <c r="AH144" s="49">
        <v>55.127000000000002</v>
      </c>
      <c r="AI144" s="49">
        <v>0</v>
      </c>
      <c r="AJ144" s="49">
        <v>0</v>
      </c>
      <c r="AK144" s="49">
        <v>0</v>
      </c>
      <c r="AL144" s="49">
        <v>0</v>
      </c>
      <c r="AM144" s="49">
        <v>80</v>
      </c>
      <c r="AN144" s="49">
        <v>0</v>
      </c>
      <c r="AO144" s="49">
        <v>0</v>
      </c>
      <c r="AP144" s="49">
        <v>47.98019</v>
      </c>
      <c r="AQ144" s="47" t="s">
        <v>1392</v>
      </c>
      <c r="AR144" s="48">
        <v>1360.8085900000001</v>
      </c>
      <c r="AT144" s="46" t="s">
        <v>1310</v>
      </c>
      <c r="AU144" s="45">
        <v>1</v>
      </c>
      <c r="AV144" s="44" t="s">
        <v>3122</v>
      </c>
      <c r="AW144" s="43">
        <v>44084</v>
      </c>
      <c r="AX144" s="42">
        <v>43.267000000000003</v>
      </c>
      <c r="AY144" s="41">
        <v>150</v>
      </c>
      <c r="AZ144" s="40"/>
      <c r="BA144" s="40"/>
      <c r="BB144" s="40"/>
      <c r="BC144" s="40"/>
      <c r="BD144" s="40"/>
      <c r="BE144" s="40"/>
      <c r="BF144" s="39" t="s">
        <v>2695</v>
      </c>
      <c r="BG144" s="38">
        <v>44712</v>
      </c>
      <c r="BK144" s="37"/>
      <c r="BL144" s="37"/>
      <c r="BM144" s="37"/>
      <c r="BN144" s="32"/>
      <c r="BP144" s="36"/>
      <c r="BQ144" s="36"/>
      <c r="BR144" s="36"/>
      <c r="CE144" s="35">
        <f t="shared" si="46"/>
        <v>377.52300000000002</v>
      </c>
      <c r="CF144" s="33">
        <f t="shared" si="47"/>
        <v>0</v>
      </c>
      <c r="CG144" s="34">
        <f t="shared" si="48"/>
        <v>0</v>
      </c>
      <c r="CH144" s="33">
        <f t="shared" si="49"/>
        <v>0</v>
      </c>
    </row>
    <row r="145" spans="1:86" ht="71.25" customHeight="1" x14ac:dyDescent="0.25">
      <c r="A145" s="53">
        <v>0</v>
      </c>
      <c r="B145" s="52" t="s">
        <v>2683</v>
      </c>
      <c r="C145" s="51">
        <v>300000004377</v>
      </c>
      <c r="D145" s="51">
        <v>1020206712</v>
      </c>
      <c r="E145" s="50" t="s">
        <v>1393</v>
      </c>
      <c r="F145" s="48">
        <v>0</v>
      </c>
      <c r="G145" s="48">
        <v>0</v>
      </c>
      <c r="H145" s="48">
        <v>0</v>
      </c>
      <c r="I145" s="48">
        <v>0</v>
      </c>
      <c r="J145" s="48">
        <v>0</v>
      </c>
      <c r="K145" s="48">
        <v>0</v>
      </c>
      <c r="L145" s="48">
        <v>0</v>
      </c>
      <c r="M145" s="48">
        <v>0</v>
      </c>
      <c r="N145" s="48">
        <v>0</v>
      </c>
      <c r="O145" s="48">
        <f t="shared" si="42"/>
        <v>697.00705000000005</v>
      </c>
      <c r="P145" s="48">
        <f t="shared" si="43"/>
        <v>611.73767000000009</v>
      </c>
      <c r="Q145" s="48">
        <v>643.74107000000004</v>
      </c>
      <c r="R145" s="48">
        <v>561.27337</v>
      </c>
      <c r="S145" s="48">
        <v>494.80621000000002</v>
      </c>
      <c r="T145" s="48">
        <v>412.33850999999999</v>
      </c>
      <c r="U145" s="48">
        <v>148.93486000000001</v>
      </c>
      <c r="V145" s="48">
        <v>148.93486000000001</v>
      </c>
      <c r="W145" s="48">
        <v>16.810079999999999</v>
      </c>
      <c r="X145" s="48">
        <v>14.0084</v>
      </c>
      <c r="Y145" s="48">
        <v>0</v>
      </c>
      <c r="Z145" s="48">
        <v>0</v>
      </c>
      <c r="AA145" s="49">
        <f t="shared" si="44"/>
        <v>36.4559</v>
      </c>
      <c r="AB145" s="49">
        <f t="shared" si="45"/>
        <v>36.4559</v>
      </c>
      <c r="AC145" s="49">
        <v>13.81906</v>
      </c>
      <c r="AD145" s="49">
        <v>4.1647100000000004</v>
      </c>
      <c r="AE145" s="49">
        <v>2.6550099999999999</v>
      </c>
      <c r="AF145" s="49">
        <v>0.39790999999999999</v>
      </c>
      <c r="AG145" s="49">
        <v>0</v>
      </c>
      <c r="AH145" s="49">
        <v>0</v>
      </c>
      <c r="AI145" s="49">
        <v>0</v>
      </c>
      <c r="AJ145" s="49">
        <v>0</v>
      </c>
      <c r="AK145" s="49">
        <v>0</v>
      </c>
      <c r="AL145" s="49">
        <v>0</v>
      </c>
      <c r="AM145" s="49">
        <v>0</v>
      </c>
      <c r="AN145" s="49">
        <v>0</v>
      </c>
      <c r="AO145" s="49">
        <v>0</v>
      </c>
      <c r="AP145" s="49">
        <v>15.41921</v>
      </c>
      <c r="AQ145" s="47" t="s">
        <v>1394</v>
      </c>
      <c r="AR145" s="48">
        <v>611.73766999999998</v>
      </c>
      <c r="AT145" s="46" t="s">
        <v>1310</v>
      </c>
      <c r="AU145" s="45">
        <v>1</v>
      </c>
      <c r="AV145" s="44" t="s">
        <v>3123</v>
      </c>
      <c r="AW145" s="43">
        <v>44390</v>
      </c>
      <c r="AX145" s="42">
        <v>52.9818</v>
      </c>
      <c r="AY145" s="41">
        <v>20</v>
      </c>
      <c r="AZ145" s="40"/>
      <c r="BA145" s="40"/>
      <c r="BB145" s="40"/>
      <c r="BC145" s="40"/>
      <c r="BD145" s="40"/>
      <c r="BE145" s="40"/>
      <c r="BF145" s="39" t="s">
        <v>2696</v>
      </c>
      <c r="BG145" s="38">
        <v>44771</v>
      </c>
      <c r="BK145" s="37"/>
      <c r="BL145" s="37"/>
      <c r="BM145" s="114">
        <f>D145</f>
        <v>1020206712</v>
      </c>
      <c r="BN145" s="32" t="s">
        <v>2231</v>
      </c>
      <c r="BO145" s="113" t="e">
        <v>#VALUE!</v>
      </c>
      <c r="BP145" s="31">
        <v>15419.21</v>
      </c>
      <c r="BQ145" s="112" t="e">
        <f>BO145-BP145/1000</f>
        <v>#VALUE!</v>
      </c>
      <c r="BR145" s="36"/>
      <c r="CE145" s="35">
        <f t="shared" si="46"/>
        <v>0</v>
      </c>
      <c r="CF145" s="33">
        <f t="shared" si="47"/>
        <v>0</v>
      </c>
      <c r="CG145" s="34">
        <f t="shared" si="48"/>
        <v>148.93486000000001</v>
      </c>
      <c r="CH145" s="33">
        <f t="shared" si="49"/>
        <v>412.33850999999999</v>
      </c>
    </row>
    <row r="146" spans="1:86" ht="75" customHeight="1" x14ac:dyDescent="0.25">
      <c r="A146" s="53">
        <v>0</v>
      </c>
      <c r="B146" s="52" t="s">
        <v>2683</v>
      </c>
      <c r="C146" s="51">
        <v>300000004364</v>
      </c>
      <c r="D146" s="51">
        <v>1020206708</v>
      </c>
      <c r="E146" s="50" t="s">
        <v>1395</v>
      </c>
      <c r="F146" s="48">
        <v>0</v>
      </c>
      <c r="G146" s="48">
        <v>0</v>
      </c>
      <c r="H146" s="48">
        <v>0</v>
      </c>
      <c r="I146" s="48">
        <v>0</v>
      </c>
      <c r="J146" s="48">
        <v>0</v>
      </c>
      <c r="K146" s="48">
        <v>0</v>
      </c>
      <c r="L146" s="48">
        <v>0</v>
      </c>
      <c r="M146" s="48">
        <v>0</v>
      </c>
      <c r="N146" s="48">
        <v>0</v>
      </c>
      <c r="O146" s="48">
        <f t="shared" si="42"/>
        <v>1057.7191</v>
      </c>
      <c r="P146" s="48">
        <f t="shared" si="43"/>
        <v>936.15465000000017</v>
      </c>
      <c r="Q146" s="48">
        <v>505.23251000000005</v>
      </c>
      <c r="R146" s="48">
        <v>464.10881000000006</v>
      </c>
      <c r="S146" s="48">
        <v>246.74217999999999</v>
      </c>
      <c r="T146" s="48">
        <v>205.61848000000001</v>
      </c>
      <c r="U146" s="48">
        <v>258.49032999999997</v>
      </c>
      <c r="V146" s="48">
        <v>258.49032999999997</v>
      </c>
      <c r="W146" s="48">
        <v>482.64447999999999</v>
      </c>
      <c r="X146" s="48">
        <v>402.20373000000001</v>
      </c>
      <c r="Y146" s="48">
        <v>0</v>
      </c>
      <c r="Z146" s="48">
        <v>0</v>
      </c>
      <c r="AA146" s="49">
        <f t="shared" si="44"/>
        <v>69.842109999999991</v>
      </c>
      <c r="AB146" s="49">
        <f t="shared" si="45"/>
        <v>69.842109999999991</v>
      </c>
      <c r="AC146" s="49">
        <v>25.34496</v>
      </c>
      <c r="AD146" s="49">
        <v>7.6510300000000004</v>
      </c>
      <c r="AE146" s="49">
        <v>18.65859</v>
      </c>
      <c r="AF146" s="49">
        <v>0.38935999999999998</v>
      </c>
      <c r="AG146" s="49">
        <v>0</v>
      </c>
      <c r="AH146" s="49">
        <v>0</v>
      </c>
      <c r="AI146" s="49">
        <v>0</v>
      </c>
      <c r="AJ146" s="49">
        <v>0</v>
      </c>
      <c r="AK146" s="49">
        <v>0</v>
      </c>
      <c r="AL146" s="49">
        <v>0</v>
      </c>
      <c r="AM146" s="49">
        <v>0</v>
      </c>
      <c r="AN146" s="49">
        <v>0</v>
      </c>
      <c r="AO146" s="49">
        <v>0</v>
      </c>
      <c r="AP146" s="49">
        <v>17.798169999999999</v>
      </c>
      <c r="AQ146" s="47" t="s">
        <v>1396</v>
      </c>
      <c r="AR146" s="48">
        <v>936.15465000000017</v>
      </c>
      <c r="AT146" s="46" t="s">
        <v>1310</v>
      </c>
      <c r="AU146" s="45">
        <v>1</v>
      </c>
      <c r="AV146" s="44" t="s">
        <v>3124</v>
      </c>
      <c r="AW146" s="43">
        <v>44531</v>
      </c>
      <c r="AX146" s="42">
        <v>36.60924</v>
      </c>
      <c r="AY146" s="41">
        <v>45</v>
      </c>
      <c r="AZ146" s="40"/>
      <c r="BA146" s="40"/>
      <c r="BB146" s="40"/>
      <c r="BC146" s="40"/>
      <c r="BD146" s="40"/>
      <c r="BE146" s="40"/>
      <c r="BF146" s="39" t="s">
        <v>2696</v>
      </c>
      <c r="BG146" s="38">
        <v>44834</v>
      </c>
      <c r="BK146" s="37"/>
      <c r="BL146" s="37"/>
      <c r="BM146" s="114">
        <f>D146</f>
        <v>1020206708</v>
      </c>
      <c r="BN146" s="32" t="s">
        <v>2286</v>
      </c>
      <c r="BO146" s="113" t="e">
        <v>#VALUE!</v>
      </c>
      <c r="BP146" s="31">
        <v>17798.169999999998</v>
      </c>
      <c r="BQ146" s="112" t="e">
        <f>BO146-BP146/1000</f>
        <v>#VALUE!</v>
      </c>
      <c r="BR146" s="36"/>
      <c r="CE146" s="35">
        <f t="shared" si="46"/>
        <v>0</v>
      </c>
      <c r="CF146" s="33">
        <f t="shared" si="47"/>
        <v>0</v>
      </c>
      <c r="CG146" s="34">
        <f t="shared" si="48"/>
        <v>258.49032999999997</v>
      </c>
      <c r="CH146" s="33">
        <f t="shared" si="49"/>
        <v>205.61848000000001</v>
      </c>
    </row>
    <row r="147" spans="1:86" ht="85.5" customHeight="1" x14ac:dyDescent="0.25">
      <c r="A147" s="53">
        <v>0</v>
      </c>
      <c r="B147" s="52" t="s">
        <v>2683</v>
      </c>
      <c r="C147" s="51">
        <v>300000004333</v>
      </c>
      <c r="D147" s="51">
        <v>1020306335</v>
      </c>
      <c r="E147" s="50" t="s">
        <v>1397</v>
      </c>
      <c r="F147" s="48">
        <v>0</v>
      </c>
      <c r="G147" s="48">
        <v>0</v>
      </c>
      <c r="H147" s="48">
        <v>0</v>
      </c>
      <c r="I147" s="48">
        <v>0</v>
      </c>
      <c r="J147" s="48">
        <v>0</v>
      </c>
      <c r="K147" s="48">
        <v>0</v>
      </c>
      <c r="L147" s="48">
        <v>0</v>
      </c>
      <c r="M147" s="48">
        <v>0</v>
      </c>
      <c r="N147" s="48">
        <v>0</v>
      </c>
      <c r="O147" s="48">
        <f t="shared" si="42"/>
        <v>935.7674199999999</v>
      </c>
      <c r="P147" s="48">
        <f t="shared" si="43"/>
        <v>800.35456999999997</v>
      </c>
      <c r="Q147" s="48">
        <v>186.64063999999999</v>
      </c>
      <c r="R147" s="48">
        <v>167.61752999999999</v>
      </c>
      <c r="S147" s="48">
        <v>114.13867999999999</v>
      </c>
      <c r="T147" s="48">
        <v>95.115570000000005</v>
      </c>
      <c r="U147" s="48">
        <v>72.501959999999997</v>
      </c>
      <c r="V147" s="48">
        <v>72.501959999999997</v>
      </c>
      <c r="W147" s="48">
        <v>698.33844999999997</v>
      </c>
      <c r="X147" s="48">
        <v>581.94871000000001</v>
      </c>
      <c r="Y147" s="48">
        <v>0</v>
      </c>
      <c r="Z147" s="48">
        <v>0</v>
      </c>
      <c r="AA147" s="49">
        <f t="shared" si="44"/>
        <v>50.788330000000002</v>
      </c>
      <c r="AB147" s="49">
        <f t="shared" si="45"/>
        <v>50.788330000000002</v>
      </c>
      <c r="AC147" s="49">
        <v>17.226409999999998</v>
      </c>
      <c r="AD147" s="49">
        <v>5.15998</v>
      </c>
      <c r="AE147" s="49">
        <v>8.3829000000000011</v>
      </c>
      <c r="AF147" s="49">
        <v>0.33972999999999998</v>
      </c>
      <c r="AG147" s="49">
        <v>0</v>
      </c>
      <c r="AH147" s="49">
        <v>0</v>
      </c>
      <c r="AI147" s="49">
        <v>0</v>
      </c>
      <c r="AJ147" s="49">
        <v>0</v>
      </c>
      <c r="AK147" s="49">
        <v>0</v>
      </c>
      <c r="AL147" s="49">
        <v>0</v>
      </c>
      <c r="AM147" s="49">
        <v>0</v>
      </c>
      <c r="AN147" s="49">
        <v>0</v>
      </c>
      <c r="AO147" s="49">
        <v>0</v>
      </c>
      <c r="AP147" s="49">
        <v>19.679310000000001</v>
      </c>
      <c r="AQ147" s="47" t="s">
        <v>1398</v>
      </c>
      <c r="AR147" s="48">
        <v>800.35456999999997</v>
      </c>
      <c r="AT147" s="46" t="s">
        <v>1310</v>
      </c>
      <c r="AU147" s="45">
        <v>1</v>
      </c>
      <c r="AV147" s="44" t="s">
        <v>3125</v>
      </c>
      <c r="AW147" s="43">
        <v>44407</v>
      </c>
      <c r="AX147" s="42">
        <v>40.196240000000003</v>
      </c>
      <c r="AY147" s="41">
        <v>150</v>
      </c>
      <c r="AZ147" s="40"/>
      <c r="BA147" s="40"/>
      <c r="BB147" s="40"/>
      <c r="BC147" s="40"/>
      <c r="BD147" s="40"/>
      <c r="BE147" s="40"/>
      <c r="BF147" s="39" t="s">
        <v>2696</v>
      </c>
      <c r="BG147" s="38">
        <v>44834</v>
      </c>
      <c r="BK147" s="37"/>
      <c r="BL147" s="37"/>
      <c r="BM147" s="114">
        <f>D147</f>
        <v>1020306335</v>
      </c>
      <c r="BN147" s="32" t="s">
        <v>2285</v>
      </c>
      <c r="BO147" s="113" t="e">
        <v>#VALUE!</v>
      </c>
      <c r="BP147" s="31">
        <v>19679.310000000001</v>
      </c>
      <c r="BQ147" s="112" t="e">
        <f>BO147-BP147/1000</f>
        <v>#VALUE!</v>
      </c>
      <c r="BR147" s="36"/>
      <c r="CE147" s="35">
        <f t="shared" si="46"/>
        <v>0</v>
      </c>
      <c r="CF147" s="33">
        <f t="shared" si="47"/>
        <v>0</v>
      </c>
      <c r="CG147" s="34">
        <f t="shared" si="48"/>
        <v>72.501959999999997</v>
      </c>
      <c r="CH147" s="33">
        <f t="shared" si="49"/>
        <v>95.115570000000005</v>
      </c>
    </row>
    <row r="148" spans="1:86" ht="90" customHeight="1" x14ac:dyDescent="0.25">
      <c r="A148" s="53">
        <v>0</v>
      </c>
      <c r="B148" s="52" t="s">
        <v>2683</v>
      </c>
      <c r="C148" s="51">
        <v>300000004348</v>
      </c>
      <c r="D148" s="51">
        <v>1020306315</v>
      </c>
      <c r="E148" s="50" t="s">
        <v>1399</v>
      </c>
      <c r="F148" s="48">
        <v>0</v>
      </c>
      <c r="G148" s="48">
        <v>0</v>
      </c>
      <c r="H148" s="48">
        <v>0</v>
      </c>
      <c r="I148" s="48">
        <v>0</v>
      </c>
      <c r="J148" s="48">
        <v>0</v>
      </c>
      <c r="K148" s="48">
        <v>0</v>
      </c>
      <c r="L148" s="48">
        <v>0</v>
      </c>
      <c r="M148" s="48">
        <v>0</v>
      </c>
      <c r="N148" s="48">
        <v>0</v>
      </c>
      <c r="O148" s="48">
        <f t="shared" si="42"/>
        <v>1070.8301799999999</v>
      </c>
      <c r="P148" s="48">
        <f t="shared" si="43"/>
        <v>928.46629999999993</v>
      </c>
      <c r="Q148" s="48">
        <v>641.31405999999993</v>
      </c>
      <c r="R148" s="48">
        <v>556.25679999999988</v>
      </c>
      <c r="S148" s="48">
        <v>510.34356000000002</v>
      </c>
      <c r="T148" s="48">
        <v>425.28629999999998</v>
      </c>
      <c r="U148" s="48">
        <v>130.97049999999999</v>
      </c>
      <c r="V148" s="48">
        <v>130.97049999999999</v>
      </c>
      <c r="W148" s="48">
        <v>343.83972999999997</v>
      </c>
      <c r="X148" s="48">
        <v>286.53311000000002</v>
      </c>
      <c r="Y148" s="48">
        <v>0</v>
      </c>
      <c r="Z148" s="48">
        <v>0</v>
      </c>
      <c r="AA148" s="49">
        <f t="shared" si="44"/>
        <v>85.676389999999998</v>
      </c>
      <c r="AB148" s="49">
        <f t="shared" si="45"/>
        <v>85.676389999999998</v>
      </c>
      <c r="AC148" s="49">
        <v>33.020569999999999</v>
      </c>
      <c r="AD148" s="49">
        <v>9.8886000000000003</v>
      </c>
      <c r="AE148" s="49">
        <v>16.445730000000001</v>
      </c>
      <c r="AF148" s="49">
        <v>0.63959999999999995</v>
      </c>
      <c r="AG148" s="49">
        <v>0</v>
      </c>
      <c r="AH148" s="49">
        <v>0</v>
      </c>
      <c r="AI148" s="49">
        <v>0</v>
      </c>
      <c r="AJ148" s="49">
        <v>0</v>
      </c>
      <c r="AK148" s="49">
        <v>0</v>
      </c>
      <c r="AL148" s="49">
        <v>0</v>
      </c>
      <c r="AM148" s="49">
        <v>0</v>
      </c>
      <c r="AN148" s="49">
        <v>0</v>
      </c>
      <c r="AO148" s="49">
        <v>0</v>
      </c>
      <c r="AP148" s="49">
        <v>25.681889999999999</v>
      </c>
      <c r="AQ148" s="47" t="s">
        <v>1400</v>
      </c>
      <c r="AR148" s="48">
        <v>928.46629999999993</v>
      </c>
      <c r="AT148" s="46" t="s">
        <v>1310</v>
      </c>
      <c r="AU148" s="45">
        <v>1</v>
      </c>
      <c r="AV148" s="44" t="s">
        <v>3126</v>
      </c>
      <c r="AW148" s="43">
        <v>44412</v>
      </c>
      <c r="AX148" s="42">
        <v>36.60924</v>
      </c>
      <c r="AY148" s="41">
        <v>50</v>
      </c>
      <c r="AZ148" s="40"/>
      <c r="BA148" s="40"/>
      <c r="BB148" s="40"/>
      <c r="BC148" s="40"/>
      <c r="BD148" s="40"/>
      <c r="BE148" s="40"/>
      <c r="BF148" s="39" t="s">
        <v>2695</v>
      </c>
      <c r="BG148" s="38">
        <v>44742</v>
      </c>
      <c r="BK148" s="37"/>
      <c r="BL148" s="37"/>
      <c r="BM148" s="37"/>
      <c r="BN148" s="32"/>
      <c r="BP148" s="36"/>
      <c r="BQ148" s="36"/>
      <c r="BR148" s="36"/>
      <c r="CE148" s="35">
        <f t="shared" si="46"/>
        <v>0</v>
      </c>
      <c r="CF148" s="33">
        <f t="shared" si="47"/>
        <v>0</v>
      </c>
      <c r="CG148" s="34">
        <f t="shared" si="48"/>
        <v>130.97049999999999</v>
      </c>
      <c r="CH148" s="33">
        <f t="shared" si="49"/>
        <v>425.28629999999998</v>
      </c>
    </row>
    <row r="149" spans="1:86" ht="45" customHeight="1" x14ac:dyDescent="0.25">
      <c r="A149" s="53">
        <v>0</v>
      </c>
      <c r="B149" s="52" t="s">
        <v>2683</v>
      </c>
      <c r="C149" s="51">
        <v>300000004306</v>
      </c>
      <c r="D149" s="51">
        <v>1020206710</v>
      </c>
      <c r="E149" s="50" t="s">
        <v>2736</v>
      </c>
      <c r="F149" s="48">
        <v>0</v>
      </c>
      <c r="G149" s="48">
        <v>0</v>
      </c>
      <c r="H149" s="48">
        <v>0</v>
      </c>
      <c r="I149" s="48">
        <v>0</v>
      </c>
      <c r="J149" s="48">
        <v>0</v>
      </c>
      <c r="K149" s="48">
        <v>0</v>
      </c>
      <c r="L149" s="48">
        <v>0</v>
      </c>
      <c r="M149" s="48">
        <v>0</v>
      </c>
      <c r="N149" s="48">
        <v>0</v>
      </c>
      <c r="O149" s="48">
        <f t="shared" si="42"/>
        <v>96.133300000000006</v>
      </c>
      <c r="P149" s="48">
        <f t="shared" si="43"/>
        <v>96.133300000000006</v>
      </c>
      <c r="Q149" s="48">
        <v>26.350010000000001</v>
      </c>
      <c r="R149" s="48">
        <v>26.350010000000001</v>
      </c>
      <c r="S149" s="48">
        <v>0</v>
      </c>
      <c r="T149" s="48">
        <v>0</v>
      </c>
      <c r="U149" s="48">
        <v>26.350010000000001</v>
      </c>
      <c r="V149" s="48">
        <v>26.350010000000001</v>
      </c>
      <c r="W149" s="48">
        <v>0</v>
      </c>
      <c r="X149" s="48">
        <v>0</v>
      </c>
      <c r="Y149" s="48">
        <v>0</v>
      </c>
      <c r="Z149" s="48">
        <v>0</v>
      </c>
      <c r="AA149" s="49">
        <f t="shared" si="44"/>
        <v>69.783290000000008</v>
      </c>
      <c r="AB149" s="49">
        <f t="shared" si="45"/>
        <v>69.783290000000008</v>
      </c>
      <c r="AC149" s="49">
        <v>5.3851599999999999</v>
      </c>
      <c r="AD149" s="49">
        <v>1.6152</v>
      </c>
      <c r="AE149" s="49">
        <v>62.630200000000002</v>
      </c>
      <c r="AF149" s="49">
        <v>0.15273</v>
      </c>
      <c r="AG149" s="49">
        <v>0</v>
      </c>
      <c r="AH149" s="49">
        <v>0</v>
      </c>
      <c r="AI149" s="49">
        <v>0</v>
      </c>
      <c r="AJ149" s="49">
        <v>0</v>
      </c>
      <c r="AK149" s="49">
        <v>0</v>
      </c>
      <c r="AL149" s="49">
        <v>0</v>
      </c>
      <c r="AM149" s="49">
        <v>0</v>
      </c>
      <c r="AN149" s="49">
        <v>0</v>
      </c>
      <c r="AO149" s="49">
        <v>0</v>
      </c>
      <c r="AP149" s="49">
        <v>0</v>
      </c>
      <c r="AQ149" s="47" t="s">
        <v>3127</v>
      </c>
      <c r="AR149" s="48">
        <v>0</v>
      </c>
      <c r="AT149" s="46" t="s">
        <v>1310</v>
      </c>
      <c r="AU149" s="45">
        <v>1</v>
      </c>
      <c r="AV149" s="44" t="s">
        <v>3128</v>
      </c>
      <c r="AW149" s="43">
        <v>44522</v>
      </c>
      <c r="AX149" s="42">
        <v>145.69995</v>
      </c>
      <c r="AY149" s="41">
        <v>55</v>
      </c>
      <c r="AZ149" s="40"/>
      <c r="BA149" s="40"/>
      <c r="BB149" s="40"/>
      <c r="BC149" s="40"/>
      <c r="BD149" s="40"/>
      <c r="BE149" s="40"/>
      <c r="BF149" s="39">
        <v>0</v>
      </c>
      <c r="BG149" s="38">
        <v>0</v>
      </c>
      <c r="BK149" s="37"/>
      <c r="BL149" s="37"/>
      <c r="BM149" s="37"/>
      <c r="BN149" s="32"/>
      <c r="BP149" s="36"/>
      <c r="BQ149" s="36"/>
      <c r="BR149" s="36"/>
      <c r="CE149" s="35">
        <f t="shared" si="46"/>
        <v>0</v>
      </c>
      <c r="CF149" s="33">
        <f t="shared" si="47"/>
        <v>0</v>
      </c>
      <c r="CG149" s="34">
        <f t="shared" si="48"/>
        <v>26.350010000000001</v>
      </c>
      <c r="CH149" s="33">
        <f t="shared" si="49"/>
        <v>0</v>
      </c>
    </row>
    <row r="150" spans="1:86" ht="75" customHeight="1" x14ac:dyDescent="0.25">
      <c r="A150" s="53">
        <v>0</v>
      </c>
      <c r="B150" s="52" t="s">
        <v>2683</v>
      </c>
      <c r="C150" s="51">
        <v>300000004368</v>
      </c>
      <c r="D150" s="51">
        <v>1020306369</v>
      </c>
      <c r="E150" s="50" t="s">
        <v>2737</v>
      </c>
      <c r="F150" s="48">
        <v>0</v>
      </c>
      <c r="G150" s="48">
        <v>0</v>
      </c>
      <c r="H150" s="48">
        <v>0</v>
      </c>
      <c r="I150" s="48">
        <v>0</v>
      </c>
      <c r="J150" s="48">
        <v>0</v>
      </c>
      <c r="K150" s="48">
        <v>0</v>
      </c>
      <c r="L150" s="48">
        <v>0</v>
      </c>
      <c r="M150" s="48">
        <v>0</v>
      </c>
      <c r="N150" s="48">
        <v>0</v>
      </c>
      <c r="O150" s="48">
        <f t="shared" si="42"/>
        <v>313.42721</v>
      </c>
      <c r="P150" s="48">
        <f t="shared" si="43"/>
        <v>313.42721</v>
      </c>
      <c r="Q150" s="48">
        <v>243.64152999999999</v>
      </c>
      <c r="R150" s="48">
        <v>243.64152999999999</v>
      </c>
      <c r="S150" s="48">
        <v>0</v>
      </c>
      <c r="T150" s="48">
        <v>0</v>
      </c>
      <c r="U150" s="48">
        <v>243.64152999999999</v>
      </c>
      <c r="V150" s="48">
        <v>243.64152999999999</v>
      </c>
      <c r="W150" s="48">
        <v>0</v>
      </c>
      <c r="X150" s="48">
        <v>0</v>
      </c>
      <c r="Y150" s="48">
        <v>0</v>
      </c>
      <c r="Z150" s="48">
        <v>0</v>
      </c>
      <c r="AA150" s="49">
        <f t="shared" si="44"/>
        <v>69.785679999999999</v>
      </c>
      <c r="AB150" s="49">
        <f t="shared" si="45"/>
        <v>69.785679999999999</v>
      </c>
      <c r="AC150" s="49">
        <v>0.68677999999999995</v>
      </c>
      <c r="AD150" s="49">
        <v>0.19653000000000001</v>
      </c>
      <c r="AE150" s="49">
        <v>68.883760000000009</v>
      </c>
      <c r="AF150" s="49">
        <v>1.8610000000000002E-2</v>
      </c>
      <c r="AG150" s="49">
        <v>0</v>
      </c>
      <c r="AH150" s="49">
        <v>0</v>
      </c>
      <c r="AI150" s="49">
        <v>0</v>
      </c>
      <c r="AJ150" s="49">
        <v>0</v>
      </c>
      <c r="AK150" s="49">
        <v>0</v>
      </c>
      <c r="AL150" s="49">
        <v>0</v>
      </c>
      <c r="AM150" s="49">
        <v>0</v>
      </c>
      <c r="AN150" s="49">
        <v>0</v>
      </c>
      <c r="AO150" s="49">
        <v>0</v>
      </c>
      <c r="AP150" s="49">
        <v>0</v>
      </c>
      <c r="AQ150" s="47" t="s">
        <v>3129</v>
      </c>
      <c r="AR150" s="48">
        <v>0</v>
      </c>
      <c r="AT150" s="46" t="s">
        <v>1310</v>
      </c>
      <c r="AU150" s="45">
        <v>1</v>
      </c>
      <c r="AV150" s="44" t="s">
        <v>3130</v>
      </c>
      <c r="AW150" s="43">
        <v>44347</v>
      </c>
      <c r="AX150" s="42">
        <v>40.196240000000003</v>
      </c>
      <c r="AY150" s="41">
        <v>150</v>
      </c>
      <c r="AZ150" s="40"/>
      <c r="BA150" s="40"/>
      <c r="BB150" s="40"/>
      <c r="BC150" s="40"/>
      <c r="BD150" s="40"/>
      <c r="BE150" s="40"/>
      <c r="BF150" s="39">
        <v>0</v>
      </c>
      <c r="BG150" s="38">
        <v>0</v>
      </c>
      <c r="BK150" s="37"/>
      <c r="BL150" s="37"/>
      <c r="BM150" s="37"/>
      <c r="BN150" s="32"/>
      <c r="BP150" s="36"/>
      <c r="BQ150" s="36"/>
      <c r="BR150" s="36"/>
      <c r="CE150" s="35">
        <f t="shared" si="46"/>
        <v>0</v>
      </c>
      <c r="CF150" s="33">
        <f t="shared" si="47"/>
        <v>0</v>
      </c>
      <c r="CG150" s="34">
        <f t="shared" si="48"/>
        <v>243.64152999999999</v>
      </c>
      <c r="CH150" s="33">
        <f t="shared" si="49"/>
        <v>0</v>
      </c>
    </row>
    <row r="151" spans="1:86" ht="60" customHeight="1" x14ac:dyDescent="0.25">
      <c r="A151" s="53">
        <v>0</v>
      </c>
      <c r="B151" s="52" t="s">
        <v>2683</v>
      </c>
      <c r="C151" s="51">
        <v>300000004409</v>
      </c>
      <c r="D151" s="51">
        <v>1020306324</v>
      </c>
      <c r="E151" s="50" t="s">
        <v>1401</v>
      </c>
      <c r="F151" s="48">
        <v>0</v>
      </c>
      <c r="G151" s="48">
        <v>0</v>
      </c>
      <c r="H151" s="48">
        <v>0</v>
      </c>
      <c r="I151" s="48">
        <v>0</v>
      </c>
      <c r="J151" s="48">
        <v>0</v>
      </c>
      <c r="K151" s="48">
        <v>0</v>
      </c>
      <c r="L151" s="48">
        <v>0</v>
      </c>
      <c r="M151" s="48">
        <v>0</v>
      </c>
      <c r="N151" s="48">
        <v>0</v>
      </c>
      <c r="O151" s="48">
        <f t="shared" si="42"/>
        <v>266.73995000000002</v>
      </c>
      <c r="P151" s="48">
        <f t="shared" si="43"/>
        <v>241.28460000000001</v>
      </c>
      <c r="Q151" s="48">
        <v>234.67431000000002</v>
      </c>
      <c r="R151" s="48">
        <v>211.65815000000001</v>
      </c>
      <c r="S151" s="48">
        <v>138.09694999999999</v>
      </c>
      <c r="T151" s="48">
        <v>115.08079000000001</v>
      </c>
      <c r="U151" s="48">
        <v>96.577360000000013</v>
      </c>
      <c r="V151" s="48">
        <v>96.577360000000013</v>
      </c>
      <c r="W151" s="48">
        <v>14.635120000000001</v>
      </c>
      <c r="X151" s="48">
        <v>12.195930000000001</v>
      </c>
      <c r="Y151" s="48">
        <v>0</v>
      </c>
      <c r="Z151" s="48">
        <v>0</v>
      </c>
      <c r="AA151" s="49">
        <f t="shared" si="44"/>
        <v>17.430520000000001</v>
      </c>
      <c r="AB151" s="49">
        <f t="shared" si="45"/>
        <v>17.430520000000001</v>
      </c>
      <c r="AC151" s="49">
        <v>4.6280000000000001</v>
      </c>
      <c r="AD151" s="49">
        <v>1.3887499999999999</v>
      </c>
      <c r="AE151" s="49">
        <v>0.86476999999999993</v>
      </c>
      <c r="AF151" s="49">
        <v>0.13111999999999999</v>
      </c>
      <c r="AG151" s="49">
        <v>0</v>
      </c>
      <c r="AH151" s="49">
        <v>0</v>
      </c>
      <c r="AI151" s="49">
        <v>0</v>
      </c>
      <c r="AJ151" s="49">
        <v>0</v>
      </c>
      <c r="AK151" s="49">
        <v>0</v>
      </c>
      <c r="AL151" s="49">
        <v>0</v>
      </c>
      <c r="AM151" s="49">
        <v>0</v>
      </c>
      <c r="AN151" s="49">
        <v>0</v>
      </c>
      <c r="AO151" s="49">
        <v>0</v>
      </c>
      <c r="AP151" s="49">
        <v>10.41788</v>
      </c>
      <c r="AQ151" s="47" t="s">
        <v>1402</v>
      </c>
      <c r="AR151" s="48">
        <v>241.28460000000007</v>
      </c>
      <c r="AT151" s="46" t="s">
        <v>1310</v>
      </c>
      <c r="AU151" s="45">
        <v>1</v>
      </c>
      <c r="AV151" s="44" t="s">
        <v>3131</v>
      </c>
      <c r="AW151" s="43">
        <v>44442</v>
      </c>
      <c r="AX151" s="42">
        <v>364.13625000000002</v>
      </c>
      <c r="AY151" s="41">
        <v>140</v>
      </c>
      <c r="AZ151" s="40"/>
      <c r="BA151" s="40"/>
      <c r="BB151" s="40"/>
      <c r="BC151" s="40"/>
      <c r="BD151" s="40"/>
      <c r="BE151" s="40"/>
      <c r="BF151" s="39" t="s">
        <v>2693</v>
      </c>
      <c r="BG151" s="38">
        <v>44865</v>
      </c>
      <c r="BK151" s="37"/>
      <c r="BL151" s="37"/>
      <c r="BM151" s="37"/>
      <c r="BN151" s="32"/>
      <c r="BP151" s="36"/>
      <c r="BQ151" s="36"/>
      <c r="BR151" s="36"/>
      <c r="CE151" s="35">
        <f t="shared" si="46"/>
        <v>0</v>
      </c>
      <c r="CF151" s="33">
        <f t="shared" si="47"/>
        <v>0</v>
      </c>
      <c r="CG151" s="34">
        <f t="shared" si="48"/>
        <v>96.577360000000013</v>
      </c>
      <c r="CH151" s="33">
        <f t="shared" si="49"/>
        <v>115.08079000000001</v>
      </c>
    </row>
    <row r="152" spans="1:86" ht="409.5" customHeight="1" x14ac:dyDescent="0.25">
      <c r="A152" s="53">
        <v>0</v>
      </c>
      <c r="B152" s="52" t="s">
        <v>2683</v>
      </c>
      <c r="C152" s="51">
        <v>300000004233</v>
      </c>
      <c r="D152" s="51" t="s">
        <v>2738</v>
      </c>
      <c r="E152" s="50" t="s">
        <v>2739</v>
      </c>
      <c r="F152" s="48">
        <v>0</v>
      </c>
      <c r="G152" s="48">
        <v>0</v>
      </c>
      <c r="H152" s="48">
        <v>0</v>
      </c>
      <c r="I152" s="48">
        <v>0</v>
      </c>
      <c r="J152" s="48">
        <v>0</v>
      </c>
      <c r="K152" s="48">
        <v>0</v>
      </c>
      <c r="L152" s="48">
        <v>0</v>
      </c>
      <c r="M152" s="48">
        <v>0</v>
      </c>
      <c r="N152" s="48">
        <v>0</v>
      </c>
      <c r="O152" s="48">
        <f t="shared" si="42"/>
        <v>385.62304</v>
      </c>
      <c r="P152" s="48">
        <f t="shared" si="43"/>
        <v>328.35124999999999</v>
      </c>
      <c r="Q152" s="48">
        <v>46.303190000000001</v>
      </c>
      <c r="R152" s="48">
        <v>43.597659999999998</v>
      </c>
      <c r="S152" s="48">
        <v>16.233170000000001</v>
      </c>
      <c r="T152" s="48">
        <v>13.52764</v>
      </c>
      <c r="U152" s="48">
        <v>30.07002</v>
      </c>
      <c r="V152" s="48">
        <v>30.07002</v>
      </c>
      <c r="W152" s="48">
        <v>327.39753999999999</v>
      </c>
      <c r="X152" s="48">
        <v>272.83127999999999</v>
      </c>
      <c r="Y152" s="48">
        <v>0</v>
      </c>
      <c r="Z152" s="48">
        <v>0</v>
      </c>
      <c r="AA152" s="49">
        <f t="shared" si="44"/>
        <v>11.92231</v>
      </c>
      <c r="AB152" s="49">
        <f t="shared" si="45"/>
        <v>11.92231</v>
      </c>
      <c r="AC152" s="49">
        <v>8.1023099999999992</v>
      </c>
      <c r="AD152" s="49">
        <v>2.3644799999999999</v>
      </c>
      <c r="AE152" s="49">
        <v>1.24736</v>
      </c>
      <c r="AF152" s="49">
        <v>0.20815999999999998</v>
      </c>
      <c r="AG152" s="49">
        <v>0</v>
      </c>
      <c r="AH152" s="49">
        <v>0</v>
      </c>
      <c r="AI152" s="49">
        <v>0</v>
      </c>
      <c r="AJ152" s="49">
        <v>0</v>
      </c>
      <c r="AK152" s="49">
        <v>0</v>
      </c>
      <c r="AL152" s="49">
        <v>0</v>
      </c>
      <c r="AM152" s="49">
        <v>0</v>
      </c>
      <c r="AN152" s="49">
        <v>0</v>
      </c>
      <c r="AO152" s="49">
        <v>0</v>
      </c>
      <c r="AP152" s="49">
        <v>0</v>
      </c>
      <c r="AQ152" s="47">
        <v>0</v>
      </c>
      <c r="AR152" s="48">
        <v>0</v>
      </c>
      <c r="AT152" s="46" t="s">
        <v>1310</v>
      </c>
      <c r="AU152" s="45">
        <v>1</v>
      </c>
      <c r="AV152" s="44" t="s">
        <v>3132</v>
      </c>
      <c r="AW152" s="43" t="s">
        <v>3133</v>
      </c>
      <c r="AX152" s="42" t="s">
        <v>3134</v>
      </c>
      <c r="AY152" s="41" t="s">
        <v>3135</v>
      </c>
      <c r="AZ152" s="40"/>
      <c r="BA152" s="40"/>
      <c r="BB152" s="40"/>
      <c r="BC152" s="40"/>
      <c r="BD152" s="40"/>
      <c r="BE152" s="40"/>
      <c r="BF152" s="39">
        <v>0</v>
      </c>
      <c r="BG152" s="38">
        <v>0</v>
      </c>
      <c r="BK152" s="37"/>
      <c r="BL152" s="37"/>
      <c r="BM152" s="37"/>
      <c r="BN152" s="32"/>
      <c r="BP152" s="36"/>
      <c r="BQ152" s="36"/>
      <c r="BR152" s="36"/>
      <c r="CE152" s="35">
        <f t="shared" si="46"/>
        <v>0</v>
      </c>
      <c r="CF152" s="33">
        <f t="shared" si="47"/>
        <v>0</v>
      </c>
      <c r="CG152" s="34">
        <f t="shared" si="48"/>
        <v>30.07002</v>
      </c>
      <c r="CH152" s="33">
        <f t="shared" si="49"/>
        <v>13.52764</v>
      </c>
    </row>
    <row r="153" spans="1:86" ht="409.5" customHeight="1" x14ac:dyDescent="0.25">
      <c r="A153" s="53">
        <v>0</v>
      </c>
      <c r="B153" s="52" t="s">
        <v>2683</v>
      </c>
      <c r="C153" s="51">
        <v>300000004241</v>
      </c>
      <c r="D153" s="51" t="s">
        <v>2740</v>
      </c>
      <c r="E153" s="50" t="s">
        <v>2741</v>
      </c>
      <c r="F153" s="48">
        <v>0</v>
      </c>
      <c r="G153" s="48">
        <v>0</v>
      </c>
      <c r="H153" s="48">
        <v>0</v>
      </c>
      <c r="I153" s="48">
        <v>0</v>
      </c>
      <c r="J153" s="48">
        <v>0</v>
      </c>
      <c r="K153" s="48">
        <v>0</v>
      </c>
      <c r="L153" s="48">
        <v>0</v>
      </c>
      <c r="M153" s="48">
        <v>0</v>
      </c>
      <c r="N153" s="48">
        <v>0</v>
      </c>
      <c r="O153" s="48">
        <f t="shared" si="42"/>
        <v>2182.65726</v>
      </c>
      <c r="P153" s="48">
        <f t="shared" si="43"/>
        <v>1858.52054</v>
      </c>
      <c r="Q153" s="48">
        <v>305.24986999999999</v>
      </c>
      <c r="R153" s="48">
        <v>292.67921000000001</v>
      </c>
      <c r="S153" s="48">
        <v>75.423960000000008</v>
      </c>
      <c r="T153" s="48">
        <v>62.853300000000004</v>
      </c>
      <c r="U153" s="48">
        <v>229.82590999999999</v>
      </c>
      <c r="V153" s="48">
        <v>229.82590999999999</v>
      </c>
      <c r="W153" s="48">
        <v>1869.39635</v>
      </c>
      <c r="X153" s="48">
        <v>1557.8302899999999</v>
      </c>
      <c r="Y153" s="48">
        <v>0</v>
      </c>
      <c r="Z153" s="48">
        <v>0</v>
      </c>
      <c r="AA153" s="49">
        <f t="shared" si="44"/>
        <v>8.0110399999999995</v>
      </c>
      <c r="AB153" s="49">
        <f t="shared" si="45"/>
        <v>8.0110399999999995</v>
      </c>
      <c r="AC153" s="49">
        <v>5.4434699999999996</v>
      </c>
      <c r="AD153" s="49">
        <v>1.5888600000000002</v>
      </c>
      <c r="AE153" s="49">
        <v>0.83893999999999991</v>
      </c>
      <c r="AF153" s="49">
        <v>0.13977000000000001</v>
      </c>
      <c r="AG153" s="49">
        <v>0</v>
      </c>
      <c r="AH153" s="49">
        <v>0</v>
      </c>
      <c r="AI153" s="49">
        <v>0</v>
      </c>
      <c r="AJ153" s="49">
        <v>0</v>
      </c>
      <c r="AK153" s="49">
        <v>0</v>
      </c>
      <c r="AL153" s="49">
        <v>0</v>
      </c>
      <c r="AM153" s="49">
        <v>0</v>
      </c>
      <c r="AN153" s="49">
        <v>0</v>
      </c>
      <c r="AO153" s="49">
        <v>0</v>
      </c>
      <c r="AP153" s="49">
        <v>0</v>
      </c>
      <c r="AQ153" s="47">
        <v>0</v>
      </c>
      <c r="AR153" s="48">
        <v>0</v>
      </c>
      <c r="AT153" s="46" t="s">
        <v>1310</v>
      </c>
      <c r="AU153" s="45">
        <v>1</v>
      </c>
      <c r="AV153" s="44" t="s">
        <v>3136</v>
      </c>
      <c r="AW153" s="43" t="s">
        <v>3137</v>
      </c>
      <c r="AX153" s="42" t="s">
        <v>3138</v>
      </c>
      <c r="AY153" s="41" t="s">
        <v>3139</v>
      </c>
      <c r="AZ153" s="40"/>
      <c r="BA153" s="40"/>
      <c r="BB153" s="40"/>
      <c r="BC153" s="40"/>
      <c r="BD153" s="40"/>
      <c r="BE153" s="40"/>
      <c r="BF153" s="39">
        <v>0</v>
      </c>
      <c r="BG153" s="38">
        <v>0</v>
      </c>
      <c r="BK153" s="37"/>
      <c r="BL153" s="37"/>
      <c r="BM153" s="37"/>
      <c r="BN153" s="32"/>
      <c r="BP153" s="36"/>
      <c r="BQ153" s="36"/>
      <c r="BR153" s="36"/>
      <c r="CE153" s="35">
        <f t="shared" si="46"/>
        <v>0</v>
      </c>
      <c r="CF153" s="33">
        <f t="shared" si="47"/>
        <v>0</v>
      </c>
      <c r="CG153" s="34">
        <f t="shared" si="48"/>
        <v>229.82590999999999</v>
      </c>
      <c r="CH153" s="33">
        <f t="shared" si="49"/>
        <v>62.853300000000004</v>
      </c>
    </row>
    <row r="154" spans="1:86" ht="409.5" customHeight="1" x14ac:dyDescent="0.25">
      <c r="A154" s="53">
        <v>0</v>
      </c>
      <c r="B154" s="52" t="s">
        <v>2683</v>
      </c>
      <c r="C154" s="51">
        <v>300000004226</v>
      </c>
      <c r="D154" s="51" t="s">
        <v>2742</v>
      </c>
      <c r="E154" s="50" t="s">
        <v>2743</v>
      </c>
      <c r="F154" s="48">
        <v>0</v>
      </c>
      <c r="G154" s="48">
        <v>0</v>
      </c>
      <c r="H154" s="48">
        <v>0</v>
      </c>
      <c r="I154" s="48">
        <v>0</v>
      </c>
      <c r="J154" s="48">
        <v>0</v>
      </c>
      <c r="K154" s="48">
        <v>0</v>
      </c>
      <c r="L154" s="48">
        <v>0</v>
      </c>
      <c r="M154" s="48">
        <v>0</v>
      </c>
      <c r="N154" s="48">
        <v>0</v>
      </c>
      <c r="O154" s="48">
        <f t="shared" si="42"/>
        <v>7571.7382600000001</v>
      </c>
      <c r="P154" s="48">
        <f t="shared" si="43"/>
        <v>6414.9405100000004</v>
      </c>
      <c r="Q154" s="48">
        <v>889.63071000000002</v>
      </c>
      <c r="R154" s="48">
        <v>838.43462000000011</v>
      </c>
      <c r="S154" s="48">
        <v>307.17656999999997</v>
      </c>
      <c r="T154" s="48">
        <v>255.98048</v>
      </c>
      <c r="U154" s="48">
        <v>582.45414000000005</v>
      </c>
      <c r="V154" s="48">
        <v>582.45414000000005</v>
      </c>
      <c r="W154" s="48">
        <v>6633.6099800000002</v>
      </c>
      <c r="X154" s="48">
        <v>5528.0083199999999</v>
      </c>
      <c r="Y154" s="48">
        <v>0</v>
      </c>
      <c r="Z154" s="48">
        <v>0</v>
      </c>
      <c r="AA154" s="49">
        <f t="shared" si="44"/>
        <v>48.497569999999996</v>
      </c>
      <c r="AB154" s="49">
        <f t="shared" si="45"/>
        <v>48.497569999999996</v>
      </c>
      <c r="AC154" s="49">
        <v>32.923009999999998</v>
      </c>
      <c r="AD154" s="49">
        <v>9.6221499999999995</v>
      </c>
      <c r="AE154" s="49">
        <v>5.1101000000000001</v>
      </c>
      <c r="AF154" s="49">
        <v>0.84231</v>
      </c>
      <c r="AG154" s="49">
        <v>0</v>
      </c>
      <c r="AH154" s="49">
        <v>0</v>
      </c>
      <c r="AI154" s="49">
        <v>0</v>
      </c>
      <c r="AJ154" s="49">
        <v>0</v>
      </c>
      <c r="AK154" s="49">
        <v>0</v>
      </c>
      <c r="AL154" s="49">
        <v>0</v>
      </c>
      <c r="AM154" s="49">
        <v>0</v>
      </c>
      <c r="AN154" s="49">
        <v>0</v>
      </c>
      <c r="AO154" s="49">
        <v>0</v>
      </c>
      <c r="AP154" s="49">
        <v>0</v>
      </c>
      <c r="AQ154" s="47">
        <v>0</v>
      </c>
      <c r="AR154" s="48">
        <v>0</v>
      </c>
      <c r="AT154" s="46" t="s">
        <v>1310</v>
      </c>
      <c r="AU154" s="45">
        <v>1</v>
      </c>
      <c r="AV154" s="44" t="s">
        <v>3140</v>
      </c>
      <c r="AW154" s="43" t="s">
        <v>3141</v>
      </c>
      <c r="AX154" s="42" t="s">
        <v>3142</v>
      </c>
      <c r="AY154" s="41" t="s">
        <v>3143</v>
      </c>
      <c r="AZ154" s="40"/>
      <c r="BA154" s="40"/>
      <c r="BB154" s="40"/>
      <c r="BC154" s="40"/>
      <c r="BD154" s="40"/>
      <c r="BE154" s="40"/>
      <c r="BF154" s="39">
        <v>0</v>
      </c>
      <c r="BG154" s="38">
        <v>0</v>
      </c>
      <c r="BK154" s="37"/>
      <c r="BL154" s="37"/>
      <c r="BM154" s="37"/>
      <c r="BN154" s="32"/>
      <c r="BP154" s="36"/>
      <c r="BQ154" s="36"/>
      <c r="BR154" s="36"/>
      <c r="CE154" s="35">
        <f t="shared" si="46"/>
        <v>0</v>
      </c>
      <c r="CF154" s="33">
        <f t="shared" si="47"/>
        <v>0</v>
      </c>
      <c r="CG154" s="34">
        <f t="shared" si="48"/>
        <v>582.45414000000005</v>
      </c>
      <c r="CH154" s="33">
        <f t="shared" si="49"/>
        <v>255.98048</v>
      </c>
    </row>
    <row r="155" spans="1:86" ht="60" customHeight="1" x14ac:dyDescent="0.25">
      <c r="A155" s="53">
        <v>0</v>
      </c>
      <c r="B155" s="52" t="s">
        <v>2683</v>
      </c>
      <c r="C155" s="51">
        <v>300000004415</v>
      </c>
      <c r="D155" s="51">
        <v>1020207204</v>
      </c>
      <c r="E155" s="50" t="s">
        <v>1403</v>
      </c>
      <c r="F155" s="48">
        <v>0</v>
      </c>
      <c r="G155" s="48">
        <v>0</v>
      </c>
      <c r="H155" s="48">
        <v>0</v>
      </c>
      <c r="I155" s="48">
        <v>0</v>
      </c>
      <c r="J155" s="48">
        <v>0</v>
      </c>
      <c r="K155" s="48">
        <v>0</v>
      </c>
      <c r="L155" s="48">
        <v>0</v>
      </c>
      <c r="M155" s="48">
        <v>0</v>
      </c>
      <c r="N155" s="48">
        <v>0</v>
      </c>
      <c r="O155" s="48">
        <f t="shared" si="42"/>
        <v>748.01672999999994</v>
      </c>
      <c r="P155" s="48">
        <f t="shared" si="43"/>
        <v>683.80948999999998</v>
      </c>
      <c r="Q155" s="48">
        <v>688.58636999999999</v>
      </c>
      <c r="R155" s="48">
        <v>627.32312999999999</v>
      </c>
      <c r="S155" s="48">
        <v>367.57945999999998</v>
      </c>
      <c r="T155" s="48">
        <v>306.31621999999999</v>
      </c>
      <c r="U155" s="48">
        <v>321.00690999999995</v>
      </c>
      <c r="V155" s="48">
        <v>321.00690999999995</v>
      </c>
      <c r="W155" s="48">
        <v>17.664000000000001</v>
      </c>
      <c r="X155" s="48">
        <v>14.72</v>
      </c>
      <c r="Y155" s="48">
        <v>0</v>
      </c>
      <c r="Z155" s="48">
        <v>0</v>
      </c>
      <c r="AA155" s="49">
        <f t="shared" si="44"/>
        <v>41.766359999999999</v>
      </c>
      <c r="AB155" s="49">
        <f t="shared" si="45"/>
        <v>41.766359999999999</v>
      </c>
      <c r="AC155" s="49">
        <v>7.28444</v>
      </c>
      <c r="AD155" s="49">
        <v>2.1953499999999999</v>
      </c>
      <c r="AE155" s="49">
        <v>1.3995500000000001</v>
      </c>
      <c r="AF155" s="49">
        <v>0.20974999999999999</v>
      </c>
      <c r="AG155" s="49">
        <v>0</v>
      </c>
      <c r="AH155" s="49">
        <v>0</v>
      </c>
      <c r="AI155" s="49">
        <v>0</v>
      </c>
      <c r="AJ155" s="49">
        <v>0</v>
      </c>
      <c r="AK155" s="49">
        <v>0</v>
      </c>
      <c r="AL155" s="49">
        <v>0</v>
      </c>
      <c r="AM155" s="49">
        <v>0</v>
      </c>
      <c r="AN155" s="49">
        <v>0</v>
      </c>
      <c r="AO155" s="49">
        <v>0</v>
      </c>
      <c r="AP155" s="49">
        <v>30.67727</v>
      </c>
      <c r="AQ155" s="47" t="s">
        <v>1404</v>
      </c>
      <c r="AR155" s="48">
        <v>683.8094900000001</v>
      </c>
      <c r="AT155" s="46" t="s">
        <v>1310</v>
      </c>
      <c r="AU155" s="45">
        <v>1</v>
      </c>
      <c r="AV155" s="44" t="s">
        <v>3144</v>
      </c>
      <c r="AW155" s="43">
        <v>44644</v>
      </c>
      <c r="AX155" s="42">
        <v>282.95999999999998</v>
      </c>
      <c r="AY155" s="41">
        <v>130</v>
      </c>
      <c r="AZ155" s="40"/>
      <c r="BA155" s="40"/>
      <c r="BB155" s="40"/>
      <c r="BC155" s="40"/>
      <c r="BD155" s="40"/>
      <c r="BE155" s="40"/>
      <c r="BF155" s="39" t="s">
        <v>2696</v>
      </c>
      <c r="BG155" s="38">
        <v>44804</v>
      </c>
      <c r="BK155" s="37"/>
      <c r="BL155" s="37"/>
      <c r="BM155" s="114">
        <f>D155</f>
        <v>1020207204</v>
      </c>
      <c r="BN155" s="32" t="s">
        <v>2238</v>
      </c>
      <c r="BO155" s="113" t="e">
        <v>#VALUE!</v>
      </c>
      <c r="BP155" s="31">
        <v>30677.27</v>
      </c>
      <c r="BQ155" s="112" t="e">
        <f>BO155-BP155/1000</f>
        <v>#VALUE!</v>
      </c>
      <c r="BR155" s="36"/>
      <c r="CE155" s="35">
        <f t="shared" si="46"/>
        <v>0</v>
      </c>
      <c r="CF155" s="33">
        <f t="shared" si="47"/>
        <v>0</v>
      </c>
      <c r="CG155" s="34">
        <f t="shared" si="48"/>
        <v>321.00690999999995</v>
      </c>
      <c r="CH155" s="33">
        <f t="shared" si="49"/>
        <v>306.31621999999999</v>
      </c>
    </row>
    <row r="156" spans="1:86" ht="90" customHeight="1" x14ac:dyDescent="0.25">
      <c r="A156" s="53">
        <v>0</v>
      </c>
      <c r="B156" s="52" t="s">
        <v>2683</v>
      </c>
      <c r="C156" s="51">
        <v>300000004432</v>
      </c>
      <c r="D156" s="51">
        <v>1020206194</v>
      </c>
      <c r="E156" s="50" t="s">
        <v>2744</v>
      </c>
      <c r="F156" s="48">
        <v>0</v>
      </c>
      <c r="G156" s="48">
        <v>0</v>
      </c>
      <c r="H156" s="48">
        <v>0</v>
      </c>
      <c r="I156" s="48">
        <v>0</v>
      </c>
      <c r="J156" s="48">
        <v>0</v>
      </c>
      <c r="K156" s="48">
        <v>0</v>
      </c>
      <c r="L156" s="48">
        <v>0</v>
      </c>
      <c r="M156" s="48">
        <v>0</v>
      </c>
      <c r="N156" s="48">
        <v>0</v>
      </c>
      <c r="O156" s="48">
        <f t="shared" si="42"/>
        <v>74.426159999999996</v>
      </c>
      <c r="P156" s="48">
        <f t="shared" si="43"/>
        <v>74.426159999999996</v>
      </c>
      <c r="Q156" s="48">
        <v>4.6404800000000002</v>
      </c>
      <c r="R156" s="48">
        <v>4.6404800000000002</v>
      </c>
      <c r="S156" s="48">
        <v>0</v>
      </c>
      <c r="T156" s="48">
        <v>0</v>
      </c>
      <c r="U156" s="48">
        <v>4.6404800000000002</v>
      </c>
      <c r="V156" s="48">
        <v>4.6404800000000002</v>
      </c>
      <c r="W156" s="48">
        <v>0</v>
      </c>
      <c r="X156" s="48">
        <v>0</v>
      </c>
      <c r="Y156" s="48">
        <v>0</v>
      </c>
      <c r="Z156" s="48">
        <v>0</v>
      </c>
      <c r="AA156" s="49">
        <f t="shared" si="44"/>
        <v>69.785679999999999</v>
      </c>
      <c r="AB156" s="49">
        <f t="shared" si="45"/>
        <v>69.785679999999999</v>
      </c>
      <c r="AC156" s="49">
        <v>0.68677999999999995</v>
      </c>
      <c r="AD156" s="49">
        <v>0.19653000000000001</v>
      </c>
      <c r="AE156" s="49">
        <v>68.883760000000009</v>
      </c>
      <c r="AF156" s="49">
        <v>1.8610000000000002E-2</v>
      </c>
      <c r="AG156" s="49">
        <v>0</v>
      </c>
      <c r="AH156" s="49">
        <v>0</v>
      </c>
      <c r="AI156" s="49">
        <v>0</v>
      </c>
      <c r="AJ156" s="49">
        <v>0</v>
      </c>
      <c r="AK156" s="49">
        <v>0</v>
      </c>
      <c r="AL156" s="49">
        <v>0</v>
      </c>
      <c r="AM156" s="49">
        <v>0</v>
      </c>
      <c r="AN156" s="49">
        <v>0</v>
      </c>
      <c r="AO156" s="49">
        <v>0</v>
      </c>
      <c r="AP156" s="49">
        <v>0</v>
      </c>
      <c r="AQ156" s="47" t="s">
        <v>3145</v>
      </c>
      <c r="AR156" s="48">
        <v>0</v>
      </c>
      <c r="AT156" s="46" t="s">
        <v>1310</v>
      </c>
      <c r="AU156" s="45">
        <v>1</v>
      </c>
      <c r="AV156" s="44" t="s">
        <v>3146</v>
      </c>
      <c r="AW156" s="43">
        <v>44302</v>
      </c>
      <c r="AX156" s="42">
        <v>40.196240000000003</v>
      </c>
      <c r="AY156" s="41">
        <v>80</v>
      </c>
      <c r="AZ156" s="40"/>
      <c r="BA156" s="40"/>
      <c r="BB156" s="40"/>
      <c r="BC156" s="40"/>
      <c r="BD156" s="40"/>
      <c r="BE156" s="40"/>
      <c r="BF156" s="39">
        <v>0</v>
      </c>
      <c r="BG156" s="38">
        <v>0</v>
      </c>
      <c r="BK156" s="37"/>
      <c r="BL156" s="37"/>
      <c r="BM156" s="37"/>
      <c r="BN156" s="32"/>
      <c r="BP156" s="36"/>
      <c r="BQ156" s="36"/>
      <c r="BR156" s="36"/>
      <c r="CE156" s="35">
        <f t="shared" si="46"/>
        <v>0</v>
      </c>
      <c r="CF156" s="33">
        <f t="shared" si="47"/>
        <v>0</v>
      </c>
      <c r="CG156" s="34">
        <f t="shared" si="48"/>
        <v>4.6404800000000002</v>
      </c>
      <c r="CH156" s="33">
        <f t="shared" si="49"/>
        <v>0</v>
      </c>
    </row>
    <row r="157" spans="1:86" ht="90" customHeight="1" x14ac:dyDescent="0.25">
      <c r="A157" s="53">
        <v>0</v>
      </c>
      <c r="B157" s="52" t="s">
        <v>2683</v>
      </c>
      <c r="C157" s="51">
        <v>300000004431</v>
      </c>
      <c r="D157" s="51">
        <v>1020306256</v>
      </c>
      <c r="E157" s="50" t="s">
        <v>2745</v>
      </c>
      <c r="F157" s="48">
        <v>0</v>
      </c>
      <c r="G157" s="48">
        <v>0</v>
      </c>
      <c r="H157" s="48">
        <v>0</v>
      </c>
      <c r="I157" s="48">
        <v>0</v>
      </c>
      <c r="J157" s="48">
        <v>0</v>
      </c>
      <c r="K157" s="48">
        <v>0</v>
      </c>
      <c r="L157" s="48">
        <v>0</v>
      </c>
      <c r="M157" s="48">
        <v>0</v>
      </c>
      <c r="N157" s="48">
        <v>0</v>
      </c>
      <c r="O157" s="48">
        <f t="shared" si="42"/>
        <v>71.448629999999994</v>
      </c>
      <c r="P157" s="48">
        <f t="shared" si="43"/>
        <v>71.448629999999994</v>
      </c>
      <c r="Q157" s="48">
        <v>1.6452199999999999</v>
      </c>
      <c r="R157" s="48">
        <v>1.6452199999999999</v>
      </c>
      <c r="S157" s="48">
        <v>0</v>
      </c>
      <c r="T157" s="48">
        <v>0</v>
      </c>
      <c r="U157" s="48">
        <v>1.6452199999999999</v>
      </c>
      <c r="V157" s="48">
        <v>1.6452199999999999</v>
      </c>
      <c r="W157" s="48">
        <v>0</v>
      </c>
      <c r="X157" s="48">
        <v>0</v>
      </c>
      <c r="Y157" s="48">
        <v>0</v>
      </c>
      <c r="Z157" s="48">
        <v>0</v>
      </c>
      <c r="AA157" s="49">
        <f t="shared" si="44"/>
        <v>69.80341</v>
      </c>
      <c r="AB157" s="49">
        <f t="shared" si="45"/>
        <v>69.80341</v>
      </c>
      <c r="AC157" s="49">
        <v>36.107129999999998</v>
      </c>
      <c r="AD157" s="49">
        <v>10.873419999999999</v>
      </c>
      <c r="AE157" s="49">
        <v>22.160740000000001</v>
      </c>
      <c r="AF157" s="49">
        <v>0.66212000000000004</v>
      </c>
      <c r="AG157" s="49">
        <v>0</v>
      </c>
      <c r="AH157" s="49">
        <v>0</v>
      </c>
      <c r="AI157" s="49">
        <v>0</v>
      </c>
      <c r="AJ157" s="49">
        <v>0</v>
      </c>
      <c r="AK157" s="49">
        <v>0</v>
      </c>
      <c r="AL157" s="49">
        <v>0</v>
      </c>
      <c r="AM157" s="49">
        <v>0</v>
      </c>
      <c r="AN157" s="49">
        <v>0</v>
      </c>
      <c r="AO157" s="49">
        <v>0</v>
      </c>
      <c r="AP157" s="49">
        <v>0</v>
      </c>
      <c r="AQ157" s="47" t="s">
        <v>3147</v>
      </c>
      <c r="AR157" s="48">
        <v>0</v>
      </c>
      <c r="AT157" s="46" t="s">
        <v>1310</v>
      </c>
      <c r="AU157" s="45">
        <v>1</v>
      </c>
      <c r="AV157" s="44" t="s">
        <v>3148</v>
      </c>
      <c r="AW157" s="43">
        <v>44313</v>
      </c>
      <c r="AX157" s="42">
        <v>72.477239999999995</v>
      </c>
      <c r="AY157" s="41">
        <v>150</v>
      </c>
      <c r="AZ157" s="40"/>
      <c r="BA157" s="40"/>
      <c r="BB157" s="40"/>
      <c r="BC157" s="40"/>
      <c r="BD157" s="40"/>
      <c r="BE157" s="40"/>
      <c r="BF157" s="39">
        <v>0</v>
      </c>
      <c r="BG157" s="38">
        <v>0</v>
      </c>
      <c r="BK157" s="37"/>
      <c r="BL157" s="37"/>
      <c r="BM157" s="37"/>
      <c r="BN157" s="32"/>
      <c r="BP157" s="36"/>
      <c r="BQ157" s="36"/>
      <c r="BR157" s="36"/>
      <c r="CE157" s="35">
        <f t="shared" si="46"/>
        <v>0</v>
      </c>
      <c r="CF157" s="33">
        <f t="shared" si="47"/>
        <v>0</v>
      </c>
      <c r="CG157" s="34">
        <f t="shared" si="48"/>
        <v>1.6452199999999999</v>
      </c>
      <c r="CH157" s="33">
        <f t="shared" si="49"/>
        <v>0</v>
      </c>
    </row>
    <row r="158" spans="1:86" ht="45" customHeight="1" x14ac:dyDescent="0.25">
      <c r="A158" s="53">
        <v>0</v>
      </c>
      <c r="B158" s="52" t="s">
        <v>2683</v>
      </c>
      <c r="C158" s="51">
        <v>300000004347</v>
      </c>
      <c r="D158" s="51">
        <v>1020205744</v>
      </c>
      <c r="E158" s="50" t="s">
        <v>1405</v>
      </c>
      <c r="F158" s="48">
        <v>0</v>
      </c>
      <c r="G158" s="48">
        <v>0</v>
      </c>
      <c r="H158" s="48">
        <v>0</v>
      </c>
      <c r="I158" s="48">
        <v>0</v>
      </c>
      <c r="J158" s="48">
        <v>0</v>
      </c>
      <c r="K158" s="48">
        <v>0</v>
      </c>
      <c r="L158" s="48">
        <v>0</v>
      </c>
      <c r="M158" s="48">
        <v>0</v>
      </c>
      <c r="N158" s="48">
        <v>0</v>
      </c>
      <c r="O158" s="48">
        <f t="shared" si="42"/>
        <v>107.41401999999999</v>
      </c>
      <c r="P158" s="48">
        <f t="shared" si="43"/>
        <v>93.468130000000002</v>
      </c>
      <c r="Q158" s="48">
        <v>102.12275</v>
      </c>
      <c r="R158" s="48">
        <v>88.176860000000005</v>
      </c>
      <c r="S158" s="48">
        <v>83.675359999999998</v>
      </c>
      <c r="T158" s="48">
        <v>69.729470000000006</v>
      </c>
      <c r="U158" s="48">
        <v>18.447389999999999</v>
      </c>
      <c r="V158" s="48">
        <v>18.447389999999999</v>
      </c>
      <c r="W158" s="48">
        <v>0</v>
      </c>
      <c r="X158" s="48">
        <v>0</v>
      </c>
      <c r="Y158" s="48">
        <v>0</v>
      </c>
      <c r="Z158" s="48">
        <v>0</v>
      </c>
      <c r="AA158" s="49">
        <f t="shared" si="44"/>
        <v>5.2912699999999999</v>
      </c>
      <c r="AB158" s="49">
        <f t="shared" si="45"/>
        <v>5.2912699999999999</v>
      </c>
      <c r="AC158" s="49">
        <v>1.9282300000000001</v>
      </c>
      <c r="AD158" s="49">
        <v>0.58111999999999997</v>
      </c>
      <c r="AE158" s="49">
        <v>0.37047000000000002</v>
      </c>
      <c r="AF158" s="49">
        <v>5.552E-2</v>
      </c>
      <c r="AG158" s="49">
        <v>0</v>
      </c>
      <c r="AH158" s="49">
        <v>0</v>
      </c>
      <c r="AI158" s="49">
        <v>0</v>
      </c>
      <c r="AJ158" s="49">
        <v>0</v>
      </c>
      <c r="AK158" s="49">
        <v>0</v>
      </c>
      <c r="AL158" s="49">
        <v>0</v>
      </c>
      <c r="AM158" s="49">
        <v>0</v>
      </c>
      <c r="AN158" s="49">
        <v>0</v>
      </c>
      <c r="AO158" s="49">
        <v>0</v>
      </c>
      <c r="AP158" s="49">
        <v>2.3559299999999999</v>
      </c>
      <c r="AQ158" s="47" t="s">
        <v>1406</v>
      </c>
      <c r="AR158" s="48">
        <v>93.468130000000002</v>
      </c>
      <c r="AT158" s="46" t="s">
        <v>1310</v>
      </c>
      <c r="AU158" s="45">
        <v>1</v>
      </c>
      <c r="AV158" s="44" t="s">
        <v>3149</v>
      </c>
      <c r="AW158" s="43">
        <v>44238</v>
      </c>
      <c r="AX158" s="42">
        <v>24.169049999999999</v>
      </c>
      <c r="AY158" s="41">
        <v>60</v>
      </c>
      <c r="AZ158" s="40"/>
      <c r="BA158" s="40"/>
      <c r="BB158" s="40"/>
      <c r="BC158" s="40"/>
      <c r="BD158" s="40"/>
      <c r="BE158" s="40"/>
      <c r="BF158" s="39" t="s">
        <v>2696</v>
      </c>
      <c r="BG158" s="38">
        <v>44771</v>
      </c>
      <c r="BK158" s="37"/>
      <c r="BL158" s="37"/>
      <c r="BM158" s="114">
        <f>D158</f>
        <v>1020205744</v>
      </c>
      <c r="BN158" s="32" t="s">
        <v>2230</v>
      </c>
      <c r="BO158" s="113" t="e">
        <v>#VALUE!</v>
      </c>
      <c r="BP158" s="31">
        <v>2355.9299999999998</v>
      </c>
      <c r="BQ158" s="112" t="e">
        <f>BO158-BP158/1000</f>
        <v>#VALUE!</v>
      </c>
      <c r="BR158" s="36"/>
      <c r="CE158" s="35">
        <f t="shared" si="46"/>
        <v>0</v>
      </c>
      <c r="CF158" s="33">
        <f t="shared" si="47"/>
        <v>0</v>
      </c>
      <c r="CG158" s="34">
        <f t="shared" si="48"/>
        <v>18.447389999999999</v>
      </c>
      <c r="CH158" s="33">
        <f t="shared" si="49"/>
        <v>69.729470000000006</v>
      </c>
    </row>
    <row r="159" spans="1:86" ht="60" customHeight="1" x14ac:dyDescent="0.25">
      <c r="A159" s="53">
        <v>0</v>
      </c>
      <c r="B159" s="52" t="s">
        <v>2683</v>
      </c>
      <c r="C159" s="51">
        <v>300000004441</v>
      </c>
      <c r="D159" s="51">
        <v>1020206618</v>
      </c>
      <c r="E159" s="50" t="s">
        <v>1407</v>
      </c>
      <c r="F159" s="48">
        <v>0</v>
      </c>
      <c r="G159" s="48">
        <v>0</v>
      </c>
      <c r="H159" s="48">
        <v>0</v>
      </c>
      <c r="I159" s="48">
        <v>0</v>
      </c>
      <c r="J159" s="48">
        <v>0</v>
      </c>
      <c r="K159" s="48">
        <v>0</v>
      </c>
      <c r="L159" s="48">
        <v>0</v>
      </c>
      <c r="M159" s="48">
        <v>0</v>
      </c>
      <c r="N159" s="48">
        <v>0</v>
      </c>
      <c r="O159" s="48">
        <f t="shared" si="42"/>
        <v>138.98847000000001</v>
      </c>
      <c r="P159" s="48">
        <f t="shared" si="43"/>
        <v>127.65575</v>
      </c>
      <c r="Q159" s="48">
        <v>118.96073000000001</v>
      </c>
      <c r="R159" s="48">
        <v>110.42969000000001</v>
      </c>
      <c r="S159" s="48">
        <v>51.186219999999999</v>
      </c>
      <c r="T159" s="48">
        <v>42.655180000000001</v>
      </c>
      <c r="U159" s="48">
        <v>67.774510000000006</v>
      </c>
      <c r="V159" s="48">
        <v>67.774510000000006</v>
      </c>
      <c r="W159" s="48">
        <v>16.810079999999999</v>
      </c>
      <c r="X159" s="48">
        <v>14.0084</v>
      </c>
      <c r="Y159" s="48">
        <v>0</v>
      </c>
      <c r="Z159" s="48">
        <v>0</v>
      </c>
      <c r="AA159" s="49">
        <f t="shared" si="44"/>
        <v>3.21766</v>
      </c>
      <c r="AB159" s="49">
        <f t="shared" si="45"/>
        <v>3.21766</v>
      </c>
      <c r="AC159" s="49">
        <v>0</v>
      </c>
      <c r="AD159" s="49">
        <v>0</v>
      </c>
      <c r="AE159" s="49">
        <v>0</v>
      </c>
      <c r="AF159" s="49">
        <v>0</v>
      </c>
      <c r="AG159" s="49">
        <v>0</v>
      </c>
      <c r="AH159" s="49">
        <v>0</v>
      </c>
      <c r="AI159" s="49">
        <v>0</v>
      </c>
      <c r="AJ159" s="49">
        <v>0</v>
      </c>
      <c r="AK159" s="49">
        <v>0</v>
      </c>
      <c r="AL159" s="49">
        <v>0</v>
      </c>
      <c r="AM159" s="49">
        <v>0</v>
      </c>
      <c r="AN159" s="49">
        <v>0</v>
      </c>
      <c r="AO159" s="49">
        <v>0</v>
      </c>
      <c r="AP159" s="49">
        <v>3.21766</v>
      </c>
      <c r="AQ159" s="47" t="s">
        <v>1408</v>
      </c>
      <c r="AR159" s="48">
        <v>127.65575</v>
      </c>
      <c r="AT159" s="46" t="s">
        <v>1310</v>
      </c>
      <c r="AU159" s="45">
        <v>1</v>
      </c>
      <c r="AV159" s="44" t="s">
        <v>3150</v>
      </c>
      <c r="AW159" s="43">
        <v>44455</v>
      </c>
      <c r="AX159" s="42">
        <v>79.472700000000003</v>
      </c>
      <c r="AY159" s="41">
        <v>30</v>
      </c>
      <c r="AZ159" s="40"/>
      <c r="BA159" s="40"/>
      <c r="BB159" s="40"/>
      <c r="BC159" s="40"/>
      <c r="BD159" s="40"/>
      <c r="BE159" s="40"/>
      <c r="BF159" s="39" t="s">
        <v>2696</v>
      </c>
      <c r="BG159" s="38">
        <v>44771</v>
      </c>
      <c r="BK159" s="37"/>
      <c r="BL159" s="37"/>
      <c r="BM159" s="114">
        <f>D159</f>
        <v>1020206618</v>
      </c>
      <c r="BN159" s="32" t="s">
        <v>2227</v>
      </c>
      <c r="BO159" s="113" t="e">
        <v>#VALUE!</v>
      </c>
      <c r="BP159" s="31">
        <v>3217.66</v>
      </c>
      <c r="BQ159" s="112" t="e">
        <f>BO159-BP159/1000</f>
        <v>#VALUE!</v>
      </c>
      <c r="BR159" s="36"/>
      <c r="CE159" s="35">
        <f t="shared" si="46"/>
        <v>0</v>
      </c>
      <c r="CF159" s="33">
        <f t="shared" si="47"/>
        <v>0</v>
      </c>
      <c r="CG159" s="34">
        <f t="shared" si="48"/>
        <v>67.774510000000006</v>
      </c>
      <c r="CH159" s="33">
        <f t="shared" si="49"/>
        <v>42.655180000000001</v>
      </c>
    </row>
    <row r="160" spans="1:86" ht="60" customHeight="1" x14ac:dyDescent="0.25">
      <c r="A160" s="53">
        <v>0</v>
      </c>
      <c r="B160" s="52" t="s">
        <v>2683</v>
      </c>
      <c r="C160" s="51">
        <v>300000004438</v>
      </c>
      <c r="D160" s="51">
        <v>1020206617</v>
      </c>
      <c r="E160" s="50" t="s">
        <v>1409</v>
      </c>
      <c r="F160" s="48">
        <v>0</v>
      </c>
      <c r="G160" s="48">
        <v>0</v>
      </c>
      <c r="H160" s="48">
        <v>0</v>
      </c>
      <c r="I160" s="48">
        <v>0</v>
      </c>
      <c r="J160" s="48">
        <v>0</v>
      </c>
      <c r="K160" s="48">
        <v>0</v>
      </c>
      <c r="L160" s="48">
        <v>0</v>
      </c>
      <c r="M160" s="48">
        <v>0</v>
      </c>
      <c r="N160" s="48">
        <v>0</v>
      </c>
      <c r="O160" s="48">
        <f t="shared" si="42"/>
        <v>235.20103000000003</v>
      </c>
      <c r="P160" s="48">
        <f t="shared" si="43"/>
        <v>210.08622000000003</v>
      </c>
      <c r="Q160" s="48">
        <v>207.06177000000002</v>
      </c>
      <c r="R160" s="48">
        <v>184.74864000000002</v>
      </c>
      <c r="S160" s="48">
        <v>133.87878000000001</v>
      </c>
      <c r="T160" s="48">
        <v>111.56565000000001</v>
      </c>
      <c r="U160" s="48">
        <v>73.182990000000004</v>
      </c>
      <c r="V160" s="48">
        <v>73.182990000000004</v>
      </c>
      <c r="W160" s="48">
        <v>16.810079999999999</v>
      </c>
      <c r="X160" s="48">
        <v>14.0084</v>
      </c>
      <c r="Y160" s="48">
        <v>0</v>
      </c>
      <c r="Z160" s="48">
        <v>0</v>
      </c>
      <c r="AA160" s="49">
        <f t="shared" si="44"/>
        <v>11.329180000000001</v>
      </c>
      <c r="AB160" s="49">
        <f t="shared" si="45"/>
        <v>11.329180000000001</v>
      </c>
      <c r="AC160" s="49">
        <v>3.9636499999999999</v>
      </c>
      <c r="AD160" s="49">
        <v>1.1945399999999999</v>
      </c>
      <c r="AE160" s="49">
        <v>0.76151999999999997</v>
      </c>
      <c r="AF160" s="49">
        <v>0.11413</v>
      </c>
      <c r="AG160" s="49">
        <v>0</v>
      </c>
      <c r="AH160" s="49">
        <v>0</v>
      </c>
      <c r="AI160" s="49">
        <v>0</v>
      </c>
      <c r="AJ160" s="49">
        <v>0</v>
      </c>
      <c r="AK160" s="49">
        <v>0</v>
      </c>
      <c r="AL160" s="49">
        <v>0</v>
      </c>
      <c r="AM160" s="49">
        <v>0</v>
      </c>
      <c r="AN160" s="49">
        <v>0</v>
      </c>
      <c r="AO160" s="49">
        <v>0</v>
      </c>
      <c r="AP160" s="49">
        <v>5.2953400000000004</v>
      </c>
      <c r="AQ160" s="47" t="s">
        <v>1410</v>
      </c>
      <c r="AR160" s="48">
        <v>210.08622000000003</v>
      </c>
      <c r="AT160" s="46" t="s">
        <v>1310</v>
      </c>
      <c r="AU160" s="45">
        <v>1</v>
      </c>
      <c r="AV160" s="44" t="s">
        <v>3151</v>
      </c>
      <c r="AW160" s="43">
        <v>44455</v>
      </c>
      <c r="AX160" s="42">
        <v>41.060899999999997</v>
      </c>
      <c r="AY160" s="41">
        <v>15.5</v>
      </c>
      <c r="AZ160" s="40"/>
      <c r="BA160" s="40"/>
      <c r="BB160" s="40"/>
      <c r="BC160" s="40"/>
      <c r="BD160" s="40"/>
      <c r="BE160" s="40"/>
      <c r="BF160" s="39" t="s">
        <v>2696</v>
      </c>
      <c r="BG160" s="38">
        <v>44771</v>
      </c>
      <c r="BK160" s="37"/>
      <c r="BL160" s="37"/>
      <c r="BM160" s="114">
        <f>D160</f>
        <v>1020206617</v>
      </c>
      <c r="BN160" s="32" t="s">
        <v>2226</v>
      </c>
      <c r="BO160" s="113" t="e">
        <v>#VALUE!</v>
      </c>
      <c r="BP160" s="31">
        <v>5295.34</v>
      </c>
      <c r="BQ160" s="112" t="e">
        <f>BO160-BP160/1000</f>
        <v>#VALUE!</v>
      </c>
      <c r="BR160" s="36"/>
      <c r="CE160" s="35">
        <f t="shared" si="46"/>
        <v>0</v>
      </c>
      <c r="CF160" s="33">
        <f t="shared" si="47"/>
        <v>0</v>
      </c>
      <c r="CG160" s="34">
        <f t="shared" si="48"/>
        <v>73.182990000000004</v>
      </c>
      <c r="CH160" s="33">
        <f t="shared" si="49"/>
        <v>111.56565000000001</v>
      </c>
    </row>
    <row r="161" spans="1:86" ht="90" customHeight="1" x14ac:dyDescent="0.25">
      <c r="A161" s="53">
        <v>0</v>
      </c>
      <c r="B161" s="52">
        <v>0</v>
      </c>
      <c r="C161" s="51">
        <v>300000004434</v>
      </c>
      <c r="D161" s="51">
        <v>1020306255</v>
      </c>
      <c r="E161" s="50" t="s">
        <v>1411</v>
      </c>
      <c r="F161" s="48">
        <v>0</v>
      </c>
      <c r="G161" s="48">
        <v>0</v>
      </c>
      <c r="H161" s="48">
        <v>0</v>
      </c>
      <c r="I161" s="48">
        <v>0</v>
      </c>
      <c r="J161" s="48">
        <v>0</v>
      </c>
      <c r="K161" s="48">
        <v>0</v>
      </c>
      <c r="L161" s="48">
        <v>0</v>
      </c>
      <c r="M161" s="48">
        <v>0</v>
      </c>
      <c r="N161" s="48">
        <v>0</v>
      </c>
      <c r="O161" s="48">
        <f t="shared" si="42"/>
        <v>4037.8651999999997</v>
      </c>
      <c r="P161" s="48">
        <f t="shared" si="43"/>
        <v>3397.1373200000003</v>
      </c>
      <c r="Q161" s="48">
        <v>1920.6676500000001</v>
      </c>
      <c r="R161" s="48">
        <v>1600.8381900000002</v>
      </c>
      <c r="S161" s="48">
        <v>28.552610000000001</v>
      </c>
      <c r="T161" s="48">
        <v>23.793839999999999</v>
      </c>
      <c r="U161" s="48">
        <v>1.69089</v>
      </c>
      <c r="V161" s="48">
        <v>1.69089</v>
      </c>
      <c r="W161" s="48">
        <v>1527.6917799999999</v>
      </c>
      <c r="X161" s="48">
        <v>1273.0764800000002</v>
      </c>
      <c r="Y161" s="48">
        <v>283.10404999999997</v>
      </c>
      <c r="Z161" s="48">
        <v>235.92004</v>
      </c>
      <c r="AA161" s="49">
        <f t="shared" si="44"/>
        <v>306.40172000000001</v>
      </c>
      <c r="AB161" s="49">
        <f t="shared" si="45"/>
        <v>287.30261000000002</v>
      </c>
      <c r="AC161" s="49">
        <v>19.715969999999999</v>
      </c>
      <c r="AD161" s="49">
        <v>5.6418499999999998</v>
      </c>
      <c r="AE161" s="49">
        <v>2.71082</v>
      </c>
      <c r="AF161" s="49">
        <v>0.53422000000000003</v>
      </c>
      <c r="AG161" s="49">
        <v>114.59468</v>
      </c>
      <c r="AH161" s="49">
        <v>95.495570000000001</v>
      </c>
      <c r="AI161" s="49">
        <v>0</v>
      </c>
      <c r="AJ161" s="49">
        <v>0</v>
      </c>
      <c r="AK161" s="49">
        <v>0</v>
      </c>
      <c r="AL161" s="49">
        <v>0</v>
      </c>
      <c r="AM161" s="49">
        <v>100</v>
      </c>
      <c r="AN161" s="49">
        <v>0</v>
      </c>
      <c r="AO161" s="49">
        <v>0</v>
      </c>
      <c r="AP161" s="49">
        <v>63.204180000000001</v>
      </c>
      <c r="AQ161" s="47" t="s">
        <v>1412</v>
      </c>
      <c r="AR161" s="48">
        <v>3397.1373200000003</v>
      </c>
      <c r="AT161" s="46" t="s">
        <v>1310</v>
      </c>
      <c r="AU161" s="45">
        <v>1</v>
      </c>
      <c r="AV161" s="44" t="s">
        <v>3152</v>
      </c>
      <c r="AW161" s="43">
        <v>44312</v>
      </c>
      <c r="AX161" s="42">
        <v>793.35350000000005</v>
      </c>
      <c r="AY161" s="41">
        <v>150</v>
      </c>
      <c r="AZ161" s="40"/>
      <c r="BA161" s="40"/>
      <c r="BB161" s="40"/>
      <c r="BC161" s="40"/>
      <c r="BD161" s="40"/>
      <c r="BE161" s="40"/>
      <c r="BF161" s="39" t="s">
        <v>2693</v>
      </c>
      <c r="BG161" s="38">
        <v>44895</v>
      </c>
      <c r="BK161" s="37"/>
      <c r="BL161" s="37"/>
      <c r="BM161" s="37"/>
      <c r="BN161" s="32"/>
      <c r="BP161" s="36"/>
      <c r="BQ161" s="36"/>
      <c r="BR161" s="36"/>
      <c r="CE161" s="35">
        <f t="shared" si="46"/>
        <v>1575.35346</v>
      </c>
      <c r="CF161" s="33">
        <f t="shared" si="47"/>
        <v>23.793839999999999</v>
      </c>
      <c r="CG161" s="34">
        <f t="shared" si="48"/>
        <v>1.69089</v>
      </c>
      <c r="CH161" s="33">
        <f t="shared" si="49"/>
        <v>0</v>
      </c>
    </row>
    <row r="162" spans="1:86" ht="60" customHeight="1" x14ac:dyDescent="0.25">
      <c r="A162" s="53">
        <v>0</v>
      </c>
      <c r="B162" s="52" t="s">
        <v>2683</v>
      </c>
      <c r="C162" s="51">
        <v>300000004457</v>
      </c>
      <c r="D162" s="51">
        <v>1020206877</v>
      </c>
      <c r="E162" s="50" t="s">
        <v>1413</v>
      </c>
      <c r="F162" s="48">
        <v>0</v>
      </c>
      <c r="G162" s="48">
        <v>0</v>
      </c>
      <c r="H162" s="48">
        <v>0</v>
      </c>
      <c r="I162" s="48">
        <v>0</v>
      </c>
      <c r="J162" s="48">
        <v>0</v>
      </c>
      <c r="K162" s="48">
        <v>0</v>
      </c>
      <c r="L162" s="48">
        <v>0</v>
      </c>
      <c r="M162" s="48">
        <v>0</v>
      </c>
      <c r="N162" s="48">
        <v>0</v>
      </c>
      <c r="O162" s="48">
        <f t="shared" si="42"/>
        <v>983.05735000000004</v>
      </c>
      <c r="P162" s="48">
        <f t="shared" si="43"/>
        <v>891.62303999999995</v>
      </c>
      <c r="Q162" s="48">
        <v>882.68025</v>
      </c>
      <c r="R162" s="48">
        <v>797.13393999999994</v>
      </c>
      <c r="S162" s="48">
        <v>513.27784999999994</v>
      </c>
      <c r="T162" s="48">
        <v>427.73154</v>
      </c>
      <c r="U162" s="48">
        <v>369.4024</v>
      </c>
      <c r="V162" s="48">
        <v>369.4024</v>
      </c>
      <c r="W162" s="48">
        <v>35.328000000000003</v>
      </c>
      <c r="X162" s="48">
        <v>29.44</v>
      </c>
      <c r="Y162" s="48">
        <v>0</v>
      </c>
      <c r="Z162" s="48">
        <v>0</v>
      </c>
      <c r="AA162" s="49">
        <f t="shared" si="44"/>
        <v>65.04910000000001</v>
      </c>
      <c r="AB162" s="49">
        <f t="shared" si="45"/>
        <v>65.04910000000001</v>
      </c>
      <c r="AC162" s="49">
        <v>23.423100000000002</v>
      </c>
      <c r="AD162" s="49">
        <v>7.0708700000000002</v>
      </c>
      <c r="AE162" s="49">
        <v>17.243760000000002</v>
      </c>
      <c r="AF162" s="49">
        <v>0.35982999999999998</v>
      </c>
      <c r="AG162" s="49">
        <v>0</v>
      </c>
      <c r="AH162" s="49">
        <v>0</v>
      </c>
      <c r="AI162" s="49">
        <v>0</v>
      </c>
      <c r="AJ162" s="49">
        <v>0</v>
      </c>
      <c r="AK162" s="49">
        <v>0</v>
      </c>
      <c r="AL162" s="49">
        <v>0</v>
      </c>
      <c r="AM162" s="49">
        <v>0</v>
      </c>
      <c r="AN162" s="49">
        <v>0</v>
      </c>
      <c r="AO162" s="49">
        <v>0</v>
      </c>
      <c r="AP162" s="49">
        <v>16.951540000000001</v>
      </c>
      <c r="AQ162" s="47" t="s">
        <v>1414</v>
      </c>
      <c r="AR162" s="48">
        <v>891.62304000000006</v>
      </c>
      <c r="AT162" s="46" t="s">
        <v>1310</v>
      </c>
      <c r="AU162" s="45">
        <v>1</v>
      </c>
      <c r="AV162" s="44" t="s">
        <v>3153</v>
      </c>
      <c r="AW162" s="43">
        <v>44539</v>
      </c>
      <c r="AX162" s="42">
        <v>793.36350000000004</v>
      </c>
      <c r="AY162" s="41">
        <v>150</v>
      </c>
      <c r="AZ162" s="40"/>
      <c r="BA162" s="40"/>
      <c r="BB162" s="40"/>
      <c r="BC162" s="40"/>
      <c r="BD162" s="40"/>
      <c r="BE162" s="40"/>
      <c r="BF162" s="39" t="s">
        <v>2696</v>
      </c>
      <c r="BG162" s="38">
        <v>44834</v>
      </c>
      <c r="BK162" s="37"/>
      <c r="BL162" s="37"/>
      <c r="BM162" s="114">
        <f>D162</f>
        <v>1020206877</v>
      </c>
      <c r="BN162" s="32" t="s">
        <v>2268</v>
      </c>
      <c r="BO162" s="113" t="e">
        <v>#VALUE!</v>
      </c>
      <c r="BP162" s="31">
        <v>16951.54</v>
      </c>
      <c r="BQ162" s="112" t="e">
        <f>BO162-BP162/1000</f>
        <v>#VALUE!</v>
      </c>
      <c r="BR162" s="36"/>
      <c r="CE162" s="35">
        <f t="shared" si="46"/>
        <v>0</v>
      </c>
      <c r="CF162" s="33">
        <f t="shared" si="47"/>
        <v>0</v>
      </c>
      <c r="CG162" s="34">
        <f t="shared" si="48"/>
        <v>369.4024</v>
      </c>
      <c r="CH162" s="33">
        <f t="shared" si="49"/>
        <v>427.73154</v>
      </c>
    </row>
    <row r="163" spans="1:86" ht="120" customHeight="1" x14ac:dyDescent="0.25">
      <c r="A163" s="53">
        <v>0</v>
      </c>
      <c r="B163" s="52" t="s">
        <v>2683</v>
      </c>
      <c r="C163" s="51">
        <v>300000004381</v>
      </c>
      <c r="D163" s="51">
        <v>1020206704</v>
      </c>
      <c r="E163" s="50" t="s">
        <v>1415</v>
      </c>
      <c r="F163" s="48">
        <v>0</v>
      </c>
      <c r="G163" s="48">
        <v>0</v>
      </c>
      <c r="H163" s="48">
        <v>0</v>
      </c>
      <c r="I163" s="48">
        <v>0</v>
      </c>
      <c r="J163" s="48">
        <v>0</v>
      </c>
      <c r="K163" s="48">
        <v>0</v>
      </c>
      <c r="L163" s="48">
        <v>0</v>
      </c>
      <c r="M163" s="48">
        <v>0</v>
      </c>
      <c r="N163" s="48">
        <v>0</v>
      </c>
      <c r="O163" s="48">
        <f t="shared" si="42"/>
        <v>1503.5447099999999</v>
      </c>
      <c r="P163" s="48">
        <f t="shared" si="43"/>
        <v>1310.51028</v>
      </c>
      <c r="Q163" s="48">
        <v>500.15557999999999</v>
      </c>
      <c r="R163" s="48">
        <v>459.51176999999996</v>
      </c>
      <c r="S163" s="48">
        <v>243.86285000000001</v>
      </c>
      <c r="T163" s="48">
        <v>203.21904000000001</v>
      </c>
      <c r="U163" s="48">
        <v>256.29273000000001</v>
      </c>
      <c r="V163" s="48">
        <v>256.29273000000001</v>
      </c>
      <c r="W163" s="48">
        <v>914.34374000000003</v>
      </c>
      <c r="X163" s="48">
        <v>761.95312000000001</v>
      </c>
      <c r="Y163" s="48">
        <v>0</v>
      </c>
      <c r="Z163" s="48">
        <v>0</v>
      </c>
      <c r="AA163" s="49">
        <f t="shared" si="44"/>
        <v>89.045389999999998</v>
      </c>
      <c r="AB163" s="49">
        <f t="shared" si="45"/>
        <v>89.045389999999998</v>
      </c>
      <c r="AC163" s="49">
        <v>31.23075</v>
      </c>
      <c r="AD163" s="49">
        <v>9.4278099999999991</v>
      </c>
      <c r="AE163" s="49">
        <v>22.99164</v>
      </c>
      <c r="AF163" s="49">
        <v>0.47976999999999997</v>
      </c>
      <c r="AG163" s="49">
        <v>0</v>
      </c>
      <c r="AH163" s="49">
        <v>0</v>
      </c>
      <c r="AI163" s="49">
        <v>0</v>
      </c>
      <c r="AJ163" s="49">
        <v>0</v>
      </c>
      <c r="AK163" s="49">
        <v>0</v>
      </c>
      <c r="AL163" s="49">
        <v>0</v>
      </c>
      <c r="AM163" s="49">
        <v>0</v>
      </c>
      <c r="AN163" s="49">
        <v>0</v>
      </c>
      <c r="AO163" s="49">
        <v>0</v>
      </c>
      <c r="AP163" s="49">
        <v>24.915420000000001</v>
      </c>
      <c r="AQ163" s="47" t="s">
        <v>1416</v>
      </c>
      <c r="AR163" s="48">
        <v>1310.51028</v>
      </c>
      <c r="AT163" s="46" t="s">
        <v>1310</v>
      </c>
      <c r="AU163" s="45">
        <v>1</v>
      </c>
      <c r="AV163" s="44" t="s">
        <v>3154</v>
      </c>
      <c r="AW163" s="43" t="s">
        <v>3155</v>
      </c>
      <c r="AX163" s="42" t="s">
        <v>3156</v>
      </c>
      <c r="AY163" s="41" t="s">
        <v>1417</v>
      </c>
      <c r="AZ163" s="40"/>
      <c r="BA163" s="40"/>
      <c r="BB163" s="40"/>
      <c r="BC163" s="40"/>
      <c r="BD163" s="40"/>
      <c r="BE163" s="40"/>
      <c r="BF163" s="39" t="s">
        <v>2696</v>
      </c>
      <c r="BG163" s="38">
        <v>44834</v>
      </c>
      <c r="BK163" s="37"/>
      <c r="BL163" s="37"/>
      <c r="BM163" s="114">
        <f>D163</f>
        <v>1020206704</v>
      </c>
      <c r="BN163" s="32" t="s">
        <v>2370</v>
      </c>
      <c r="BO163" s="113" t="e">
        <v>#VALUE!</v>
      </c>
      <c r="BP163" s="31">
        <v>24915.42</v>
      </c>
      <c r="BQ163" s="112" t="e">
        <f>BO163-BP163/1000</f>
        <v>#VALUE!</v>
      </c>
      <c r="BR163" s="36"/>
      <c r="CE163" s="35">
        <f t="shared" si="46"/>
        <v>0</v>
      </c>
      <c r="CF163" s="33">
        <f t="shared" si="47"/>
        <v>0</v>
      </c>
      <c r="CG163" s="34">
        <f t="shared" si="48"/>
        <v>256.29273000000001</v>
      </c>
      <c r="CH163" s="33">
        <f t="shared" si="49"/>
        <v>203.21904000000001</v>
      </c>
    </row>
    <row r="164" spans="1:86" ht="105" customHeight="1" x14ac:dyDescent="0.25">
      <c r="A164" s="53">
        <v>0</v>
      </c>
      <c r="B164" s="52" t="s">
        <v>2683</v>
      </c>
      <c r="C164" s="51">
        <v>300000003294</v>
      </c>
      <c r="D164" s="51">
        <v>1020205034</v>
      </c>
      <c r="E164" s="50" t="s">
        <v>1418</v>
      </c>
      <c r="F164" s="48">
        <v>0</v>
      </c>
      <c r="G164" s="48">
        <v>0</v>
      </c>
      <c r="H164" s="48">
        <v>0</v>
      </c>
      <c r="I164" s="48">
        <v>0</v>
      </c>
      <c r="J164" s="48">
        <v>0</v>
      </c>
      <c r="K164" s="48">
        <v>0</v>
      </c>
      <c r="L164" s="48">
        <v>0</v>
      </c>
      <c r="M164" s="48">
        <v>0</v>
      </c>
      <c r="N164" s="48">
        <v>0</v>
      </c>
      <c r="O164" s="48">
        <f t="shared" si="42"/>
        <v>2038.01442</v>
      </c>
      <c r="P164" s="48">
        <f t="shared" si="43"/>
        <v>1761.8572299999998</v>
      </c>
      <c r="Q164" s="48">
        <v>965.01953000000003</v>
      </c>
      <c r="R164" s="48">
        <v>841.25296000000003</v>
      </c>
      <c r="S164" s="48">
        <v>742.59942999999998</v>
      </c>
      <c r="T164" s="48">
        <v>618.83285999999998</v>
      </c>
      <c r="U164" s="48">
        <v>222.42009999999999</v>
      </c>
      <c r="V164" s="48">
        <v>222.42009999999999</v>
      </c>
      <c r="W164" s="48">
        <v>914.34374000000003</v>
      </c>
      <c r="X164" s="48">
        <v>761.95312000000001</v>
      </c>
      <c r="Y164" s="48">
        <v>0</v>
      </c>
      <c r="Z164" s="48">
        <v>0</v>
      </c>
      <c r="AA164" s="49">
        <f t="shared" si="44"/>
        <v>158.65115</v>
      </c>
      <c r="AB164" s="49">
        <f t="shared" si="45"/>
        <v>158.65115</v>
      </c>
      <c r="AC164" s="49">
        <v>55.896230000000003</v>
      </c>
      <c r="AD164" s="49">
        <v>16.84684</v>
      </c>
      <c r="AE164" s="49">
        <v>11.217550000000001</v>
      </c>
      <c r="AF164" s="49">
        <v>1.0101100000000001</v>
      </c>
      <c r="AG164" s="49">
        <v>0</v>
      </c>
      <c r="AH164" s="49">
        <v>0</v>
      </c>
      <c r="AI164" s="49">
        <v>0</v>
      </c>
      <c r="AJ164" s="49">
        <v>0</v>
      </c>
      <c r="AK164" s="49">
        <v>0</v>
      </c>
      <c r="AL164" s="49">
        <v>0</v>
      </c>
      <c r="AM164" s="49">
        <v>33</v>
      </c>
      <c r="AN164" s="49">
        <v>0</v>
      </c>
      <c r="AO164" s="49">
        <v>0</v>
      </c>
      <c r="AP164" s="49">
        <v>40.680419999999998</v>
      </c>
      <c r="AQ164" s="47" t="s">
        <v>1419</v>
      </c>
      <c r="AR164" s="48">
        <v>1761.8572300000001</v>
      </c>
      <c r="AT164" s="46" t="s">
        <v>1310</v>
      </c>
      <c r="AU164" s="45">
        <v>1</v>
      </c>
      <c r="AV164" s="44" t="s">
        <v>3157</v>
      </c>
      <c r="AW164" s="43" t="s">
        <v>3158</v>
      </c>
      <c r="AX164" s="42" t="s">
        <v>3159</v>
      </c>
      <c r="AY164" s="41" t="s">
        <v>1420</v>
      </c>
      <c r="AZ164" s="40"/>
      <c r="BA164" s="40"/>
      <c r="BB164" s="40"/>
      <c r="BC164" s="40"/>
      <c r="BD164" s="40"/>
      <c r="BE164" s="40"/>
      <c r="BF164" s="39" t="s">
        <v>2696</v>
      </c>
      <c r="BG164" s="38">
        <v>44834</v>
      </c>
      <c r="BK164" s="37"/>
      <c r="BL164" s="37"/>
      <c r="BM164" s="114">
        <f>D164</f>
        <v>1020205034</v>
      </c>
      <c r="BN164" s="32" t="s">
        <v>2369</v>
      </c>
      <c r="BO164" s="113" t="e">
        <v>#VALUE!</v>
      </c>
      <c r="BP164" s="31">
        <v>40680.42</v>
      </c>
      <c r="BQ164" s="112" t="e">
        <f>BO164-BP164/1000</f>
        <v>#VALUE!</v>
      </c>
      <c r="BR164" s="36"/>
      <c r="CE164" s="35">
        <f t="shared" si="46"/>
        <v>0</v>
      </c>
      <c r="CF164" s="33">
        <f t="shared" si="47"/>
        <v>0</v>
      </c>
      <c r="CG164" s="34">
        <f t="shared" si="48"/>
        <v>222.42009999999999</v>
      </c>
      <c r="CH164" s="33">
        <f t="shared" si="49"/>
        <v>618.83285999999998</v>
      </c>
    </row>
    <row r="165" spans="1:86" ht="75" customHeight="1" x14ac:dyDescent="0.25">
      <c r="A165" s="53">
        <v>0</v>
      </c>
      <c r="B165" s="52" t="s">
        <v>2683</v>
      </c>
      <c r="C165" s="51">
        <v>300000004460</v>
      </c>
      <c r="D165" s="51">
        <v>1020306333</v>
      </c>
      <c r="E165" s="50" t="s">
        <v>1421</v>
      </c>
      <c r="F165" s="48">
        <v>0</v>
      </c>
      <c r="G165" s="48">
        <v>0</v>
      </c>
      <c r="H165" s="48">
        <v>0</v>
      </c>
      <c r="I165" s="48">
        <v>0</v>
      </c>
      <c r="J165" s="48">
        <v>0</v>
      </c>
      <c r="K165" s="48">
        <v>0</v>
      </c>
      <c r="L165" s="48">
        <v>0</v>
      </c>
      <c r="M165" s="48">
        <v>0</v>
      </c>
      <c r="N165" s="48">
        <v>0</v>
      </c>
      <c r="O165" s="48">
        <f t="shared" si="42"/>
        <v>537.53807000000006</v>
      </c>
      <c r="P165" s="48">
        <f t="shared" si="43"/>
        <v>496.54485000000005</v>
      </c>
      <c r="Q165" s="48">
        <v>477.04052000000001</v>
      </c>
      <c r="R165" s="48">
        <v>436.04730000000006</v>
      </c>
      <c r="S165" s="48">
        <v>245.95932999999999</v>
      </c>
      <c r="T165" s="48">
        <v>204.96610999999999</v>
      </c>
      <c r="U165" s="48">
        <v>231.08119000000002</v>
      </c>
      <c r="V165" s="48">
        <v>231.08119000000002</v>
      </c>
      <c r="W165" s="48">
        <v>0</v>
      </c>
      <c r="X165" s="48">
        <v>0</v>
      </c>
      <c r="Y165" s="48">
        <v>0</v>
      </c>
      <c r="Z165" s="48">
        <v>0</v>
      </c>
      <c r="AA165" s="49">
        <f t="shared" si="44"/>
        <v>60.497550000000011</v>
      </c>
      <c r="AB165" s="49">
        <f t="shared" si="45"/>
        <v>60.497550000000011</v>
      </c>
      <c r="AC165" s="49">
        <v>24.864460000000001</v>
      </c>
      <c r="AD165" s="49">
        <v>7.5059800000000001</v>
      </c>
      <c r="AE165" s="49">
        <v>18.304860000000001</v>
      </c>
      <c r="AF165" s="49">
        <v>0.38196999999999998</v>
      </c>
      <c r="AG165" s="49">
        <v>0</v>
      </c>
      <c r="AH165" s="49">
        <v>0</v>
      </c>
      <c r="AI165" s="49">
        <v>0</v>
      </c>
      <c r="AJ165" s="49">
        <v>0</v>
      </c>
      <c r="AK165" s="49">
        <v>0</v>
      </c>
      <c r="AL165" s="49">
        <v>0</v>
      </c>
      <c r="AM165" s="49">
        <v>0</v>
      </c>
      <c r="AN165" s="49">
        <v>0</v>
      </c>
      <c r="AO165" s="49">
        <v>0</v>
      </c>
      <c r="AP165" s="49">
        <v>9.4402799999999996</v>
      </c>
      <c r="AQ165" s="47" t="s">
        <v>1422</v>
      </c>
      <c r="AR165" s="48">
        <v>496.54485</v>
      </c>
      <c r="AT165" s="46" t="s">
        <v>1310</v>
      </c>
      <c r="AU165" s="45">
        <v>1</v>
      </c>
      <c r="AV165" s="44" t="s">
        <v>3160</v>
      </c>
      <c r="AW165" s="43">
        <v>44377</v>
      </c>
      <c r="AX165" s="42">
        <v>40.196240000000003</v>
      </c>
      <c r="AY165" s="41">
        <v>80</v>
      </c>
      <c r="AZ165" s="40"/>
      <c r="BA165" s="40"/>
      <c r="BB165" s="40"/>
      <c r="BC165" s="40"/>
      <c r="BD165" s="40"/>
      <c r="BE165" s="40"/>
      <c r="BF165" s="39" t="s">
        <v>2696</v>
      </c>
      <c r="BG165" s="38">
        <v>44834</v>
      </c>
      <c r="BK165" s="37"/>
      <c r="BL165" s="37"/>
      <c r="BM165" s="114">
        <f>D165</f>
        <v>1020306333</v>
      </c>
      <c r="BN165" s="32" t="s">
        <v>2272</v>
      </c>
      <c r="BO165" s="113" t="e">
        <v>#VALUE!</v>
      </c>
      <c r="BP165" s="31">
        <v>9440.2800000000007</v>
      </c>
      <c r="BQ165" s="112" t="e">
        <f>BO165-BP165/1000</f>
        <v>#VALUE!</v>
      </c>
      <c r="BR165" s="36"/>
      <c r="CE165" s="35">
        <f t="shared" si="46"/>
        <v>0</v>
      </c>
      <c r="CF165" s="33">
        <f t="shared" si="47"/>
        <v>0</v>
      </c>
      <c r="CG165" s="34">
        <f t="shared" si="48"/>
        <v>231.08119000000002</v>
      </c>
      <c r="CH165" s="33">
        <f t="shared" si="49"/>
        <v>204.96610999999999</v>
      </c>
    </row>
    <row r="166" spans="1:86" ht="60" customHeight="1" x14ac:dyDescent="0.25">
      <c r="A166" s="53">
        <v>0</v>
      </c>
      <c r="B166" s="52" t="s">
        <v>2683</v>
      </c>
      <c r="C166" s="51">
        <v>300000004448</v>
      </c>
      <c r="D166" s="51">
        <v>1020306327</v>
      </c>
      <c r="E166" s="50" t="s">
        <v>1423</v>
      </c>
      <c r="F166" s="48">
        <v>0</v>
      </c>
      <c r="G166" s="48">
        <v>0</v>
      </c>
      <c r="H166" s="48">
        <v>0</v>
      </c>
      <c r="I166" s="48">
        <v>0</v>
      </c>
      <c r="J166" s="48">
        <v>0</v>
      </c>
      <c r="K166" s="48">
        <v>0</v>
      </c>
      <c r="L166" s="48">
        <v>0</v>
      </c>
      <c r="M166" s="48">
        <v>0</v>
      </c>
      <c r="N166" s="48">
        <v>0</v>
      </c>
      <c r="O166" s="48">
        <f t="shared" si="42"/>
        <v>1229.55332</v>
      </c>
      <c r="P166" s="48">
        <f t="shared" si="43"/>
        <v>1040.08653</v>
      </c>
      <c r="Q166" s="48">
        <v>197.36373</v>
      </c>
      <c r="R166" s="48">
        <v>164.75158999999999</v>
      </c>
      <c r="S166" s="48">
        <v>21.499379999999999</v>
      </c>
      <c r="T166" s="48">
        <v>17.916149999999998</v>
      </c>
      <c r="U166" s="48">
        <v>1.69089</v>
      </c>
      <c r="V166" s="48">
        <v>1.69089</v>
      </c>
      <c r="W166" s="48">
        <v>695.20295999999996</v>
      </c>
      <c r="X166" s="48">
        <v>579.33580000000006</v>
      </c>
      <c r="Y166" s="48">
        <v>188.81441000000001</v>
      </c>
      <c r="Z166" s="48">
        <v>157.34533999999999</v>
      </c>
      <c r="AA166" s="49">
        <f t="shared" si="44"/>
        <v>148.17221999999998</v>
      </c>
      <c r="AB166" s="49">
        <f t="shared" si="45"/>
        <v>138.65379999999999</v>
      </c>
      <c r="AC166" s="49">
        <v>46.904559999999996</v>
      </c>
      <c r="AD166" s="49">
        <v>13.711679999999999</v>
      </c>
      <c r="AE166" s="49">
        <v>7.2896400000000003</v>
      </c>
      <c r="AF166" s="49">
        <v>1.19922</v>
      </c>
      <c r="AG166" s="49">
        <v>57.11054</v>
      </c>
      <c r="AH166" s="49">
        <v>47.592120000000001</v>
      </c>
      <c r="AI166" s="49">
        <v>0</v>
      </c>
      <c r="AJ166" s="49">
        <v>0</v>
      </c>
      <c r="AK166" s="49">
        <v>0</v>
      </c>
      <c r="AL166" s="49">
        <v>0</v>
      </c>
      <c r="AM166" s="49">
        <v>0</v>
      </c>
      <c r="AN166" s="49">
        <v>0</v>
      </c>
      <c r="AO166" s="49">
        <v>0</v>
      </c>
      <c r="AP166" s="49">
        <v>21.956579999999999</v>
      </c>
      <c r="AQ166" s="47" t="s">
        <v>1424</v>
      </c>
      <c r="AR166" s="48">
        <v>1040.08653</v>
      </c>
      <c r="AT166" s="46" t="s">
        <v>1310</v>
      </c>
      <c r="AU166" s="45">
        <v>1</v>
      </c>
      <c r="AV166" s="44" t="s">
        <v>3161</v>
      </c>
      <c r="AW166" s="43">
        <v>44340</v>
      </c>
      <c r="AX166" s="42">
        <v>160.21995000000001</v>
      </c>
      <c r="AY166" s="41">
        <v>55</v>
      </c>
      <c r="AZ166" s="40"/>
      <c r="BA166" s="40"/>
      <c r="BB166" s="40"/>
      <c r="BC166" s="40"/>
      <c r="BD166" s="40"/>
      <c r="BE166" s="40"/>
      <c r="BF166" s="39" t="s">
        <v>2693</v>
      </c>
      <c r="BG166" s="38">
        <v>44865</v>
      </c>
      <c r="BK166" s="37"/>
      <c r="BL166" s="37"/>
      <c r="BM166" s="37"/>
      <c r="BN166" s="32"/>
      <c r="BP166" s="36"/>
      <c r="BQ166" s="36"/>
      <c r="BR166" s="36"/>
      <c r="CE166" s="35">
        <f t="shared" si="46"/>
        <v>145.14455000000001</v>
      </c>
      <c r="CF166" s="33">
        <f t="shared" si="47"/>
        <v>17.916149999999998</v>
      </c>
      <c r="CG166" s="34">
        <f t="shared" si="48"/>
        <v>1.69089</v>
      </c>
      <c r="CH166" s="33">
        <f t="shared" si="49"/>
        <v>0</v>
      </c>
    </row>
    <row r="167" spans="1:86" ht="45" customHeight="1" x14ac:dyDescent="0.25">
      <c r="A167" s="53">
        <v>0</v>
      </c>
      <c r="B167" s="52" t="s">
        <v>2683</v>
      </c>
      <c r="C167" s="51">
        <v>300000004307</v>
      </c>
      <c r="D167" s="51">
        <v>1020204804</v>
      </c>
      <c r="E167" s="50" t="s">
        <v>2746</v>
      </c>
      <c r="F167" s="48">
        <v>0</v>
      </c>
      <c r="G167" s="48">
        <v>0</v>
      </c>
      <c r="H167" s="48">
        <v>0</v>
      </c>
      <c r="I167" s="48">
        <v>0</v>
      </c>
      <c r="J167" s="48">
        <v>0</v>
      </c>
      <c r="K167" s="48">
        <v>0</v>
      </c>
      <c r="L167" s="48">
        <v>0</v>
      </c>
      <c r="M167" s="48">
        <v>0</v>
      </c>
      <c r="N167" s="48">
        <v>0</v>
      </c>
      <c r="O167" s="48">
        <f t="shared" si="42"/>
        <v>71.491019999999992</v>
      </c>
      <c r="P167" s="48">
        <f t="shared" si="43"/>
        <v>71.491019999999992</v>
      </c>
      <c r="Q167" s="48">
        <v>1.69089</v>
      </c>
      <c r="R167" s="48">
        <v>1.69089</v>
      </c>
      <c r="S167" s="48">
        <v>0</v>
      </c>
      <c r="T167" s="48">
        <v>0</v>
      </c>
      <c r="U167" s="48">
        <v>1.69089</v>
      </c>
      <c r="V167" s="48">
        <v>1.69089</v>
      </c>
      <c r="W167" s="48">
        <v>0</v>
      </c>
      <c r="X167" s="48">
        <v>0</v>
      </c>
      <c r="Y167" s="48">
        <v>0</v>
      </c>
      <c r="Z167" s="48">
        <v>0</v>
      </c>
      <c r="AA167" s="49">
        <f t="shared" si="44"/>
        <v>69.800129999999996</v>
      </c>
      <c r="AB167" s="49">
        <f t="shared" si="45"/>
        <v>69.800129999999996</v>
      </c>
      <c r="AC167" s="49">
        <v>3.2519</v>
      </c>
      <c r="AD167" s="49">
        <v>0.96733000000000002</v>
      </c>
      <c r="AE167" s="49">
        <v>65.516959999999997</v>
      </c>
      <c r="AF167" s="49">
        <v>6.3939999999999997E-2</v>
      </c>
      <c r="AG167" s="49">
        <v>0</v>
      </c>
      <c r="AH167" s="49">
        <v>0</v>
      </c>
      <c r="AI167" s="49">
        <v>0</v>
      </c>
      <c r="AJ167" s="49">
        <v>0</v>
      </c>
      <c r="AK167" s="49">
        <v>0</v>
      </c>
      <c r="AL167" s="49">
        <v>0</v>
      </c>
      <c r="AM167" s="49">
        <v>0</v>
      </c>
      <c r="AN167" s="49">
        <v>0</v>
      </c>
      <c r="AO167" s="49">
        <v>0</v>
      </c>
      <c r="AP167" s="49">
        <v>0</v>
      </c>
      <c r="AQ167" s="47" t="s">
        <v>3162</v>
      </c>
      <c r="AR167" s="48">
        <v>0</v>
      </c>
      <c r="AT167" s="46" t="s">
        <v>1310</v>
      </c>
      <c r="AU167" s="45">
        <v>1</v>
      </c>
      <c r="AV167" s="44" t="s">
        <v>3163</v>
      </c>
      <c r="AW167" s="43">
        <v>43731</v>
      </c>
      <c r="AX167" s="42">
        <v>29.138639999999999</v>
      </c>
      <c r="AY167" s="41">
        <v>65</v>
      </c>
      <c r="AZ167" s="40"/>
      <c r="BA167" s="40"/>
      <c r="BB167" s="40"/>
      <c r="BC167" s="40"/>
      <c r="BD167" s="40"/>
      <c r="BE167" s="40"/>
      <c r="BF167" s="39">
        <v>0</v>
      </c>
      <c r="BG167" s="38">
        <v>0</v>
      </c>
      <c r="BK167" s="37"/>
      <c r="BL167" s="37"/>
      <c r="BM167" s="37"/>
      <c r="BN167" s="32"/>
      <c r="BP167" s="36"/>
      <c r="BQ167" s="36"/>
      <c r="BR167" s="36"/>
      <c r="CE167" s="35">
        <f t="shared" si="46"/>
        <v>0</v>
      </c>
      <c r="CF167" s="33">
        <f t="shared" si="47"/>
        <v>0</v>
      </c>
      <c r="CG167" s="34">
        <f t="shared" si="48"/>
        <v>1.69089</v>
      </c>
      <c r="CH167" s="33">
        <f t="shared" si="49"/>
        <v>0</v>
      </c>
    </row>
    <row r="168" spans="1:86" ht="60" customHeight="1" x14ac:dyDescent="0.25">
      <c r="A168" s="53">
        <v>0</v>
      </c>
      <c r="B168" s="52">
        <v>0</v>
      </c>
      <c r="C168" s="51">
        <v>300000004163</v>
      </c>
      <c r="D168" s="51">
        <v>1020304531</v>
      </c>
      <c r="E168" s="50" t="s">
        <v>2747</v>
      </c>
      <c r="F168" s="48">
        <v>0</v>
      </c>
      <c r="G168" s="48">
        <v>0</v>
      </c>
      <c r="H168" s="48">
        <v>0</v>
      </c>
      <c r="I168" s="48">
        <v>0</v>
      </c>
      <c r="J168" s="48">
        <v>0</v>
      </c>
      <c r="K168" s="48">
        <v>0</v>
      </c>
      <c r="L168" s="48">
        <v>0</v>
      </c>
      <c r="M168" s="48">
        <v>0</v>
      </c>
      <c r="N168" s="48">
        <v>0</v>
      </c>
      <c r="O168" s="48">
        <f t="shared" si="42"/>
        <v>159.39967999999999</v>
      </c>
      <c r="P168" s="48">
        <f t="shared" si="43"/>
        <v>144.4588</v>
      </c>
      <c r="Q168" s="48">
        <v>0</v>
      </c>
      <c r="R168" s="48">
        <v>0</v>
      </c>
      <c r="S168" s="48">
        <v>0</v>
      </c>
      <c r="T168" s="48">
        <v>0</v>
      </c>
      <c r="U168" s="48">
        <v>0</v>
      </c>
      <c r="V168" s="48">
        <v>0</v>
      </c>
      <c r="W168" s="48">
        <v>0</v>
      </c>
      <c r="X168" s="48">
        <v>0</v>
      </c>
      <c r="Y168" s="48">
        <v>89.645300000000006</v>
      </c>
      <c r="Z168" s="48">
        <v>74.704419999999999</v>
      </c>
      <c r="AA168" s="49">
        <f t="shared" si="44"/>
        <v>69.754379999999998</v>
      </c>
      <c r="AB168" s="49">
        <f t="shared" si="45"/>
        <v>69.754379999999998</v>
      </c>
      <c r="AC168" s="49">
        <v>7.7581100000000003</v>
      </c>
      <c r="AD168" s="49">
        <v>2.2200299999999999</v>
      </c>
      <c r="AE168" s="49">
        <v>59.566029999999998</v>
      </c>
      <c r="AF168" s="49">
        <v>0.21021000000000001</v>
      </c>
      <c r="AG168" s="49">
        <v>0</v>
      </c>
      <c r="AH168" s="49">
        <v>0</v>
      </c>
      <c r="AI168" s="49">
        <v>0</v>
      </c>
      <c r="AJ168" s="49">
        <v>0</v>
      </c>
      <c r="AK168" s="49">
        <v>0</v>
      </c>
      <c r="AL168" s="49">
        <v>0</v>
      </c>
      <c r="AM168" s="49">
        <v>0</v>
      </c>
      <c r="AN168" s="49">
        <v>0</v>
      </c>
      <c r="AO168" s="49">
        <v>0</v>
      </c>
      <c r="AP168" s="49">
        <v>0</v>
      </c>
      <c r="AQ168" s="47" t="s">
        <v>3164</v>
      </c>
      <c r="AR168" s="48">
        <v>0</v>
      </c>
      <c r="AT168" s="46" t="s">
        <v>1310</v>
      </c>
      <c r="AU168" s="45">
        <v>1</v>
      </c>
      <c r="AV168" s="44" t="s">
        <v>3165</v>
      </c>
      <c r="AW168" s="43">
        <v>43605</v>
      </c>
      <c r="AX168" s="42">
        <v>13.317</v>
      </c>
      <c r="AY168" s="41">
        <v>130</v>
      </c>
      <c r="AZ168" s="40"/>
      <c r="BA168" s="40"/>
      <c r="BB168" s="40"/>
      <c r="BC168" s="40"/>
      <c r="BD168" s="40"/>
      <c r="BE168" s="40"/>
      <c r="BF168" s="39">
        <v>0</v>
      </c>
      <c r="BG168" s="38">
        <v>0</v>
      </c>
      <c r="BK168" s="37"/>
      <c r="BL168" s="37"/>
      <c r="BM168" s="37"/>
      <c r="BN168" s="32"/>
      <c r="BP168" s="36"/>
      <c r="BQ168" s="36"/>
      <c r="BR168" s="36"/>
      <c r="CE168" s="35">
        <f t="shared" si="46"/>
        <v>0</v>
      </c>
      <c r="CF168" s="33">
        <f t="shared" si="47"/>
        <v>0</v>
      </c>
      <c r="CG168" s="34">
        <f t="shared" si="48"/>
        <v>0</v>
      </c>
      <c r="CH168" s="33">
        <f t="shared" si="49"/>
        <v>0</v>
      </c>
    </row>
    <row r="169" spans="1:86" ht="60" customHeight="1" x14ac:dyDescent="0.25">
      <c r="A169" s="53">
        <v>0</v>
      </c>
      <c r="B169" s="52" t="s">
        <v>2683</v>
      </c>
      <c r="C169" s="51">
        <v>300000004472</v>
      </c>
      <c r="D169" s="51">
        <v>1020304609</v>
      </c>
      <c r="E169" s="50" t="s">
        <v>1425</v>
      </c>
      <c r="F169" s="48">
        <v>0</v>
      </c>
      <c r="G169" s="48">
        <v>0</v>
      </c>
      <c r="H169" s="48">
        <v>0</v>
      </c>
      <c r="I169" s="48">
        <v>0</v>
      </c>
      <c r="J169" s="48">
        <v>0</v>
      </c>
      <c r="K169" s="48">
        <v>0</v>
      </c>
      <c r="L169" s="48">
        <v>0</v>
      </c>
      <c r="M169" s="48">
        <v>0</v>
      </c>
      <c r="N169" s="48">
        <v>0</v>
      </c>
      <c r="O169" s="48">
        <f t="shared" si="42"/>
        <v>1015.48571</v>
      </c>
      <c r="P169" s="48">
        <f t="shared" si="43"/>
        <v>885.05614000000003</v>
      </c>
      <c r="Q169" s="48">
        <v>233.93709999999999</v>
      </c>
      <c r="R169" s="48">
        <v>222.12276</v>
      </c>
      <c r="S169" s="48">
        <v>70.886039999999994</v>
      </c>
      <c r="T169" s="48">
        <v>59.0717</v>
      </c>
      <c r="U169" s="48">
        <v>163.05106000000001</v>
      </c>
      <c r="V169" s="48">
        <v>163.05106000000001</v>
      </c>
      <c r="W169" s="48">
        <v>711.69136000000003</v>
      </c>
      <c r="X169" s="48">
        <v>593.07613000000003</v>
      </c>
      <c r="Y169" s="48">
        <v>0</v>
      </c>
      <c r="Z169" s="48">
        <v>0</v>
      </c>
      <c r="AA169" s="49">
        <f t="shared" si="44"/>
        <v>69.857249999999993</v>
      </c>
      <c r="AB169" s="49">
        <f t="shared" si="45"/>
        <v>69.857249999999993</v>
      </c>
      <c r="AC169" s="49">
        <v>25.82544</v>
      </c>
      <c r="AD169" s="49">
        <v>7.7960700000000003</v>
      </c>
      <c r="AE169" s="49">
        <v>19.012329999999999</v>
      </c>
      <c r="AF169" s="49">
        <v>0.39673999999999998</v>
      </c>
      <c r="AG169" s="49">
        <v>0</v>
      </c>
      <c r="AH169" s="49">
        <v>0</v>
      </c>
      <c r="AI169" s="49">
        <v>0</v>
      </c>
      <c r="AJ169" s="49">
        <v>0</v>
      </c>
      <c r="AK169" s="49">
        <v>0</v>
      </c>
      <c r="AL169" s="49">
        <v>0</v>
      </c>
      <c r="AM169" s="49">
        <v>0</v>
      </c>
      <c r="AN169" s="49">
        <v>0</v>
      </c>
      <c r="AO169" s="49">
        <v>0</v>
      </c>
      <c r="AP169" s="49">
        <v>16.82667</v>
      </c>
      <c r="AQ169" s="47" t="s">
        <v>1426</v>
      </c>
      <c r="AR169" s="48">
        <v>885.05614000000003</v>
      </c>
      <c r="AT169" s="46" t="s">
        <v>1310</v>
      </c>
      <c r="AU169" s="45">
        <v>1</v>
      </c>
      <c r="AV169" s="44" t="s">
        <v>3166</v>
      </c>
      <c r="AW169" s="43" t="s">
        <v>3167</v>
      </c>
      <c r="AX169" s="42" t="s">
        <v>3168</v>
      </c>
      <c r="AY169" s="41" t="s">
        <v>1427</v>
      </c>
      <c r="AZ169" s="40"/>
      <c r="BA169" s="40"/>
      <c r="BB169" s="40"/>
      <c r="BC169" s="40"/>
      <c r="BD169" s="40"/>
      <c r="BE169" s="40"/>
      <c r="BF169" s="39" t="s">
        <v>2696</v>
      </c>
      <c r="BG169" s="38">
        <v>44834</v>
      </c>
      <c r="BK169" s="37"/>
      <c r="BL169" s="37"/>
      <c r="BM169" s="114">
        <f>D169</f>
        <v>1020304609</v>
      </c>
      <c r="BN169" s="32" t="s">
        <v>2372</v>
      </c>
      <c r="BO169" s="113" t="e">
        <v>#VALUE!</v>
      </c>
      <c r="BP169" s="31">
        <v>16826.669999999998</v>
      </c>
      <c r="BQ169" s="112" t="e">
        <f>BO169-BP169/1000</f>
        <v>#VALUE!</v>
      </c>
      <c r="BR169" s="36"/>
      <c r="CE169" s="35">
        <f t="shared" si="46"/>
        <v>0</v>
      </c>
      <c r="CF169" s="33">
        <f t="shared" si="47"/>
        <v>0</v>
      </c>
      <c r="CG169" s="34">
        <f t="shared" si="48"/>
        <v>163.05106000000001</v>
      </c>
      <c r="CH169" s="33">
        <f t="shared" si="49"/>
        <v>59.0717</v>
      </c>
    </row>
    <row r="170" spans="1:86" ht="150" customHeight="1" x14ac:dyDescent="0.25">
      <c r="A170" s="53">
        <v>0</v>
      </c>
      <c r="B170" s="52" t="s">
        <v>2683</v>
      </c>
      <c r="C170" s="51">
        <v>300000004484</v>
      </c>
      <c r="D170" s="51">
        <v>1020206954</v>
      </c>
      <c r="E170" s="50" t="s">
        <v>1428</v>
      </c>
      <c r="F170" s="48">
        <v>0</v>
      </c>
      <c r="G170" s="48">
        <v>0</v>
      </c>
      <c r="H170" s="48">
        <v>0</v>
      </c>
      <c r="I170" s="48">
        <v>0</v>
      </c>
      <c r="J170" s="48">
        <v>0</v>
      </c>
      <c r="K170" s="48">
        <v>0</v>
      </c>
      <c r="L170" s="48">
        <v>0</v>
      </c>
      <c r="M170" s="48">
        <v>0</v>
      </c>
      <c r="N170" s="48">
        <v>0</v>
      </c>
      <c r="O170" s="48">
        <f t="shared" si="42"/>
        <v>1215.7490799999998</v>
      </c>
      <c r="P170" s="48">
        <f t="shared" si="43"/>
        <v>1054.82817</v>
      </c>
      <c r="Q170" s="48">
        <v>413.35073</v>
      </c>
      <c r="R170" s="48">
        <v>372.66655000000003</v>
      </c>
      <c r="S170" s="48">
        <v>244.10506000000001</v>
      </c>
      <c r="T170" s="48">
        <v>203.42088000000001</v>
      </c>
      <c r="U170" s="48">
        <v>169.24567000000002</v>
      </c>
      <c r="V170" s="48">
        <v>169.24567000000002</v>
      </c>
      <c r="W170" s="48">
        <v>721.42039</v>
      </c>
      <c r="X170" s="48">
        <v>601.18366000000003</v>
      </c>
      <c r="Y170" s="48">
        <v>0</v>
      </c>
      <c r="Z170" s="48">
        <v>0</v>
      </c>
      <c r="AA170" s="49">
        <f t="shared" si="44"/>
        <v>80.977959999999996</v>
      </c>
      <c r="AB170" s="49">
        <f t="shared" si="45"/>
        <v>80.977959999999996</v>
      </c>
      <c r="AC170" s="49">
        <v>29.669260000000001</v>
      </c>
      <c r="AD170" s="49">
        <v>8.9564299999999992</v>
      </c>
      <c r="AE170" s="49">
        <v>21.842089999999999</v>
      </c>
      <c r="AF170" s="49">
        <v>0.45578999999999997</v>
      </c>
      <c r="AG170" s="49">
        <v>0</v>
      </c>
      <c r="AH170" s="49">
        <v>0</v>
      </c>
      <c r="AI170" s="49">
        <v>0</v>
      </c>
      <c r="AJ170" s="49">
        <v>0</v>
      </c>
      <c r="AK170" s="49">
        <v>0</v>
      </c>
      <c r="AL170" s="49">
        <v>0</v>
      </c>
      <c r="AM170" s="49">
        <v>0</v>
      </c>
      <c r="AN170" s="49">
        <v>0</v>
      </c>
      <c r="AO170" s="49">
        <v>0</v>
      </c>
      <c r="AP170" s="49">
        <v>20.054390000000001</v>
      </c>
      <c r="AQ170" s="47" t="s">
        <v>1429</v>
      </c>
      <c r="AR170" s="48">
        <v>1054.82817</v>
      </c>
      <c r="AT170" s="46" t="s">
        <v>1310</v>
      </c>
      <c r="AU170" s="45">
        <v>1</v>
      </c>
      <c r="AV170" s="44" t="s">
        <v>3169</v>
      </c>
      <c r="AW170" s="43" t="s">
        <v>3170</v>
      </c>
      <c r="AX170" s="42" t="s">
        <v>3171</v>
      </c>
      <c r="AY170" s="41" t="s">
        <v>1430</v>
      </c>
      <c r="AZ170" s="40"/>
      <c r="BA170" s="40"/>
      <c r="BB170" s="40"/>
      <c r="BC170" s="40"/>
      <c r="BD170" s="40"/>
      <c r="BE170" s="40"/>
      <c r="BF170" s="39" t="s">
        <v>2696</v>
      </c>
      <c r="BG170" s="38">
        <v>44834</v>
      </c>
      <c r="BK170" s="37"/>
      <c r="BL170" s="37"/>
      <c r="BM170" s="114">
        <f>D170</f>
        <v>1020206954</v>
      </c>
      <c r="BN170" s="32" t="s">
        <v>2283</v>
      </c>
      <c r="BO170" s="113" t="e">
        <v>#VALUE!</v>
      </c>
      <c r="BP170" s="31">
        <v>20054.39</v>
      </c>
      <c r="BQ170" s="112" t="e">
        <f>BO170-BP170/1000</f>
        <v>#VALUE!</v>
      </c>
      <c r="BR170" s="36"/>
      <c r="CE170" s="35">
        <f t="shared" si="46"/>
        <v>0</v>
      </c>
      <c r="CF170" s="33">
        <f t="shared" si="47"/>
        <v>0</v>
      </c>
      <c r="CG170" s="34">
        <f t="shared" si="48"/>
        <v>169.24567000000002</v>
      </c>
      <c r="CH170" s="33">
        <f t="shared" si="49"/>
        <v>203.42088000000001</v>
      </c>
    </row>
    <row r="171" spans="1:86" ht="75" customHeight="1" x14ac:dyDescent="0.25">
      <c r="A171" s="53">
        <v>0</v>
      </c>
      <c r="B171" s="52" t="s">
        <v>2683</v>
      </c>
      <c r="C171" s="51">
        <v>300000004465</v>
      </c>
      <c r="D171" s="51">
        <v>1020206948</v>
      </c>
      <c r="E171" s="50" t="s">
        <v>2748</v>
      </c>
      <c r="F171" s="48">
        <v>0</v>
      </c>
      <c r="G171" s="48">
        <v>0</v>
      </c>
      <c r="H171" s="48">
        <v>0</v>
      </c>
      <c r="I171" s="48">
        <v>0</v>
      </c>
      <c r="J171" s="48">
        <v>0</v>
      </c>
      <c r="K171" s="48">
        <v>0</v>
      </c>
      <c r="L171" s="48">
        <v>0</v>
      </c>
      <c r="M171" s="48">
        <v>0</v>
      </c>
      <c r="N171" s="48">
        <v>0</v>
      </c>
      <c r="O171" s="48">
        <f t="shared" si="42"/>
        <v>122.15626999999999</v>
      </c>
      <c r="P171" s="48">
        <f t="shared" si="43"/>
        <v>122.15626999999999</v>
      </c>
      <c r="Q171" s="48">
        <v>46.869050000000001</v>
      </c>
      <c r="R171" s="48">
        <v>46.869050000000001</v>
      </c>
      <c r="S171" s="48">
        <v>0</v>
      </c>
      <c r="T171" s="48">
        <v>0</v>
      </c>
      <c r="U171" s="48">
        <v>46.869050000000001</v>
      </c>
      <c r="V171" s="48">
        <v>46.869050000000001</v>
      </c>
      <c r="W171" s="48">
        <v>0</v>
      </c>
      <c r="X171" s="48">
        <v>0</v>
      </c>
      <c r="Y171" s="48">
        <v>0</v>
      </c>
      <c r="Z171" s="48">
        <v>0</v>
      </c>
      <c r="AA171" s="49">
        <f t="shared" si="44"/>
        <v>75.287219999999991</v>
      </c>
      <c r="AB171" s="49">
        <f t="shared" si="45"/>
        <v>75.287219999999991</v>
      </c>
      <c r="AC171" s="49">
        <v>6.0005200000000007</v>
      </c>
      <c r="AD171" s="49">
        <v>1.8053300000000001</v>
      </c>
      <c r="AE171" s="49">
        <v>61.887779999999999</v>
      </c>
      <c r="AF171" s="49">
        <v>9.8350000000000007E-2</v>
      </c>
      <c r="AG171" s="49">
        <v>0</v>
      </c>
      <c r="AH171" s="49">
        <v>0</v>
      </c>
      <c r="AI171" s="49">
        <v>0</v>
      </c>
      <c r="AJ171" s="49">
        <v>0</v>
      </c>
      <c r="AK171" s="49">
        <v>0</v>
      </c>
      <c r="AL171" s="49">
        <v>0</v>
      </c>
      <c r="AM171" s="49">
        <v>0</v>
      </c>
      <c r="AN171" s="49">
        <v>0</v>
      </c>
      <c r="AO171" s="49">
        <v>0</v>
      </c>
      <c r="AP171" s="49">
        <v>5.4952399999999999</v>
      </c>
      <c r="AQ171" s="47" t="s">
        <v>3172</v>
      </c>
      <c r="AR171" s="48">
        <v>0</v>
      </c>
      <c r="AT171" s="46" t="s">
        <v>1310</v>
      </c>
      <c r="AU171" s="45">
        <v>1</v>
      </c>
      <c r="AV171" s="44" t="s">
        <v>3173</v>
      </c>
      <c r="AW171" s="43">
        <v>44523</v>
      </c>
      <c r="AX171" s="42">
        <v>349.57080000000002</v>
      </c>
      <c r="AY171" s="41">
        <v>150</v>
      </c>
      <c r="AZ171" s="40"/>
      <c r="BA171" s="40"/>
      <c r="BB171" s="40"/>
      <c r="BC171" s="40"/>
      <c r="BD171" s="40"/>
      <c r="BE171" s="40"/>
      <c r="BF171" s="39">
        <v>0</v>
      </c>
      <c r="BG171" s="38">
        <v>0</v>
      </c>
      <c r="BK171" s="37"/>
      <c r="BL171" s="37"/>
      <c r="BM171" s="37"/>
      <c r="BN171" s="32"/>
      <c r="BP171" s="36"/>
      <c r="BQ171" s="36"/>
      <c r="BR171" s="36"/>
      <c r="CE171" s="35">
        <f t="shared" si="46"/>
        <v>0</v>
      </c>
      <c r="CF171" s="33">
        <f t="shared" si="47"/>
        <v>0</v>
      </c>
      <c r="CG171" s="34">
        <f t="shared" si="48"/>
        <v>46.869050000000001</v>
      </c>
      <c r="CH171" s="33">
        <f t="shared" si="49"/>
        <v>0</v>
      </c>
    </row>
    <row r="172" spans="1:86" ht="90" customHeight="1" x14ac:dyDescent="0.25">
      <c r="A172" s="53">
        <v>0</v>
      </c>
      <c r="B172" s="52" t="s">
        <v>2683</v>
      </c>
      <c r="C172" s="51">
        <v>300000004483</v>
      </c>
      <c r="D172" s="51">
        <v>1020306316</v>
      </c>
      <c r="E172" s="50" t="s">
        <v>1431</v>
      </c>
      <c r="F172" s="48">
        <v>0</v>
      </c>
      <c r="G172" s="48">
        <v>0</v>
      </c>
      <c r="H172" s="48">
        <v>0</v>
      </c>
      <c r="I172" s="48">
        <v>0</v>
      </c>
      <c r="J172" s="48">
        <v>0</v>
      </c>
      <c r="K172" s="48">
        <v>0</v>
      </c>
      <c r="L172" s="48">
        <v>0</v>
      </c>
      <c r="M172" s="48">
        <v>0</v>
      </c>
      <c r="N172" s="48">
        <v>0</v>
      </c>
      <c r="O172" s="48">
        <f t="shared" si="42"/>
        <v>557.74274000000003</v>
      </c>
      <c r="P172" s="48">
        <f t="shared" si="43"/>
        <v>494.15955000000002</v>
      </c>
      <c r="Q172" s="48">
        <v>209.64942000000002</v>
      </c>
      <c r="R172" s="48">
        <v>195.85631000000001</v>
      </c>
      <c r="S172" s="48">
        <v>82.758669999999995</v>
      </c>
      <c r="T172" s="48">
        <v>68.965559999999996</v>
      </c>
      <c r="U172" s="48">
        <v>126.89075</v>
      </c>
      <c r="V172" s="48">
        <v>126.89075</v>
      </c>
      <c r="W172" s="48">
        <v>298.74045999999998</v>
      </c>
      <c r="X172" s="48">
        <v>248.95038</v>
      </c>
      <c r="Y172" s="48">
        <v>0</v>
      </c>
      <c r="Z172" s="48">
        <v>0</v>
      </c>
      <c r="AA172" s="49">
        <f t="shared" si="44"/>
        <v>49.35286</v>
      </c>
      <c r="AB172" s="49">
        <f t="shared" si="45"/>
        <v>49.35286</v>
      </c>
      <c r="AC172" s="49">
        <v>19.45917</v>
      </c>
      <c r="AD172" s="49">
        <v>5.87425</v>
      </c>
      <c r="AE172" s="49">
        <v>14.325559999999999</v>
      </c>
      <c r="AF172" s="49">
        <v>0.29893999999999998</v>
      </c>
      <c r="AG172" s="49">
        <v>0</v>
      </c>
      <c r="AH172" s="49">
        <v>0</v>
      </c>
      <c r="AI172" s="49">
        <v>0</v>
      </c>
      <c r="AJ172" s="49">
        <v>0</v>
      </c>
      <c r="AK172" s="49">
        <v>0</v>
      </c>
      <c r="AL172" s="49">
        <v>0</v>
      </c>
      <c r="AM172" s="49">
        <v>0</v>
      </c>
      <c r="AN172" s="49">
        <v>0</v>
      </c>
      <c r="AO172" s="49">
        <v>0</v>
      </c>
      <c r="AP172" s="49">
        <v>9.3949400000000001</v>
      </c>
      <c r="AQ172" s="47" t="s">
        <v>1432</v>
      </c>
      <c r="AR172" s="48">
        <v>494.15955000000002</v>
      </c>
      <c r="AT172" s="46" t="s">
        <v>1310</v>
      </c>
      <c r="AU172" s="45">
        <v>1</v>
      </c>
      <c r="AV172" s="44" t="s">
        <v>3174</v>
      </c>
      <c r="AW172" s="43">
        <v>44466</v>
      </c>
      <c r="AX172" s="42">
        <v>36.60924</v>
      </c>
      <c r="AY172" s="41">
        <v>25</v>
      </c>
      <c r="AZ172" s="40"/>
      <c r="BA172" s="40"/>
      <c r="BB172" s="40"/>
      <c r="BC172" s="40"/>
      <c r="BD172" s="40"/>
      <c r="BE172" s="40"/>
      <c r="BF172" s="39" t="s">
        <v>2696</v>
      </c>
      <c r="BG172" s="38">
        <v>44834</v>
      </c>
      <c r="BK172" s="37"/>
      <c r="BL172" s="37"/>
      <c r="BM172" s="114">
        <f>D172</f>
        <v>1020306316</v>
      </c>
      <c r="BN172" s="32" t="s">
        <v>2271</v>
      </c>
      <c r="BO172" s="113" t="e">
        <v>#VALUE!</v>
      </c>
      <c r="BP172" s="31">
        <v>9394.94</v>
      </c>
      <c r="BQ172" s="112" t="e">
        <f>BO172-BP172/1000</f>
        <v>#VALUE!</v>
      </c>
      <c r="BR172" s="36"/>
      <c r="CE172" s="35">
        <f t="shared" si="46"/>
        <v>0</v>
      </c>
      <c r="CF172" s="33">
        <f t="shared" si="47"/>
        <v>0</v>
      </c>
      <c r="CG172" s="34">
        <f t="shared" si="48"/>
        <v>126.89075</v>
      </c>
      <c r="CH172" s="33">
        <f t="shared" si="49"/>
        <v>68.965559999999996</v>
      </c>
    </row>
    <row r="173" spans="1:86" ht="45" x14ac:dyDescent="0.25">
      <c r="A173" s="53">
        <v>0</v>
      </c>
      <c r="B173" s="52">
        <v>0</v>
      </c>
      <c r="C173" s="51">
        <v>300000004553</v>
      </c>
      <c r="D173" s="51">
        <v>1020206706</v>
      </c>
      <c r="E173" s="50" t="s">
        <v>1433</v>
      </c>
      <c r="F173" s="48">
        <v>0</v>
      </c>
      <c r="G173" s="48">
        <v>0</v>
      </c>
      <c r="H173" s="48">
        <v>0</v>
      </c>
      <c r="I173" s="48">
        <v>0</v>
      </c>
      <c r="J173" s="48">
        <v>0</v>
      </c>
      <c r="K173" s="48">
        <v>0</v>
      </c>
      <c r="L173" s="48">
        <v>0</v>
      </c>
      <c r="M173" s="48">
        <v>0</v>
      </c>
      <c r="N173" s="48">
        <v>0</v>
      </c>
      <c r="O173" s="48">
        <f t="shared" si="42"/>
        <v>1039.89357</v>
      </c>
      <c r="P173" s="48">
        <f t="shared" si="43"/>
        <v>872.83797000000015</v>
      </c>
      <c r="Q173" s="48">
        <v>824.05679999999995</v>
      </c>
      <c r="R173" s="48">
        <v>686.71400000000006</v>
      </c>
      <c r="S173" s="48">
        <v>0</v>
      </c>
      <c r="T173" s="48">
        <v>0</v>
      </c>
      <c r="U173" s="48">
        <v>0</v>
      </c>
      <c r="V173" s="48">
        <v>0</v>
      </c>
      <c r="W173" s="48">
        <v>65.501999999999995</v>
      </c>
      <c r="X173" s="48">
        <v>54.585000000000001</v>
      </c>
      <c r="Y173" s="48">
        <v>95.665189999999996</v>
      </c>
      <c r="Z173" s="48">
        <v>79.72099</v>
      </c>
      <c r="AA173" s="49">
        <f t="shared" si="44"/>
        <v>54.669579999999996</v>
      </c>
      <c r="AB173" s="49">
        <f t="shared" si="45"/>
        <v>51.817980000000006</v>
      </c>
      <c r="AC173" s="49">
        <v>10.21006</v>
      </c>
      <c r="AD173" s="49">
        <v>3.0821700000000001</v>
      </c>
      <c r="AE173" s="49">
        <v>7.5165100000000002</v>
      </c>
      <c r="AF173" s="49">
        <v>0.15684999999999999</v>
      </c>
      <c r="AG173" s="49">
        <v>17.1096</v>
      </c>
      <c r="AH173" s="49">
        <v>14.257999999999999</v>
      </c>
      <c r="AI173" s="49">
        <v>0</v>
      </c>
      <c r="AJ173" s="49">
        <v>0</v>
      </c>
      <c r="AK173" s="49">
        <v>0</v>
      </c>
      <c r="AL173" s="49">
        <v>0</v>
      </c>
      <c r="AM173" s="49">
        <v>0</v>
      </c>
      <c r="AN173" s="49">
        <v>0</v>
      </c>
      <c r="AO173" s="49">
        <v>0</v>
      </c>
      <c r="AP173" s="49">
        <v>16.594390000000001</v>
      </c>
      <c r="AQ173" s="47" t="s">
        <v>1434</v>
      </c>
      <c r="AR173" s="48">
        <v>872.83797000000015</v>
      </c>
      <c r="AT173" s="46" t="s">
        <v>1310</v>
      </c>
      <c r="AU173" s="45">
        <v>1</v>
      </c>
      <c r="AV173" s="44" t="s">
        <v>3175</v>
      </c>
      <c r="AW173" s="43">
        <v>44497</v>
      </c>
      <c r="AX173" s="42" t="s">
        <v>3176</v>
      </c>
      <c r="AY173" s="41">
        <v>100</v>
      </c>
      <c r="AZ173" s="40"/>
      <c r="BA173" s="40"/>
      <c r="BB173" s="40"/>
      <c r="BC173" s="40"/>
      <c r="BD173" s="40"/>
      <c r="BE173" s="40"/>
      <c r="BF173" s="39" t="s">
        <v>2696</v>
      </c>
      <c r="BG173" s="38">
        <v>44834</v>
      </c>
      <c r="BK173" s="37"/>
      <c r="BL173" s="37"/>
      <c r="BM173" s="114">
        <f>D173</f>
        <v>1020206706</v>
      </c>
      <c r="BN173" s="32" t="s">
        <v>2289</v>
      </c>
      <c r="BO173" s="113" t="e">
        <v>#VALUE!</v>
      </c>
      <c r="BP173" s="31">
        <v>16594.39</v>
      </c>
      <c r="BQ173" s="112" t="e">
        <f>BO173-BP173/1000</f>
        <v>#VALUE!</v>
      </c>
      <c r="BR173" s="36"/>
      <c r="CE173" s="35">
        <f t="shared" si="46"/>
        <v>686.71400000000006</v>
      </c>
      <c r="CF173" s="33">
        <f t="shared" si="47"/>
        <v>0</v>
      </c>
      <c r="CG173" s="34">
        <f t="shared" si="48"/>
        <v>0</v>
      </c>
      <c r="CH173" s="33">
        <f t="shared" si="49"/>
        <v>0</v>
      </c>
    </row>
    <row r="174" spans="1:86" ht="60" customHeight="1" x14ac:dyDescent="0.25">
      <c r="A174" s="53">
        <v>0</v>
      </c>
      <c r="B174" s="52">
        <v>0</v>
      </c>
      <c r="C174" s="51">
        <v>300000003855</v>
      </c>
      <c r="D174" s="51">
        <v>1020304431</v>
      </c>
      <c r="E174" s="50" t="s">
        <v>2749</v>
      </c>
      <c r="F174" s="48">
        <v>0</v>
      </c>
      <c r="G174" s="48">
        <v>0</v>
      </c>
      <c r="H174" s="48">
        <v>0</v>
      </c>
      <c r="I174" s="48">
        <v>0</v>
      </c>
      <c r="J174" s="48">
        <v>0</v>
      </c>
      <c r="K174" s="48">
        <v>0</v>
      </c>
      <c r="L174" s="48">
        <v>0</v>
      </c>
      <c r="M174" s="48">
        <v>0</v>
      </c>
      <c r="N174" s="48">
        <v>0</v>
      </c>
      <c r="O174" s="48">
        <f t="shared" si="42"/>
        <v>10.616569999999999</v>
      </c>
      <c r="P174" s="48">
        <f t="shared" si="43"/>
        <v>8.8471399999999996</v>
      </c>
      <c r="Q174" s="48">
        <v>0</v>
      </c>
      <c r="R174" s="48">
        <v>0</v>
      </c>
      <c r="S174" s="48">
        <v>0</v>
      </c>
      <c r="T174" s="48">
        <v>0</v>
      </c>
      <c r="U174" s="48">
        <v>0</v>
      </c>
      <c r="V174" s="48">
        <v>0</v>
      </c>
      <c r="W174" s="48">
        <v>0</v>
      </c>
      <c r="X174" s="48">
        <v>0</v>
      </c>
      <c r="Y174" s="48">
        <v>10.616569999999999</v>
      </c>
      <c r="Z174" s="48">
        <v>8.8471399999999996</v>
      </c>
      <c r="AA174" s="49">
        <f t="shared" si="44"/>
        <v>0</v>
      </c>
      <c r="AB174" s="49">
        <f t="shared" si="45"/>
        <v>0</v>
      </c>
      <c r="AC174" s="49">
        <v>0</v>
      </c>
      <c r="AD174" s="49">
        <v>0</v>
      </c>
      <c r="AE174" s="49">
        <v>0</v>
      </c>
      <c r="AF174" s="49">
        <v>0</v>
      </c>
      <c r="AG174" s="49">
        <v>0</v>
      </c>
      <c r="AH174" s="49">
        <v>0</v>
      </c>
      <c r="AI174" s="49">
        <v>0</v>
      </c>
      <c r="AJ174" s="49">
        <v>0</v>
      </c>
      <c r="AK174" s="49">
        <v>0</v>
      </c>
      <c r="AL174" s="49">
        <v>0</v>
      </c>
      <c r="AM174" s="49">
        <v>0</v>
      </c>
      <c r="AN174" s="49">
        <v>0</v>
      </c>
      <c r="AO174" s="49">
        <v>0</v>
      </c>
      <c r="AP174" s="49">
        <v>0</v>
      </c>
      <c r="AQ174" s="47" t="s">
        <v>3177</v>
      </c>
      <c r="AR174" s="48">
        <v>0</v>
      </c>
      <c r="AT174" s="46" t="s">
        <v>1310</v>
      </c>
      <c r="AU174" s="45">
        <v>1</v>
      </c>
      <c r="AV174" s="44" t="s">
        <v>3178</v>
      </c>
      <c r="AW174" s="43">
        <v>43574</v>
      </c>
      <c r="AX174" s="42">
        <v>66.601600000000005</v>
      </c>
      <c r="AY174" s="41">
        <v>80</v>
      </c>
      <c r="AZ174" s="40"/>
      <c r="BA174" s="40"/>
      <c r="BB174" s="40"/>
      <c r="BC174" s="40"/>
      <c r="BD174" s="40"/>
      <c r="BE174" s="40"/>
      <c r="BF174" s="39">
        <v>0</v>
      </c>
      <c r="BG174" s="38">
        <v>0</v>
      </c>
      <c r="BK174" s="37"/>
      <c r="BL174" s="37"/>
      <c r="BM174" s="37"/>
      <c r="BN174" s="32"/>
      <c r="BP174" s="36"/>
      <c r="BQ174" s="36"/>
      <c r="BR174" s="36"/>
      <c r="CE174" s="35">
        <f t="shared" si="46"/>
        <v>0</v>
      </c>
      <c r="CF174" s="33">
        <f t="shared" si="47"/>
        <v>0</v>
      </c>
      <c r="CG174" s="34">
        <f t="shared" si="48"/>
        <v>0</v>
      </c>
      <c r="CH174" s="33">
        <f t="shared" si="49"/>
        <v>0</v>
      </c>
    </row>
    <row r="175" spans="1:86" ht="75" customHeight="1" x14ac:dyDescent="0.25">
      <c r="A175" s="53">
        <v>0</v>
      </c>
      <c r="B175" s="52" t="s">
        <v>2683</v>
      </c>
      <c r="C175" s="51">
        <v>300000004535</v>
      </c>
      <c r="D175" s="51">
        <v>1020206878</v>
      </c>
      <c r="E175" s="50" t="s">
        <v>2750</v>
      </c>
      <c r="F175" s="48">
        <v>0</v>
      </c>
      <c r="G175" s="48">
        <v>0</v>
      </c>
      <c r="H175" s="48">
        <v>0</v>
      </c>
      <c r="I175" s="48">
        <v>0</v>
      </c>
      <c r="J175" s="48">
        <v>0</v>
      </c>
      <c r="K175" s="48">
        <v>0</v>
      </c>
      <c r="L175" s="48">
        <v>0</v>
      </c>
      <c r="M175" s="48">
        <v>0</v>
      </c>
      <c r="N175" s="48">
        <v>0</v>
      </c>
      <c r="O175" s="48">
        <f t="shared" si="42"/>
        <v>92.18468</v>
      </c>
      <c r="P175" s="48">
        <f t="shared" si="43"/>
        <v>92.18468</v>
      </c>
      <c r="Q175" s="48">
        <v>31.210819999999998</v>
      </c>
      <c r="R175" s="48">
        <v>31.210819999999998</v>
      </c>
      <c r="S175" s="48">
        <v>0</v>
      </c>
      <c r="T175" s="48">
        <v>0</v>
      </c>
      <c r="U175" s="48">
        <v>31.210819999999998</v>
      </c>
      <c r="V175" s="48">
        <v>31.210819999999998</v>
      </c>
      <c r="W175" s="48">
        <v>0</v>
      </c>
      <c r="X175" s="48">
        <v>0</v>
      </c>
      <c r="Y175" s="48">
        <v>0</v>
      </c>
      <c r="Z175" s="48">
        <v>0</v>
      </c>
      <c r="AA175" s="49">
        <f t="shared" si="44"/>
        <v>60.973860000000002</v>
      </c>
      <c r="AB175" s="49">
        <f t="shared" si="45"/>
        <v>60.973860000000002</v>
      </c>
      <c r="AC175" s="49">
        <v>0.68679000000000001</v>
      </c>
      <c r="AD175" s="49">
        <v>0.19653000000000001</v>
      </c>
      <c r="AE175" s="49">
        <v>60.071930000000002</v>
      </c>
      <c r="AF175" s="49">
        <v>1.8610000000000002E-2</v>
      </c>
      <c r="AG175" s="49">
        <v>0</v>
      </c>
      <c r="AH175" s="49">
        <v>0</v>
      </c>
      <c r="AI175" s="49">
        <v>0</v>
      </c>
      <c r="AJ175" s="49">
        <v>0</v>
      </c>
      <c r="AK175" s="49">
        <v>0</v>
      </c>
      <c r="AL175" s="49">
        <v>0</v>
      </c>
      <c r="AM175" s="49">
        <v>0</v>
      </c>
      <c r="AN175" s="49">
        <v>0</v>
      </c>
      <c r="AO175" s="49">
        <v>0</v>
      </c>
      <c r="AP175" s="49">
        <v>0</v>
      </c>
      <c r="AQ175" s="47" t="s">
        <v>3179</v>
      </c>
      <c r="AR175" s="48">
        <v>0</v>
      </c>
      <c r="AT175" s="46" t="s">
        <v>1310</v>
      </c>
      <c r="AU175" s="45">
        <v>1</v>
      </c>
      <c r="AV175" s="44" t="s">
        <v>3180</v>
      </c>
      <c r="AW175" s="43">
        <v>44545</v>
      </c>
      <c r="AX175" s="42">
        <v>40.196240000000003</v>
      </c>
      <c r="AY175" s="41">
        <v>100</v>
      </c>
      <c r="AZ175" s="40"/>
      <c r="BA175" s="40"/>
      <c r="BB175" s="40"/>
      <c r="BC175" s="40"/>
      <c r="BD175" s="40"/>
      <c r="BE175" s="40"/>
      <c r="BF175" s="39">
        <v>0</v>
      </c>
      <c r="BG175" s="38">
        <v>0</v>
      </c>
      <c r="BK175" s="37"/>
      <c r="BL175" s="37"/>
      <c r="BM175" s="37"/>
      <c r="BN175" s="32"/>
      <c r="BP175" s="36"/>
      <c r="BQ175" s="36"/>
      <c r="BR175" s="36"/>
      <c r="CE175" s="35">
        <f t="shared" si="46"/>
        <v>0</v>
      </c>
      <c r="CF175" s="33">
        <f t="shared" si="47"/>
        <v>0</v>
      </c>
      <c r="CG175" s="34">
        <f t="shared" si="48"/>
        <v>31.210819999999998</v>
      </c>
      <c r="CH175" s="33">
        <f t="shared" si="49"/>
        <v>0</v>
      </c>
    </row>
    <row r="176" spans="1:86" ht="60" customHeight="1" x14ac:dyDescent="0.25">
      <c r="A176" s="53">
        <v>0</v>
      </c>
      <c r="B176" s="52" t="s">
        <v>2683</v>
      </c>
      <c r="C176" s="51">
        <v>300000004492</v>
      </c>
      <c r="D176" s="51">
        <v>1020207131</v>
      </c>
      <c r="E176" s="50" t="s">
        <v>2751</v>
      </c>
      <c r="F176" s="48">
        <v>0</v>
      </c>
      <c r="G176" s="48">
        <v>0</v>
      </c>
      <c r="H176" s="48">
        <v>0</v>
      </c>
      <c r="I176" s="48">
        <v>0</v>
      </c>
      <c r="J176" s="48">
        <v>0</v>
      </c>
      <c r="K176" s="48">
        <v>0</v>
      </c>
      <c r="L176" s="48">
        <v>0</v>
      </c>
      <c r="M176" s="48">
        <v>0</v>
      </c>
      <c r="N176" s="48">
        <v>0</v>
      </c>
      <c r="O176" s="48">
        <f t="shared" si="42"/>
        <v>77.717480000000009</v>
      </c>
      <c r="P176" s="48">
        <f t="shared" si="43"/>
        <v>77.717480000000009</v>
      </c>
      <c r="Q176" s="48">
        <v>16.74362</v>
      </c>
      <c r="R176" s="48">
        <v>16.74362</v>
      </c>
      <c r="S176" s="48">
        <v>0</v>
      </c>
      <c r="T176" s="48">
        <v>0</v>
      </c>
      <c r="U176" s="48">
        <v>16.74362</v>
      </c>
      <c r="V176" s="48">
        <v>16.74362</v>
      </c>
      <c r="W176" s="48">
        <v>0</v>
      </c>
      <c r="X176" s="48">
        <v>0</v>
      </c>
      <c r="Y176" s="48">
        <v>0</v>
      </c>
      <c r="Z176" s="48">
        <v>0</v>
      </c>
      <c r="AA176" s="49">
        <f t="shared" si="44"/>
        <v>60.973860000000009</v>
      </c>
      <c r="AB176" s="49">
        <f t="shared" si="45"/>
        <v>60.973860000000009</v>
      </c>
      <c r="AC176" s="49">
        <v>0.68677999999999995</v>
      </c>
      <c r="AD176" s="49">
        <v>0.19653000000000001</v>
      </c>
      <c r="AE176" s="49">
        <v>60.071940000000005</v>
      </c>
      <c r="AF176" s="49">
        <v>1.8610000000000002E-2</v>
      </c>
      <c r="AG176" s="49">
        <v>0</v>
      </c>
      <c r="AH176" s="49">
        <v>0</v>
      </c>
      <c r="AI176" s="49">
        <v>0</v>
      </c>
      <c r="AJ176" s="49">
        <v>0</v>
      </c>
      <c r="AK176" s="49">
        <v>0</v>
      </c>
      <c r="AL176" s="49">
        <v>0</v>
      </c>
      <c r="AM176" s="49">
        <v>0</v>
      </c>
      <c r="AN176" s="49">
        <v>0</v>
      </c>
      <c r="AO176" s="49">
        <v>0</v>
      </c>
      <c r="AP176" s="49">
        <v>0</v>
      </c>
      <c r="AQ176" s="47" t="s">
        <v>3181</v>
      </c>
      <c r="AR176" s="48">
        <v>0</v>
      </c>
      <c r="AT176" s="46" t="s">
        <v>1310</v>
      </c>
      <c r="AU176" s="45">
        <v>1</v>
      </c>
      <c r="AV176" s="44" t="s">
        <v>3182</v>
      </c>
      <c r="AW176" s="43">
        <v>44645</v>
      </c>
      <c r="AX176" s="42">
        <v>135.5</v>
      </c>
      <c r="AY176" s="41">
        <v>50</v>
      </c>
      <c r="AZ176" s="40"/>
      <c r="BA176" s="40"/>
      <c r="BB176" s="40"/>
      <c r="BC176" s="40"/>
      <c r="BD176" s="40"/>
      <c r="BE176" s="40"/>
      <c r="BF176" s="39">
        <v>0</v>
      </c>
      <c r="BG176" s="38">
        <v>0</v>
      </c>
      <c r="BK176" s="37"/>
      <c r="BL176" s="37"/>
      <c r="BM176" s="37"/>
      <c r="BN176" s="32"/>
      <c r="BP176" s="36"/>
      <c r="BQ176" s="36"/>
      <c r="BR176" s="36"/>
      <c r="CE176" s="35">
        <f t="shared" si="46"/>
        <v>0</v>
      </c>
      <c r="CF176" s="33">
        <f t="shared" si="47"/>
        <v>0</v>
      </c>
      <c r="CG176" s="34">
        <f t="shared" si="48"/>
        <v>16.74362</v>
      </c>
      <c r="CH176" s="33">
        <f t="shared" si="49"/>
        <v>0</v>
      </c>
    </row>
    <row r="177" spans="1:86" ht="90" customHeight="1" x14ac:dyDescent="0.25">
      <c r="A177" s="53">
        <v>0</v>
      </c>
      <c r="B177" s="52" t="s">
        <v>2683</v>
      </c>
      <c r="C177" s="51">
        <v>300000004521</v>
      </c>
      <c r="D177" s="51">
        <v>1020306366</v>
      </c>
      <c r="E177" s="50" t="s">
        <v>2752</v>
      </c>
      <c r="F177" s="48">
        <v>0</v>
      </c>
      <c r="G177" s="48">
        <v>0</v>
      </c>
      <c r="H177" s="48">
        <v>0</v>
      </c>
      <c r="I177" s="48">
        <v>0</v>
      </c>
      <c r="J177" s="48">
        <v>0</v>
      </c>
      <c r="K177" s="48">
        <v>0</v>
      </c>
      <c r="L177" s="48">
        <v>0</v>
      </c>
      <c r="M177" s="48">
        <v>0</v>
      </c>
      <c r="N177" s="48">
        <v>0</v>
      </c>
      <c r="O177" s="48">
        <f t="shared" si="42"/>
        <v>75.705150000000003</v>
      </c>
      <c r="P177" s="48">
        <f t="shared" si="43"/>
        <v>75.705150000000003</v>
      </c>
      <c r="Q177" s="48">
        <v>5.9905200000000001</v>
      </c>
      <c r="R177" s="48">
        <v>5.9905200000000001</v>
      </c>
      <c r="S177" s="48">
        <v>0</v>
      </c>
      <c r="T177" s="48">
        <v>0</v>
      </c>
      <c r="U177" s="48">
        <v>5.9905200000000001</v>
      </c>
      <c r="V177" s="48">
        <v>5.9905200000000001</v>
      </c>
      <c r="W177" s="48">
        <v>0</v>
      </c>
      <c r="X177" s="48">
        <v>0</v>
      </c>
      <c r="Y177" s="48">
        <v>0</v>
      </c>
      <c r="Z177" s="48">
        <v>0</v>
      </c>
      <c r="AA177" s="49">
        <f t="shared" si="44"/>
        <v>69.71463</v>
      </c>
      <c r="AB177" s="49">
        <f t="shared" si="45"/>
        <v>69.71463</v>
      </c>
      <c r="AC177" s="49">
        <v>6.3591199999999999</v>
      </c>
      <c r="AD177" s="49">
        <v>1.8197000000000001</v>
      </c>
      <c r="AE177" s="49">
        <v>61.363500000000002</v>
      </c>
      <c r="AF177" s="49">
        <v>0.17230999999999999</v>
      </c>
      <c r="AG177" s="49">
        <v>0</v>
      </c>
      <c r="AH177" s="49">
        <v>0</v>
      </c>
      <c r="AI177" s="49">
        <v>0</v>
      </c>
      <c r="AJ177" s="49">
        <v>0</v>
      </c>
      <c r="AK177" s="49">
        <v>0</v>
      </c>
      <c r="AL177" s="49">
        <v>0</v>
      </c>
      <c r="AM177" s="49">
        <v>0</v>
      </c>
      <c r="AN177" s="49">
        <v>0</v>
      </c>
      <c r="AO177" s="49">
        <v>0</v>
      </c>
      <c r="AP177" s="49">
        <v>0</v>
      </c>
      <c r="AQ177" s="47" t="s">
        <v>3183</v>
      </c>
      <c r="AR177" s="48">
        <v>0</v>
      </c>
      <c r="AT177" s="46" t="s">
        <v>1310</v>
      </c>
      <c r="AU177" s="45">
        <v>1</v>
      </c>
      <c r="AV177" s="44" t="s">
        <v>3184</v>
      </c>
      <c r="AW177" s="43">
        <v>44337</v>
      </c>
      <c r="AX177" s="42">
        <v>40.196240000000003</v>
      </c>
      <c r="AY177" s="41">
        <v>50</v>
      </c>
      <c r="AZ177" s="40"/>
      <c r="BA177" s="40"/>
      <c r="BB177" s="40"/>
      <c r="BC177" s="40"/>
      <c r="BD177" s="40"/>
      <c r="BE177" s="40"/>
      <c r="BF177" s="39">
        <v>0</v>
      </c>
      <c r="BG177" s="38">
        <v>0</v>
      </c>
      <c r="BK177" s="37"/>
      <c r="BL177" s="37"/>
      <c r="BM177" s="37"/>
      <c r="BN177" s="32"/>
      <c r="BP177" s="36"/>
      <c r="BQ177" s="36"/>
      <c r="BR177" s="36"/>
      <c r="CE177" s="35">
        <f t="shared" si="46"/>
        <v>0</v>
      </c>
      <c r="CF177" s="33">
        <f t="shared" si="47"/>
        <v>0</v>
      </c>
      <c r="CG177" s="34">
        <f t="shared" si="48"/>
        <v>5.9905200000000001</v>
      </c>
      <c r="CH177" s="33">
        <f t="shared" si="49"/>
        <v>0</v>
      </c>
    </row>
    <row r="178" spans="1:86" ht="60" customHeight="1" x14ac:dyDescent="0.25">
      <c r="A178" s="53">
        <v>0</v>
      </c>
      <c r="B178" s="52" t="s">
        <v>2683</v>
      </c>
      <c r="C178" s="51">
        <v>300000004486</v>
      </c>
      <c r="D178" s="51">
        <v>1020307610</v>
      </c>
      <c r="E178" s="50" t="s">
        <v>2753</v>
      </c>
      <c r="F178" s="48">
        <v>0</v>
      </c>
      <c r="G178" s="48">
        <v>0</v>
      </c>
      <c r="H178" s="48">
        <v>0</v>
      </c>
      <c r="I178" s="48">
        <v>0</v>
      </c>
      <c r="J178" s="48">
        <v>0</v>
      </c>
      <c r="K178" s="48">
        <v>0</v>
      </c>
      <c r="L178" s="48">
        <v>0</v>
      </c>
      <c r="M178" s="48">
        <v>0</v>
      </c>
      <c r="N178" s="48">
        <v>0</v>
      </c>
      <c r="O178" s="48">
        <f t="shared" si="42"/>
        <v>2.4939900000000002</v>
      </c>
      <c r="P178" s="48">
        <f t="shared" si="43"/>
        <v>2.4939900000000002</v>
      </c>
      <c r="Q178" s="48">
        <v>1.4976400000000001</v>
      </c>
      <c r="R178" s="48">
        <v>1.4976400000000001</v>
      </c>
      <c r="S178" s="48">
        <v>0</v>
      </c>
      <c r="T178" s="48">
        <v>0</v>
      </c>
      <c r="U178" s="48">
        <v>1.4976400000000001</v>
      </c>
      <c r="V178" s="48">
        <v>1.4976400000000001</v>
      </c>
      <c r="W178" s="48">
        <v>0</v>
      </c>
      <c r="X178" s="48">
        <v>0</v>
      </c>
      <c r="Y178" s="48">
        <v>0</v>
      </c>
      <c r="Z178" s="48">
        <v>0</v>
      </c>
      <c r="AA178" s="49">
        <f t="shared" si="44"/>
        <v>0.99634999999999996</v>
      </c>
      <c r="AB178" s="49">
        <f t="shared" si="45"/>
        <v>0.99634999999999996</v>
      </c>
      <c r="AC178" s="49">
        <v>0.68677999999999995</v>
      </c>
      <c r="AD178" s="49">
        <v>0.19653000000000001</v>
      </c>
      <c r="AE178" s="49">
        <v>9.443E-2</v>
      </c>
      <c r="AF178" s="49">
        <v>1.8610000000000002E-2</v>
      </c>
      <c r="AG178" s="49">
        <v>0</v>
      </c>
      <c r="AH178" s="49">
        <v>0</v>
      </c>
      <c r="AI178" s="49">
        <v>0</v>
      </c>
      <c r="AJ178" s="49">
        <v>0</v>
      </c>
      <c r="AK178" s="49">
        <v>0</v>
      </c>
      <c r="AL178" s="49">
        <v>0</v>
      </c>
      <c r="AM178" s="49">
        <v>0</v>
      </c>
      <c r="AN178" s="49">
        <v>0</v>
      </c>
      <c r="AO178" s="49">
        <v>0</v>
      </c>
      <c r="AP178" s="49">
        <v>0</v>
      </c>
      <c r="AQ178" s="47" t="s">
        <v>3185</v>
      </c>
      <c r="AR178" s="48">
        <v>0</v>
      </c>
      <c r="AT178" s="46" t="s">
        <v>1310</v>
      </c>
      <c r="AU178" s="45">
        <v>1</v>
      </c>
      <c r="AV178" s="44" t="s">
        <v>3186</v>
      </c>
      <c r="AW178" s="43">
        <v>44055</v>
      </c>
      <c r="AX178" s="42">
        <v>43.267000000000003</v>
      </c>
      <c r="AY178" s="41">
        <v>150</v>
      </c>
      <c r="AZ178" s="40"/>
      <c r="BA178" s="40"/>
      <c r="BB178" s="40"/>
      <c r="BC178" s="40"/>
      <c r="BD178" s="40"/>
      <c r="BE178" s="40"/>
      <c r="BF178" s="39">
        <v>0</v>
      </c>
      <c r="BG178" s="38">
        <v>0</v>
      </c>
      <c r="BK178" s="37"/>
      <c r="BL178" s="37"/>
      <c r="BM178" s="37"/>
      <c r="BN178" s="32"/>
      <c r="BP178" s="36"/>
      <c r="BQ178" s="36"/>
      <c r="BR178" s="36"/>
      <c r="CE178" s="35">
        <f t="shared" si="46"/>
        <v>0</v>
      </c>
      <c r="CF178" s="33">
        <f t="shared" si="47"/>
        <v>0</v>
      </c>
      <c r="CG178" s="34">
        <f t="shared" si="48"/>
        <v>1.4976400000000001</v>
      </c>
      <c r="CH178" s="33">
        <f t="shared" si="49"/>
        <v>0</v>
      </c>
    </row>
    <row r="179" spans="1:86" ht="75" customHeight="1" x14ac:dyDescent="0.25">
      <c r="A179" s="53">
        <v>0</v>
      </c>
      <c r="B179" s="52" t="s">
        <v>2683</v>
      </c>
      <c r="C179" s="51">
        <v>300000004145</v>
      </c>
      <c r="D179" s="51">
        <v>1020306013</v>
      </c>
      <c r="E179" s="50" t="s">
        <v>1435</v>
      </c>
      <c r="F179" s="48">
        <v>0</v>
      </c>
      <c r="G179" s="48">
        <v>0</v>
      </c>
      <c r="H179" s="48">
        <v>0</v>
      </c>
      <c r="I179" s="48">
        <v>0</v>
      </c>
      <c r="J179" s="48">
        <v>0</v>
      </c>
      <c r="K179" s="48">
        <v>0</v>
      </c>
      <c r="L179" s="48">
        <v>0</v>
      </c>
      <c r="M179" s="48">
        <v>0</v>
      </c>
      <c r="N179" s="48">
        <v>0</v>
      </c>
      <c r="O179" s="48">
        <f t="shared" si="42"/>
        <v>939.6733099999999</v>
      </c>
      <c r="P179" s="48">
        <f t="shared" si="43"/>
        <v>797.80840999999998</v>
      </c>
      <c r="Q179" s="48">
        <v>208.40928</v>
      </c>
      <c r="R179" s="48">
        <v>180.45956999999999</v>
      </c>
      <c r="S179" s="48">
        <v>167.69825</v>
      </c>
      <c r="T179" s="48">
        <v>139.74853999999999</v>
      </c>
      <c r="U179" s="48">
        <v>40.711030000000001</v>
      </c>
      <c r="V179" s="48">
        <v>40.711030000000001</v>
      </c>
      <c r="W179" s="48">
        <v>683.49114999999995</v>
      </c>
      <c r="X179" s="48">
        <v>569.57596000000001</v>
      </c>
      <c r="Y179" s="48">
        <v>0</v>
      </c>
      <c r="Z179" s="48">
        <v>0</v>
      </c>
      <c r="AA179" s="49">
        <f t="shared" si="44"/>
        <v>47.772880000000001</v>
      </c>
      <c r="AB179" s="49">
        <f t="shared" si="45"/>
        <v>47.772880000000001</v>
      </c>
      <c r="AC179" s="49">
        <v>20.994109999999999</v>
      </c>
      <c r="AD179" s="49">
        <v>6.1372400000000003</v>
      </c>
      <c r="AE179" s="49">
        <v>3.2627799999999998</v>
      </c>
      <c r="AF179" s="49">
        <v>0.53676000000000001</v>
      </c>
      <c r="AG179" s="49">
        <v>0</v>
      </c>
      <c r="AH179" s="49">
        <v>0</v>
      </c>
      <c r="AI179" s="49">
        <v>0</v>
      </c>
      <c r="AJ179" s="49">
        <v>0</v>
      </c>
      <c r="AK179" s="49">
        <v>0</v>
      </c>
      <c r="AL179" s="49">
        <v>0</v>
      </c>
      <c r="AM179" s="49">
        <v>0</v>
      </c>
      <c r="AN179" s="49">
        <v>0</v>
      </c>
      <c r="AO179" s="49">
        <v>0</v>
      </c>
      <c r="AP179" s="49">
        <v>16.841989999999999</v>
      </c>
      <c r="AQ179" s="47" t="s">
        <v>1436</v>
      </c>
      <c r="AR179" s="48">
        <v>797.80840999999998</v>
      </c>
      <c r="AT179" s="46" t="s">
        <v>1310</v>
      </c>
      <c r="AU179" s="45">
        <v>1</v>
      </c>
      <c r="AV179" s="44" t="s">
        <v>3187</v>
      </c>
      <c r="AW179" s="43">
        <v>44131</v>
      </c>
      <c r="AX179" s="42">
        <v>43.267000000000003</v>
      </c>
      <c r="AY179" s="41">
        <v>150</v>
      </c>
      <c r="AZ179" s="40"/>
      <c r="BA179" s="40"/>
      <c r="BB179" s="40"/>
      <c r="BC179" s="40"/>
      <c r="BD179" s="40"/>
      <c r="BE179" s="40"/>
      <c r="BF179" s="39" t="s">
        <v>2693</v>
      </c>
      <c r="BG179" s="38">
        <v>44865</v>
      </c>
      <c r="BK179" s="37"/>
      <c r="BL179" s="37"/>
      <c r="BM179" s="37"/>
      <c r="BN179" s="32"/>
      <c r="BP179" s="36"/>
      <c r="BQ179" s="36"/>
      <c r="BR179" s="36"/>
      <c r="CE179" s="35">
        <f t="shared" si="46"/>
        <v>0</v>
      </c>
      <c r="CF179" s="33">
        <f t="shared" si="47"/>
        <v>0</v>
      </c>
      <c r="CG179" s="34">
        <f t="shared" si="48"/>
        <v>40.711030000000001</v>
      </c>
      <c r="CH179" s="33">
        <f t="shared" si="49"/>
        <v>139.74853999999999</v>
      </c>
    </row>
    <row r="180" spans="1:86" ht="105" customHeight="1" x14ac:dyDescent="0.25">
      <c r="A180" s="53">
        <v>0</v>
      </c>
      <c r="B180" s="52" t="s">
        <v>2683</v>
      </c>
      <c r="C180" s="51">
        <v>300000004532</v>
      </c>
      <c r="D180" s="51">
        <v>1020207419</v>
      </c>
      <c r="E180" s="50" t="s">
        <v>2754</v>
      </c>
      <c r="F180" s="48">
        <v>0</v>
      </c>
      <c r="G180" s="48">
        <v>0</v>
      </c>
      <c r="H180" s="48">
        <v>0</v>
      </c>
      <c r="I180" s="48">
        <v>0</v>
      </c>
      <c r="J180" s="48">
        <v>0</v>
      </c>
      <c r="K180" s="48">
        <v>0</v>
      </c>
      <c r="L180" s="48">
        <v>0</v>
      </c>
      <c r="M180" s="48">
        <v>0</v>
      </c>
      <c r="N180" s="48">
        <v>0</v>
      </c>
      <c r="O180" s="48">
        <f t="shared" si="42"/>
        <v>60.75544</v>
      </c>
      <c r="P180" s="48">
        <f t="shared" si="43"/>
        <v>60.75544</v>
      </c>
      <c r="Q180" s="48">
        <v>59.75909</v>
      </c>
      <c r="R180" s="48">
        <v>59.75909</v>
      </c>
      <c r="S180" s="48">
        <v>0</v>
      </c>
      <c r="T180" s="48">
        <v>0</v>
      </c>
      <c r="U180" s="48">
        <v>59.75909</v>
      </c>
      <c r="V180" s="48">
        <v>59.75909</v>
      </c>
      <c r="W180" s="48">
        <v>0</v>
      </c>
      <c r="X180" s="48">
        <v>0</v>
      </c>
      <c r="Y180" s="48">
        <v>0</v>
      </c>
      <c r="Z180" s="48">
        <v>0</v>
      </c>
      <c r="AA180" s="49">
        <f t="shared" si="44"/>
        <v>0.99635000000000007</v>
      </c>
      <c r="AB180" s="49">
        <f t="shared" si="45"/>
        <v>0.99635000000000007</v>
      </c>
      <c r="AC180" s="49">
        <v>0.68679000000000001</v>
      </c>
      <c r="AD180" s="49">
        <v>0.19653000000000001</v>
      </c>
      <c r="AE180" s="49">
        <v>9.4420000000000004E-2</v>
      </c>
      <c r="AF180" s="49">
        <v>1.8610000000000002E-2</v>
      </c>
      <c r="AG180" s="49">
        <v>0</v>
      </c>
      <c r="AH180" s="49">
        <v>0</v>
      </c>
      <c r="AI180" s="49">
        <v>0</v>
      </c>
      <c r="AJ180" s="49">
        <v>0</v>
      </c>
      <c r="AK180" s="49">
        <v>0</v>
      </c>
      <c r="AL180" s="49">
        <v>0</v>
      </c>
      <c r="AM180" s="49">
        <v>0</v>
      </c>
      <c r="AN180" s="49">
        <v>0</v>
      </c>
      <c r="AO180" s="49">
        <v>0</v>
      </c>
      <c r="AP180" s="49">
        <v>0</v>
      </c>
      <c r="AQ180" s="47" t="s">
        <v>3188</v>
      </c>
      <c r="AR180" s="48">
        <v>0</v>
      </c>
      <c r="AT180" s="46" t="s">
        <v>1310</v>
      </c>
      <c r="AU180" s="45">
        <v>1</v>
      </c>
      <c r="AV180" s="44" t="s">
        <v>3189</v>
      </c>
      <c r="AW180" s="43">
        <v>44728</v>
      </c>
      <c r="AX180" s="42">
        <v>188.64</v>
      </c>
      <c r="AY180" s="41">
        <v>60</v>
      </c>
      <c r="AZ180" s="40"/>
      <c r="BA180" s="40"/>
      <c r="BB180" s="40"/>
      <c r="BC180" s="40"/>
      <c r="BD180" s="40"/>
      <c r="BE180" s="40"/>
      <c r="BF180" s="39">
        <v>0</v>
      </c>
      <c r="BG180" s="38">
        <v>0</v>
      </c>
      <c r="BK180" s="37"/>
      <c r="BL180" s="37"/>
      <c r="BM180" s="37"/>
      <c r="BN180" s="32"/>
      <c r="BP180" s="36"/>
      <c r="BQ180" s="36"/>
      <c r="BR180" s="36"/>
      <c r="CE180" s="35">
        <f t="shared" si="46"/>
        <v>0</v>
      </c>
      <c r="CF180" s="33">
        <f t="shared" si="47"/>
        <v>0</v>
      </c>
      <c r="CG180" s="34">
        <f t="shared" si="48"/>
        <v>59.75909</v>
      </c>
      <c r="CH180" s="33">
        <f t="shared" si="49"/>
        <v>0</v>
      </c>
    </row>
    <row r="181" spans="1:86" ht="60" customHeight="1" x14ac:dyDescent="0.25">
      <c r="A181" s="53">
        <v>0</v>
      </c>
      <c r="B181" s="52" t="s">
        <v>2683</v>
      </c>
      <c r="C181" s="51">
        <v>300000004480</v>
      </c>
      <c r="D181" s="51">
        <v>1020206962</v>
      </c>
      <c r="E181" s="50" t="s">
        <v>2755</v>
      </c>
      <c r="F181" s="48">
        <v>0</v>
      </c>
      <c r="G181" s="48">
        <v>0</v>
      </c>
      <c r="H181" s="48">
        <v>0</v>
      </c>
      <c r="I181" s="48">
        <v>0</v>
      </c>
      <c r="J181" s="48">
        <v>0</v>
      </c>
      <c r="K181" s="48">
        <v>0</v>
      </c>
      <c r="L181" s="48">
        <v>0</v>
      </c>
      <c r="M181" s="48">
        <v>0</v>
      </c>
      <c r="N181" s="48">
        <v>0</v>
      </c>
      <c r="O181" s="48">
        <f t="shared" si="42"/>
        <v>15.936159999999999</v>
      </c>
      <c r="P181" s="48">
        <f t="shared" si="43"/>
        <v>15.936159999999999</v>
      </c>
      <c r="Q181" s="48">
        <v>14.93981</v>
      </c>
      <c r="R181" s="48">
        <v>14.93981</v>
      </c>
      <c r="S181" s="48">
        <v>0</v>
      </c>
      <c r="T181" s="48">
        <v>0</v>
      </c>
      <c r="U181" s="48">
        <v>14.93981</v>
      </c>
      <c r="V181" s="48">
        <v>14.93981</v>
      </c>
      <c r="W181" s="48">
        <v>0</v>
      </c>
      <c r="X181" s="48">
        <v>0</v>
      </c>
      <c r="Y181" s="48">
        <v>0</v>
      </c>
      <c r="Z181" s="48">
        <v>0</v>
      </c>
      <c r="AA181" s="49">
        <f t="shared" si="44"/>
        <v>0.99635000000000007</v>
      </c>
      <c r="AB181" s="49">
        <f t="shared" si="45"/>
        <v>0.99635000000000007</v>
      </c>
      <c r="AC181" s="49">
        <v>0.68679000000000001</v>
      </c>
      <c r="AD181" s="49">
        <v>0.19653000000000001</v>
      </c>
      <c r="AE181" s="49">
        <v>9.4420000000000004E-2</v>
      </c>
      <c r="AF181" s="49">
        <v>1.8610000000000002E-2</v>
      </c>
      <c r="AG181" s="49">
        <v>0</v>
      </c>
      <c r="AH181" s="49">
        <v>0</v>
      </c>
      <c r="AI181" s="49">
        <v>0</v>
      </c>
      <c r="AJ181" s="49">
        <v>0</v>
      </c>
      <c r="AK181" s="49">
        <v>0</v>
      </c>
      <c r="AL181" s="49">
        <v>0</v>
      </c>
      <c r="AM181" s="49">
        <v>0</v>
      </c>
      <c r="AN181" s="49">
        <v>0</v>
      </c>
      <c r="AO181" s="49">
        <v>0</v>
      </c>
      <c r="AP181" s="49">
        <v>0</v>
      </c>
      <c r="AQ181" s="47" t="s">
        <v>3190</v>
      </c>
      <c r="AR181" s="48">
        <v>0</v>
      </c>
      <c r="AT181" s="46" t="s">
        <v>1310</v>
      </c>
      <c r="AU181" s="45">
        <v>1</v>
      </c>
      <c r="AV181" s="44" t="s">
        <v>3191</v>
      </c>
      <c r="AW181" s="43">
        <v>44533</v>
      </c>
      <c r="AX181" s="42">
        <v>105.9666</v>
      </c>
      <c r="AY181" s="41">
        <v>40</v>
      </c>
      <c r="AZ181" s="40"/>
      <c r="BA181" s="40"/>
      <c r="BB181" s="40"/>
      <c r="BC181" s="40"/>
      <c r="BD181" s="40"/>
      <c r="BE181" s="40"/>
      <c r="BF181" s="39">
        <v>0</v>
      </c>
      <c r="BG181" s="38">
        <v>0</v>
      </c>
      <c r="BK181" s="37"/>
      <c r="BL181" s="37"/>
      <c r="BM181" s="37"/>
      <c r="BN181" s="32"/>
      <c r="BP181" s="36"/>
      <c r="BQ181" s="36"/>
      <c r="BR181" s="36"/>
      <c r="CE181" s="35">
        <f t="shared" si="46"/>
        <v>0</v>
      </c>
      <c r="CF181" s="33">
        <f t="shared" si="47"/>
        <v>0</v>
      </c>
      <c r="CG181" s="34">
        <f t="shared" si="48"/>
        <v>14.93981</v>
      </c>
      <c r="CH181" s="33">
        <f t="shared" si="49"/>
        <v>0</v>
      </c>
    </row>
    <row r="182" spans="1:86" ht="75" customHeight="1" x14ac:dyDescent="0.25">
      <c r="A182" s="53">
        <v>0</v>
      </c>
      <c r="B182" s="52" t="s">
        <v>2683</v>
      </c>
      <c r="C182" s="51">
        <v>300000004548</v>
      </c>
      <c r="D182" s="51">
        <v>1020207068</v>
      </c>
      <c r="E182" s="50" t="s">
        <v>2756</v>
      </c>
      <c r="F182" s="48">
        <v>0</v>
      </c>
      <c r="G182" s="48">
        <v>0</v>
      </c>
      <c r="H182" s="48">
        <v>0</v>
      </c>
      <c r="I182" s="48">
        <v>0</v>
      </c>
      <c r="J182" s="48">
        <v>0</v>
      </c>
      <c r="K182" s="48">
        <v>0</v>
      </c>
      <c r="L182" s="48">
        <v>0</v>
      </c>
      <c r="M182" s="48">
        <v>0</v>
      </c>
      <c r="N182" s="48">
        <v>0</v>
      </c>
      <c r="O182" s="48">
        <f t="shared" si="42"/>
        <v>41.445779999999999</v>
      </c>
      <c r="P182" s="48">
        <f t="shared" si="43"/>
        <v>41.445779999999999</v>
      </c>
      <c r="Q182" s="48">
        <v>40.44943</v>
      </c>
      <c r="R182" s="48">
        <v>40.44943</v>
      </c>
      <c r="S182" s="48">
        <v>0</v>
      </c>
      <c r="T182" s="48">
        <v>0</v>
      </c>
      <c r="U182" s="48">
        <v>40.44943</v>
      </c>
      <c r="V182" s="48">
        <v>40.44943</v>
      </c>
      <c r="W182" s="48">
        <v>0</v>
      </c>
      <c r="X182" s="48">
        <v>0</v>
      </c>
      <c r="Y182" s="48">
        <v>0</v>
      </c>
      <c r="Z182" s="48">
        <v>0</v>
      </c>
      <c r="AA182" s="49">
        <f t="shared" si="44"/>
        <v>0.99635000000000007</v>
      </c>
      <c r="AB182" s="49">
        <f t="shared" si="45"/>
        <v>0.99635000000000007</v>
      </c>
      <c r="AC182" s="49">
        <v>0.68679000000000001</v>
      </c>
      <c r="AD182" s="49">
        <v>0.19653000000000001</v>
      </c>
      <c r="AE182" s="49">
        <v>9.4420000000000004E-2</v>
      </c>
      <c r="AF182" s="49">
        <v>1.8610000000000002E-2</v>
      </c>
      <c r="AG182" s="49">
        <v>0</v>
      </c>
      <c r="AH182" s="49">
        <v>0</v>
      </c>
      <c r="AI182" s="49">
        <v>0</v>
      </c>
      <c r="AJ182" s="49">
        <v>0</v>
      </c>
      <c r="AK182" s="49">
        <v>0</v>
      </c>
      <c r="AL182" s="49">
        <v>0</v>
      </c>
      <c r="AM182" s="49">
        <v>0</v>
      </c>
      <c r="AN182" s="49">
        <v>0</v>
      </c>
      <c r="AO182" s="49">
        <v>0</v>
      </c>
      <c r="AP182" s="49">
        <v>0</v>
      </c>
      <c r="AQ182" s="47" t="s">
        <v>3192</v>
      </c>
      <c r="AR182" s="48">
        <v>0</v>
      </c>
      <c r="AT182" s="46" t="s">
        <v>1310</v>
      </c>
      <c r="AU182" s="45">
        <v>1</v>
      </c>
      <c r="AV182" s="44" t="s">
        <v>3193</v>
      </c>
      <c r="AW182" s="43">
        <v>44554</v>
      </c>
      <c r="AX182" s="42">
        <v>233.0472</v>
      </c>
      <c r="AY182" s="41">
        <v>80</v>
      </c>
      <c r="AZ182" s="40"/>
      <c r="BA182" s="40"/>
      <c r="BB182" s="40"/>
      <c r="BC182" s="40"/>
      <c r="BD182" s="40"/>
      <c r="BE182" s="40"/>
      <c r="BF182" s="39">
        <v>0</v>
      </c>
      <c r="BG182" s="38">
        <v>0</v>
      </c>
      <c r="BK182" s="37"/>
      <c r="BL182" s="37"/>
      <c r="BM182" s="37"/>
      <c r="BN182" s="32"/>
      <c r="BP182" s="36"/>
      <c r="BQ182" s="36"/>
      <c r="BR182" s="36"/>
      <c r="CE182" s="35">
        <f t="shared" si="46"/>
        <v>0</v>
      </c>
      <c r="CF182" s="33">
        <f t="shared" si="47"/>
        <v>0</v>
      </c>
      <c r="CG182" s="34">
        <f t="shared" si="48"/>
        <v>40.44943</v>
      </c>
      <c r="CH182" s="33">
        <f t="shared" si="49"/>
        <v>0</v>
      </c>
    </row>
    <row r="183" spans="1:86" ht="60" customHeight="1" x14ac:dyDescent="0.25">
      <c r="A183" s="53">
        <v>0</v>
      </c>
      <c r="B183" s="52" t="s">
        <v>2683</v>
      </c>
      <c r="C183" s="51">
        <v>300000004546</v>
      </c>
      <c r="D183" s="51">
        <v>1020305968</v>
      </c>
      <c r="E183" s="50" t="s">
        <v>2757</v>
      </c>
      <c r="F183" s="48">
        <v>0</v>
      </c>
      <c r="G183" s="48">
        <v>0</v>
      </c>
      <c r="H183" s="48">
        <v>0</v>
      </c>
      <c r="I183" s="48">
        <v>0</v>
      </c>
      <c r="J183" s="48">
        <v>0</v>
      </c>
      <c r="K183" s="48">
        <v>0</v>
      </c>
      <c r="L183" s="48">
        <v>0</v>
      </c>
      <c r="M183" s="48">
        <v>0</v>
      </c>
      <c r="N183" s="48">
        <v>0</v>
      </c>
      <c r="O183" s="48">
        <f t="shared" si="42"/>
        <v>2.86381</v>
      </c>
      <c r="P183" s="48">
        <f t="shared" si="43"/>
        <v>2.86381</v>
      </c>
      <c r="Q183" s="48">
        <v>1.8674599999999999</v>
      </c>
      <c r="R183" s="48">
        <v>1.8674599999999999</v>
      </c>
      <c r="S183" s="48">
        <v>0</v>
      </c>
      <c r="T183" s="48">
        <v>0</v>
      </c>
      <c r="U183" s="48">
        <v>1.8674599999999999</v>
      </c>
      <c r="V183" s="48">
        <v>1.8674599999999999</v>
      </c>
      <c r="W183" s="48">
        <v>0</v>
      </c>
      <c r="X183" s="48">
        <v>0</v>
      </c>
      <c r="Y183" s="48">
        <v>0</v>
      </c>
      <c r="Z183" s="48">
        <v>0</v>
      </c>
      <c r="AA183" s="49">
        <f t="shared" si="44"/>
        <v>0.99634999999999996</v>
      </c>
      <c r="AB183" s="49">
        <f t="shared" si="45"/>
        <v>0.99634999999999996</v>
      </c>
      <c r="AC183" s="49">
        <v>0.68677999999999995</v>
      </c>
      <c r="AD183" s="49">
        <v>0.19653000000000001</v>
      </c>
      <c r="AE183" s="49">
        <v>9.443E-2</v>
      </c>
      <c r="AF183" s="49">
        <v>1.8610000000000002E-2</v>
      </c>
      <c r="AG183" s="49">
        <v>0</v>
      </c>
      <c r="AH183" s="49">
        <v>0</v>
      </c>
      <c r="AI183" s="49">
        <v>0</v>
      </c>
      <c r="AJ183" s="49">
        <v>0</v>
      </c>
      <c r="AK183" s="49">
        <v>0</v>
      </c>
      <c r="AL183" s="49">
        <v>0</v>
      </c>
      <c r="AM183" s="49">
        <v>0</v>
      </c>
      <c r="AN183" s="49">
        <v>0</v>
      </c>
      <c r="AO183" s="49">
        <v>0</v>
      </c>
      <c r="AP183" s="49">
        <v>0</v>
      </c>
      <c r="AQ183" s="47" t="s">
        <v>3194</v>
      </c>
      <c r="AR183" s="48">
        <v>0</v>
      </c>
      <c r="AT183" s="46" t="s">
        <v>1310</v>
      </c>
      <c r="AU183" s="45">
        <v>1</v>
      </c>
      <c r="AV183" s="44" t="s">
        <v>3195</v>
      </c>
      <c r="AW183" s="43">
        <v>44302</v>
      </c>
      <c r="AX183" s="42">
        <v>40.196240000000003</v>
      </c>
      <c r="AY183" s="41">
        <v>120</v>
      </c>
      <c r="AZ183" s="40"/>
      <c r="BA183" s="40"/>
      <c r="BB183" s="40"/>
      <c r="BC183" s="40"/>
      <c r="BD183" s="40"/>
      <c r="BE183" s="40"/>
      <c r="BF183" s="39">
        <v>0</v>
      </c>
      <c r="BG183" s="38">
        <v>0</v>
      </c>
      <c r="BK183" s="37"/>
      <c r="BL183" s="37"/>
      <c r="BM183" s="37"/>
      <c r="BN183" s="32"/>
      <c r="BP183" s="36"/>
      <c r="BQ183" s="36"/>
      <c r="BR183" s="36"/>
      <c r="CE183" s="35">
        <f t="shared" si="46"/>
        <v>0</v>
      </c>
      <c r="CF183" s="33">
        <f t="shared" si="47"/>
        <v>0</v>
      </c>
      <c r="CG183" s="34">
        <f t="shared" si="48"/>
        <v>1.8674599999999999</v>
      </c>
      <c r="CH183" s="33">
        <f t="shared" si="49"/>
        <v>0</v>
      </c>
    </row>
    <row r="184" spans="1:86" ht="90" customHeight="1" x14ac:dyDescent="0.25">
      <c r="A184" s="53">
        <v>0</v>
      </c>
      <c r="B184" s="52" t="s">
        <v>2683</v>
      </c>
      <c r="C184" s="51">
        <v>300000004476</v>
      </c>
      <c r="D184" s="51">
        <v>1020206957</v>
      </c>
      <c r="E184" s="50" t="s">
        <v>2758</v>
      </c>
      <c r="F184" s="48">
        <v>0</v>
      </c>
      <c r="G184" s="48">
        <v>0</v>
      </c>
      <c r="H184" s="48">
        <v>0</v>
      </c>
      <c r="I184" s="48">
        <v>0</v>
      </c>
      <c r="J184" s="48">
        <v>0</v>
      </c>
      <c r="K184" s="48">
        <v>0</v>
      </c>
      <c r="L184" s="48">
        <v>0</v>
      </c>
      <c r="M184" s="48">
        <v>0</v>
      </c>
      <c r="N184" s="48">
        <v>0</v>
      </c>
      <c r="O184" s="48">
        <f t="shared" si="42"/>
        <v>231.72433000000001</v>
      </c>
      <c r="P184" s="48">
        <f t="shared" si="43"/>
        <v>231.72433000000001</v>
      </c>
      <c r="Q184" s="48">
        <v>191.33082999999999</v>
      </c>
      <c r="R184" s="48">
        <v>191.33082999999999</v>
      </c>
      <c r="S184" s="48">
        <v>0</v>
      </c>
      <c r="T184" s="48">
        <v>0</v>
      </c>
      <c r="U184" s="48">
        <v>191.33082999999999</v>
      </c>
      <c r="V184" s="48">
        <v>191.33082999999999</v>
      </c>
      <c r="W184" s="48">
        <v>0</v>
      </c>
      <c r="X184" s="48">
        <v>0</v>
      </c>
      <c r="Y184" s="48">
        <v>0</v>
      </c>
      <c r="Z184" s="48">
        <v>0</v>
      </c>
      <c r="AA184" s="49">
        <f t="shared" si="44"/>
        <v>40.393500000000003</v>
      </c>
      <c r="AB184" s="49">
        <f t="shared" si="45"/>
        <v>40.393500000000003</v>
      </c>
      <c r="AC184" s="49">
        <v>1.583E-2</v>
      </c>
      <c r="AD184" s="49">
        <v>4.5300000000000002E-3</v>
      </c>
      <c r="AE184" s="49">
        <v>0.17271</v>
      </c>
      <c r="AF184" s="49">
        <v>4.2999999999999999E-4</v>
      </c>
      <c r="AG184" s="49">
        <v>0</v>
      </c>
      <c r="AH184" s="49">
        <v>0</v>
      </c>
      <c r="AI184" s="49">
        <v>0</v>
      </c>
      <c r="AJ184" s="49">
        <v>0</v>
      </c>
      <c r="AK184" s="49">
        <v>0</v>
      </c>
      <c r="AL184" s="49">
        <v>0</v>
      </c>
      <c r="AM184" s="49">
        <v>40.200000000000003</v>
      </c>
      <c r="AN184" s="49">
        <v>0</v>
      </c>
      <c r="AO184" s="49">
        <v>0</v>
      </c>
      <c r="AP184" s="49">
        <v>0</v>
      </c>
      <c r="AQ184" s="47" t="s">
        <v>3196</v>
      </c>
      <c r="AR184" s="48">
        <v>0</v>
      </c>
      <c r="AT184" s="46" t="s">
        <v>1310</v>
      </c>
      <c r="AU184" s="45">
        <v>1</v>
      </c>
      <c r="AV184" s="44" t="s">
        <v>3197</v>
      </c>
      <c r="AW184" s="43">
        <v>44560</v>
      </c>
      <c r="AX184" s="42">
        <v>40.196240000000003</v>
      </c>
      <c r="AY184" s="41">
        <v>80</v>
      </c>
      <c r="AZ184" s="40"/>
      <c r="BA184" s="40"/>
      <c r="BB184" s="40"/>
      <c r="BC184" s="40"/>
      <c r="BD184" s="40"/>
      <c r="BE184" s="40"/>
      <c r="BF184" s="39">
        <v>0</v>
      </c>
      <c r="BG184" s="38">
        <v>0</v>
      </c>
      <c r="BK184" s="37"/>
      <c r="BL184" s="37"/>
      <c r="BM184" s="37"/>
      <c r="BN184" s="32"/>
      <c r="BP184" s="36"/>
      <c r="BQ184" s="36"/>
      <c r="BR184" s="36"/>
      <c r="CE184" s="35">
        <f t="shared" si="46"/>
        <v>0</v>
      </c>
      <c r="CF184" s="33">
        <f t="shared" si="47"/>
        <v>0</v>
      </c>
      <c r="CG184" s="34">
        <f t="shared" si="48"/>
        <v>191.33082999999999</v>
      </c>
      <c r="CH184" s="33">
        <f t="shared" si="49"/>
        <v>0</v>
      </c>
    </row>
    <row r="185" spans="1:86" ht="60" customHeight="1" x14ac:dyDescent="0.25">
      <c r="A185" s="53">
        <v>0</v>
      </c>
      <c r="B185" s="52" t="s">
        <v>2683</v>
      </c>
      <c r="C185" s="51">
        <v>300000004506</v>
      </c>
      <c r="D185" s="51">
        <v>1020206180</v>
      </c>
      <c r="E185" s="50" t="s">
        <v>2759</v>
      </c>
      <c r="F185" s="48">
        <v>0</v>
      </c>
      <c r="G185" s="48">
        <v>0</v>
      </c>
      <c r="H185" s="48">
        <v>0</v>
      </c>
      <c r="I185" s="48">
        <v>0</v>
      </c>
      <c r="J185" s="48">
        <v>0</v>
      </c>
      <c r="K185" s="48">
        <v>0</v>
      </c>
      <c r="L185" s="48">
        <v>0</v>
      </c>
      <c r="M185" s="48">
        <v>0</v>
      </c>
      <c r="N185" s="48">
        <v>0</v>
      </c>
      <c r="O185" s="48">
        <f t="shared" si="42"/>
        <v>132.58999999999997</v>
      </c>
      <c r="P185" s="48">
        <f t="shared" si="43"/>
        <v>132.58999999999997</v>
      </c>
      <c r="Q185" s="48">
        <v>62.896479999999997</v>
      </c>
      <c r="R185" s="48">
        <v>62.896479999999997</v>
      </c>
      <c r="S185" s="48">
        <v>0</v>
      </c>
      <c r="T185" s="48">
        <v>0</v>
      </c>
      <c r="U185" s="48">
        <v>62.896479999999997</v>
      </c>
      <c r="V185" s="48">
        <v>62.896479999999997</v>
      </c>
      <c r="W185" s="48">
        <v>0</v>
      </c>
      <c r="X185" s="48">
        <v>0</v>
      </c>
      <c r="Y185" s="48">
        <v>0</v>
      </c>
      <c r="Z185" s="48">
        <v>0</v>
      </c>
      <c r="AA185" s="49">
        <f t="shared" si="44"/>
        <v>69.693519999999992</v>
      </c>
      <c r="AB185" s="49">
        <f t="shared" si="45"/>
        <v>69.693519999999992</v>
      </c>
      <c r="AC185" s="49">
        <v>4.96E-3</v>
      </c>
      <c r="AD185" s="49">
        <v>1.42E-3</v>
      </c>
      <c r="AE185" s="49">
        <v>55.487009999999998</v>
      </c>
      <c r="AF185" s="49">
        <v>1.2999999999999999E-4</v>
      </c>
      <c r="AG185" s="49">
        <v>0</v>
      </c>
      <c r="AH185" s="49">
        <v>0</v>
      </c>
      <c r="AI185" s="49">
        <v>0</v>
      </c>
      <c r="AJ185" s="49">
        <v>0</v>
      </c>
      <c r="AK185" s="49">
        <v>0</v>
      </c>
      <c r="AL185" s="49">
        <v>0</v>
      </c>
      <c r="AM185" s="49">
        <v>14.2</v>
      </c>
      <c r="AN185" s="49">
        <v>0</v>
      </c>
      <c r="AO185" s="49">
        <v>0</v>
      </c>
      <c r="AP185" s="49">
        <v>0</v>
      </c>
      <c r="AQ185" s="47" t="s">
        <v>3198</v>
      </c>
      <c r="AR185" s="48">
        <v>0</v>
      </c>
      <c r="AT185" s="46" t="s">
        <v>1310</v>
      </c>
      <c r="AU185" s="45">
        <v>1</v>
      </c>
      <c r="AV185" s="44" t="s">
        <v>3199</v>
      </c>
      <c r="AW185" s="43">
        <v>44364</v>
      </c>
      <c r="AX185" s="42">
        <v>40.196240000000003</v>
      </c>
      <c r="AY185" s="41">
        <v>71</v>
      </c>
      <c r="AZ185" s="40"/>
      <c r="BA185" s="40"/>
      <c r="BB185" s="40"/>
      <c r="BC185" s="40"/>
      <c r="BD185" s="40"/>
      <c r="BE185" s="40"/>
      <c r="BF185" s="39">
        <v>0</v>
      </c>
      <c r="BG185" s="38">
        <v>0</v>
      </c>
      <c r="BK185" s="37"/>
      <c r="BL185" s="37"/>
      <c r="BM185" s="37"/>
      <c r="BN185" s="32"/>
      <c r="BP185" s="36"/>
      <c r="BQ185" s="36"/>
      <c r="BR185" s="36"/>
      <c r="CE185" s="35">
        <f t="shared" si="46"/>
        <v>0</v>
      </c>
      <c r="CF185" s="33">
        <f t="shared" si="47"/>
        <v>0</v>
      </c>
      <c r="CG185" s="34">
        <f t="shared" si="48"/>
        <v>62.896479999999997</v>
      </c>
      <c r="CH185" s="33">
        <f t="shared" si="49"/>
        <v>0</v>
      </c>
    </row>
    <row r="186" spans="1:86" ht="75" customHeight="1" x14ac:dyDescent="0.25">
      <c r="A186" s="53">
        <v>0</v>
      </c>
      <c r="B186" s="52" t="s">
        <v>2683</v>
      </c>
      <c r="C186" s="51">
        <v>300000004498</v>
      </c>
      <c r="D186" s="51">
        <v>1020206874</v>
      </c>
      <c r="E186" s="50" t="s">
        <v>2760</v>
      </c>
      <c r="F186" s="48">
        <v>0</v>
      </c>
      <c r="G186" s="48">
        <v>0</v>
      </c>
      <c r="H186" s="48">
        <v>0</v>
      </c>
      <c r="I186" s="48">
        <v>0</v>
      </c>
      <c r="J186" s="48">
        <v>0</v>
      </c>
      <c r="K186" s="48">
        <v>0</v>
      </c>
      <c r="L186" s="48">
        <v>0</v>
      </c>
      <c r="M186" s="48">
        <v>0</v>
      </c>
      <c r="N186" s="48">
        <v>0</v>
      </c>
      <c r="O186" s="48">
        <f t="shared" si="42"/>
        <v>1461.4696899999999</v>
      </c>
      <c r="P186" s="48">
        <f t="shared" si="43"/>
        <v>1288.92527</v>
      </c>
      <c r="Q186" s="48">
        <v>515.48090000000002</v>
      </c>
      <c r="R186" s="48">
        <v>482.02378000000004</v>
      </c>
      <c r="S186" s="48">
        <v>200.74270999999999</v>
      </c>
      <c r="T186" s="48">
        <v>167.28559000000001</v>
      </c>
      <c r="U186" s="48">
        <v>314.73819000000003</v>
      </c>
      <c r="V186" s="48">
        <v>314.73819000000003</v>
      </c>
      <c r="W186" s="48">
        <v>834.52378999999996</v>
      </c>
      <c r="X186" s="48">
        <v>695.43649000000005</v>
      </c>
      <c r="Y186" s="48">
        <v>0</v>
      </c>
      <c r="Z186" s="48">
        <v>0</v>
      </c>
      <c r="AA186" s="49">
        <f t="shared" si="44"/>
        <v>111.465</v>
      </c>
      <c r="AB186" s="49">
        <f t="shared" si="45"/>
        <v>111.465</v>
      </c>
      <c r="AC186" s="49">
        <v>0</v>
      </c>
      <c r="AD186" s="49">
        <v>0</v>
      </c>
      <c r="AE186" s="49">
        <v>5.5144200000000003</v>
      </c>
      <c r="AF186" s="49">
        <v>0</v>
      </c>
      <c r="AG186" s="49">
        <v>0</v>
      </c>
      <c r="AH186" s="49">
        <v>0</v>
      </c>
      <c r="AI186" s="49">
        <v>0</v>
      </c>
      <c r="AJ186" s="49">
        <v>0</v>
      </c>
      <c r="AK186" s="49">
        <v>0</v>
      </c>
      <c r="AL186" s="49">
        <v>0</v>
      </c>
      <c r="AM186" s="49">
        <v>64.209180000000003</v>
      </c>
      <c r="AN186" s="49">
        <v>0</v>
      </c>
      <c r="AO186" s="49">
        <v>0</v>
      </c>
      <c r="AP186" s="49">
        <v>41.741399999999999</v>
      </c>
      <c r="AQ186" s="47" t="s">
        <v>3200</v>
      </c>
      <c r="AR186" s="48">
        <v>0</v>
      </c>
      <c r="AT186" s="46" t="s">
        <v>1310</v>
      </c>
      <c r="AU186" s="45">
        <v>1</v>
      </c>
      <c r="AV186" s="44" t="s">
        <v>3201</v>
      </c>
      <c r="AW186" s="43">
        <v>44550</v>
      </c>
      <c r="AX186" s="42">
        <v>72.477239999999995</v>
      </c>
      <c r="AY186" s="41">
        <v>150</v>
      </c>
      <c r="AZ186" s="40"/>
      <c r="BA186" s="40"/>
      <c r="BB186" s="40"/>
      <c r="BC186" s="40"/>
      <c r="BD186" s="40"/>
      <c r="BE186" s="40"/>
      <c r="BF186" s="39">
        <v>0</v>
      </c>
      <c r="BG186" s="38">
        <v>0</v>
      </c>
      <c r="BK186" s="37"/>
      <c r="BL186" s="37"/>
      <c r="BM186" s="37"/>
      <c r="BN186" s="32"/>
      <c r="BP186" s="36"/>
      <c r="BQ186" s="36"/>
      <c r="BR186" s="36"/>
      <c r="CE186" s="35">
        <f t="shared" si="46"/>
        <v>0</v>
      </c>
      <c r="CF186" s="33">
        <f t="shared" si="47"/>
        <v>0</v>
      </c>
      <c r="CG186" s="34">
        <f t="shared" si="48"/>
        <v>314.73819000000003</v>
      </c>
      <c r="CH186" s="33">
        <f t="shared" si="49"/>
        <v>167.28559000000001</v>
      </c>
    </row>
    <row r="187" spans="1:86" ht="105" x14ac:dyDescent="0.25">
      <c r="A187" s="53">
        <v>0</v>
      </c>
      <c r="B187" s="52">
        <v>0</v>
      </c>
      <c r="C187" s="51">
        <v>300000004654</v>
      </c>
      <c r="D187" s="51">
        <v>1020304462</v>
      </c>
      <c r="E187" s="50" t="s">
        <v>1437</v>
      </c>
      <c r="F187" s="48">
        <v>0</v>
      </c>
      <c r="G187" s="48">
        <v>0</v>
      </c>
      <c r="H187" s="48">
        <v>0</v>
      </c>
      <c r="I187" s="48">
        <v>0</v>
      </c>
      <c r="J187" s="48">
        <v>0</v>
      </c>
      <c r="K187" s="48">
        <v>0</v>
      </c>
      <c r="L187" s="48">
        <v>0</v>
      </c>
      <c r="M187" s="48">
        <v>0</v>
      </c>
      <c r="N187" s="48">
        <v>0</v>
      </c>
      <c r="O187" s="48">
        <f t="shared" si="42"/>
        <v>518.43763000000001</v>
      </c>
      <c r="P187" s="48">
        <f t="shared" si="43"/>
        <v>437.20024000000001</v>
      </c>
      <c r="Q187" s="48">
        <v>358.54680000000002</v>
      </c>
      <c r="R187" s="48">
        <v>298.78899999999999</v>
      </c>
      <c r="S187" s="48">
        <v>0</v>
      </c>
      <c r="T187" s="48">
        <v>0</v>
      </c>
      <c r="U187" s="48">
        <v>0</v>
      </c>
      <c r="V187" s="48">
        <v>0</v>
      </c>
      <c r="W187" s="48">
        <v>0</v>
      </c>
      <c r="X187" s="48">
        <v>0</v>
      </c>
      <c r="Y187" s="48">
        <v>125.12752999999999</v>
      </c>
      <c r="Z187" s="48">
        <v>104.27294000000001</v>
      </c>
      <c r="AA187" s="49">
        <f t="shared" si="44"/>
        <v>34.763300000000001</v>
      </c>
      <c r="AB187" s="49">
        <f t="shared" si="45"/>
        <v>34.138300000000001</v>
      </c>
      <c r="AC187" s="49">
        <v>15.77061</v>
      </c>
      <c r="AD187" s="49">
        <v>4.5128599999999999</v>
      </c>
      <c r="AE187" s="49">
        <v>2.1683500000000002</v>
      </c>
      <c r="AF187" s="49">
        <v>0.42731999999999998</v>
      </c>
      <c r="AG187" s="49">
        <v>3.75</v>
      </c>
      <c r="AH187" s="49">
        <v>3.125</v>
      </c>
      <c r="AI187" s="49">
        <v>0</v>
      </c>
      <c r="AJ187" s="49">
        <v>0</v>
      </c>
      <c r="AK187" s="49">
        <v>0</v>
      </c>
      <c r="AL187" s="49">
        <v>0</v>
      </c>
      <c r="AM187" s="49">
        <v>0</v>
      </c>
      <c r="AN187" s="49">
        <v>0</v>
      </c>
      <c r="AO187" s="49">
        <v>0</v>
      </c>
      <c r="AP187" s="49">
        <v>8.1341599999999996</v>
      </c>
      <c r="AQ187" s="47" t="s">
        <v>1438</v>
      </c>
      <c r="AR187" s="48">
        <v>437.20024000000001</v>
      </c>
      <c r="AT187" s="46" t="s">
        <v>1310</v>
      </c>
      <c r="AU187" s="45">
        <v>1</v>
      </c>
      <c r="AV187" s="44" t="s">
        <v>3202</v>
      </c>
      <c r="AW187" s="43">
        <v>43580</v>
      </c>
      <c r="AX187" s="42">
        <v>49.9512</v>
      </c>
      <c r="AY187" s="41">
        <v>60</v>
      </c>
      <c r="AZ187" s="40"/>
      <c r="BA187" s="40"/>
      <c r="BB187" s="40"/>
      <c r="BC187" s="40"/>
      <c r="BD187" s="40"/>
      <c r="BE187" s="40"/>
      <c r="BF187" s="39" t="s">
        <v>2693</v>
      </c>
      <c r="BG187" s="38">
        <v>44895</v>
      </c>
      <c r="BK187" s="37"/>
      <c r="BL187" s="37"/>
      <c r="BM187" s="37"/>
      <c r="BN187" s="32"/>
      <c r="BP187" s="36"/>
      <c r="BQ187" s="36"/>
      <c r="BR187" s="36"/>
      <c r="CE187" s="35">
        <f t="shared" si="46"/>
        <v>298.78899999999999</v>
      </c>
      <c r="CF187" s="33">
        <f t="shared" si="47"/>
        <v>0</v>
      </c>
      <c r="CG187" s="34">
        <f t="shared" si="48"/>
        <v>0</v>
      </c>
      <c r="CH187" s="33">
        <f t="shared" si="49"/>
        <v>0</v>
      </c>
    </row>
    <row r="188" spans="1:86" ht="45" x14ac:dyDescent="0.25">
      <c r="A188" s="53">
        <v>0</v>
      </c>
      <c r="B188" s="52">
        <v>0</v>
      </c>
      <c r="C188" s="51">
        <v>300000004427</v>
      </c>
      <c r="D188" s="51">
        <v>1020304674</v>
      </c>
      <c r="E188" s="50" t="s">
        <v>1439</v>
      </c>
      <c r="F188" s="48">
        <v>0</v>
      </c>
      <c r="G188" s="48">
        <v>0</v>
      </c>
      <c r="H188" s="48">
        <v>0</v>
      </c>
      <c r="I188" s="48">
        <v>0</v>
      </c>
      <c r="J188" s="48">
        <v>0</v>
      </c>
      <c r="K188" s="48">
        <v>0</v>
      </c>
      <c r="L188" s="48">
        <v>0</v>
      </c>
      <c r="M188" s="48">
        <v>0</v>
      </c>
      <c r="N188" s="48">
        <v>0</v>
      </c>
      <c r="O188" s="48">
        <f t="shared" si="42"/>
        <v>312.10656</v>
      </c>
      <c r="P188" s="48">
        <f t="shared" si="43"/>
        <v>264.47608000000002</v>
      </c>
      <c r="Q188" s="48">
        <v>22.4664</v>
      </c>
      <c r="R188" s="48">
        <v>18.722000000000001</v>
      </c>
      <c r="S188" s="48">
        <v>0</v>
      </c>
      <c r="T188" s="48">
        <v>0</v>
      </c>
      <c r="U188" s="48">
        <v>0</v>
      </c>
      <c r="V188" s="48">
        <v>0</v>
      </c>
      <c r="W188" s="48">
        <v>215.5308</v>
      </c>
      <c r="X188" s="48">
        <v>179.60900000000001</v>
      </c>
      <c r="Y188" s="48">
        <v>42.194879999999998</v>
      </c>
      <c r="Z188" s="48">
        <v>35.162399999999998</v>
      </c>
      <c r="AA188" s="49">
        <f t="shared" si="44"/>
        <v>31.914480000000001</v>
      </c>
      <c r="AB188" s="49">
        <f t="shared" si="45"/>
        <v>30.982679999999998</v>
      </c>
      <c r="AC188" s="49">
        <v>14.75315</v>
      </c>
      <c r="AD188" s="49">
        <v>4.2217099999999999</v>
      </c>
      <c r="AE188" s="49">
        <v>2.0284599999999999</v>
      </c>
      <c r="AF188" s="49">
        <v>0.39974999999999999</v>
      </c>
      <c r="AG188" s="49">
        <v>5.5907999999999998</v>
      </c>
      <c r="AH188" s="49">
        <v>4.6589999999999998</v>
      </c>
      <c r="AI188" s="49">
        <v>0</v>
      </c>
      <c r="AJ188" s="49">
        <v>0</v>
      </c>
      <c r="AK188" s="49">
        <v>0</v>
      </c>
      <c r="AL188" s="49">
        <v>0</v>
      </c>
      <c r="AM188" s="49">
        <v>0</v>
      </c>
      <c r="AN188" s="49">
        <v>0</v>
      </c>
      <c r="AO188" s="49">
        <v>0</v>
      </c>
      <c r="AP188" s="49">
        <v>4.9206099999999999</v>
      </c>
      <c r="AQ188" s="47" t="s">
        <v>1440</v>
      </c>
      <c r="AR188" s="48">
        <v>264.47608000000002</v>
      </c>
      <c r="AT188" s="46" t="s">
        <v>1310</v>
      </c>
      <c r="AU188" s="45">
        <v>1</v>
      </c>
      <c r="AV188" s="44" t="s">
        <v>3202</v>
      </c>
      <c r="AW188" s="43">
        <v>43580</v>
      </c>
      <c r="AX188" s="42">
        <v>49.9512</v>
      </c>
      <c r="AY188" s="41">
        <v>60</v>
      </c>
      <c r="AZ188" s="40"/>
      <c r="BA188" s="40"/>
      <c r="BB188" s="40"/>
      <c r="BC188" s="40"/>
      <c r="BD188" s="40"/>
      <c r="BE188" s="40"/>
      <c r="BF188" s="39" t="s">
        <v>2693</v>
      </c>
      <c r="BG188" s="38">
        <v>44895</v>
      </c>
      <c r="BK188" s="37"/>
      <c r="BL188" s="37"/>
      <c r="BM188" s="37"/>
      <c r="BN188" s="32"/>
      <c r="BP188" s="36"/>
      <c r="BQ188" s="36"/>
      <c r="BR188" s="36"/>
      <c r="CE188" s="35">
        <f t="shared" si="46"/>
        <v>18.722000000000001</v>
      </c>
      <c r="CF188" s="33">
        <f t="shared" si="47"/>
        <v>0</v>
      </c>
      <c r="CG188" s="34">
        <f t="shared" si="48"/>
        <v>0</v>
      </c>
      <c r="CH188" s="33">
        <f t="shared" si="49"/>
        <v>0</v>
      </c>
    </row>
    <row r="189" spans="1:86" ht="90" customHeight="1" x14ac:dyDescent="0.25">
      <c r="A189" s="53">
        <v>0</v>
      </c>
      <c r="B189" s="52" t="s">
        <v>2683</v>
      </c>
      <c r="C189" s="51">
        <v>300000004577</v>
      </c>
      <c r="D189" s="51">
        <v>1020207287</v>
      </c>
      <c r="E189" s="50" t="s">
        <v>2761</v>
      </c>
      <c r="F189" s="48">
        <v>0</v>
      </c>
      <c r="G189" s="48">
        <v>0</v>
      </c>
      <c r="H189" s="48">
        <v>0</v>
      </c>
      <c r="I189" s="48">
        <v>0</v>
      </c>
      <c r="J189" s="48">
        <v>0</v>
      </c>
      <c r="K189" s="48">
        <v>0</v>
      </c>
      <c r="L189" s="48">
        <v>0</v>
      </c>
      <c r="M189" s="48">
        <v>0</v>
      </c>
      <c r="N189" s="48">
        <v>0</v>
      </c>
      <c r="O189" s="48">
        <f t="shared" si="42"/>
        <v>40.333480000000002</v>
      </c>
      <c r="P189" s="48">
        <f t="shared" si="43"/>
        <v>40.333480000000002</v>
      </c>
      <c r="Q189" s="48">
        <v>40.333480000000002</v>
      </c>
      <c r="R189" s="48">
        <v>40.333480000000002</v>
      </c>
      <c r="S189" s="48">
        <v>0</v>
      </c>
      <c r="T189" s="48">
        <v>0</v>
      </c>
      <c r="U189" s="48">
        <v>40.333480000000002</v>
      </c>
      <c r="V189" s="48">
        <v>40.333480000000002</v>
      </c>
      <c r="W189" s="48">
        <v>0</v>
      </c>
      <c r="X189" s="48">
        <v>0</v>
      </c>
      <c r="Y189" s="48">
        <v>0</v>
      </c>
      <c r="Z189" s="48">
        <v>0</v>
      </c>
      <c r="AA189" s="49">
        <f t="shared" si="44"/>
        <v>0</v>
      </c>
      <c r="AB189" s="49">
        <f t="shared" si="45"/>
        <v>0</v>
      </c>
      <c r="AC189" s="49">
        <v>0</v>
      </c>
      <c r="AD189" s="49">
        <v>0</v>
      </c>
      <c r="AE189" s="49">
        <v>0</v>
      </c>
      <c r="AF189" s="49">
        <v>0</v>
      </c>
      <c r="AG189" s="49">
        <v>0</v>
      </c>
      <c r="AH189" s="49">
        <v>0</v>
      </c>
      <c r="AI189" s="49">
        <v>0</v>
      </c>
      <c r="AJ189" s="49">
        <v>0</v>
      </c>
      <c r="AK189" s="49">
        <v>0</v>
      </c>
      <c r="AL189" s="49">
        <v>0</v>
      </c>
      <c r="AM189" s="49">
        <v>0</v>
      </c>
      <c r="AN189" s="49">
        <v>0</v>
      </c>
      <c r="AO189" s="49">
        <v>0</v>
      </c>
      <c r="AP189" s="49">
        <v>0</v>
      </c>
      <c r="AQ189" s="47" t="s">
        <v>3203</v>
      </c>
      <c r="AR189" s="48">
        <v>0</v>
      </c>
      <c r="AT189" s="46" t="s">
        <v>1310</v>
      </c>
      <c r="AU189" s="45">
        <v>1</v>
      </c>
      <c r="AV189" s="44" t="s">
        <v>3204</v>
      </c>
      <c r="AW189" s="43">
        <v>44685</v>
      </c>
      <c r="AX189" s="42">
        <v>54.2</v>
      </c>
      <c r="AY189" s="41">
        <v>20</v>
      </c>
      <c r="AZ189" s="40"/>
      <c r="BA189" s="40"/>
      <c r="BB189" s="40"/>
      <c r="BC189" s="40"/>
      <c r="BD189" s="40"/>
      <c r="BE189" s="40"/>
      <c r="BF189" s="39">
        <v>0</v>
      </c>
      <c r="BG189" s="38">
        <v>0</v>
      </c>
      <c r="BK189" s="37"/>
      <c r="BL189" s="37"/>
      <c r="BM189" s="37"/>
      <c r="BN189" s="32"/>
      <c r="BP189" s="36"/>
      <c r="BQ189" s="36"/>
      <c r="BR189" s="36"/>
      <c r="CE189" s="35">
        <f t="shared" si="46"/>
        <v>0</v>
      </c>
      <c r="CF189" s="33">
        <f t="shared" si="47"/>
        <v>0</v>
      </c>
      <c r="CG189" s="34">
        <f t="shared" si="48"/>
        <v>40.333480000000002</v>
      </c>
      <c r="CH189" s="33">
        <f t="shared" si="49"/>
        <v>0</v>
      </c>
    </row>
    <row r="190" spans="1:86" ht="60" customHeight="1" x14ac:dyDescent="0.25">
      <c r="A190" s="53">
        <v>0</v>
      </c>
      <c r="B190" s="52" t="s">
        <v>2683</v>
      </c>
      <c r="C190" s="51">
        <v>300000004581</v>
      </c>
      <c r="D190" s="51">
        <v>1020205426</v>
      </c>
      <c r="E190" s="50" t="s">
        <v>2762</v>
      </c>
      <c r="F190" s="48">
        <v>0</v>
      </c>
      <c r="G190" s="48">
        <v>0</v>
      </c>
      <c r="H190" s="48">
        <v>0</v>
      </c>
      <c r="I190" s="48">
        <v>0</v>
      </c>
      <c r="J190" s="48">
        <v>0</v>
      </c>
      <c r="K190" s="48">
        <v>0</v>
      </c>
      <c r="L190" s="48">
        <v>0</v>
      </c>
      <c r="M190" s="48">
        <v>0</v>
      </c>
      <c r="N190" s="48">
        <v>0</v>
      </c>
      <c r="O190" s="48">
        <f t="shared" si="42"/>
        <v>49.969839999999998</v>
      </c>
      <c r="P190" s="48">
        <f t="shared" si="43"/>
        <v>49.969839999999998</v>
      </c>
      <c r="Q190" s="48">
        <v>49.969839999999998</v>
      </c>
      <c r="R190" s="48">
        <v>49.969839999999998</v>
      </c>
      <c r="S190" s="48">
        <v>0</v>
      </c>
      <c r="T190" s="48">
        <v>0</v>
      </c>
      <c r="U190" s="48">
        <v>49.969839999999998</v>
      </c>
      <c r="V190" s="48">
        <v>49.969839999999998</v>
      </c>
      <c r="W190" s="48">
        <v>0</v>
      </c>
      <c r="X190" s="48">
        <v>0</v>
      </c>
      <c r="Y190" s="48">
        <v>0</v>
      </c>
      <c r="Z190" s="48">
        <v>0</v>
      </c>
      <c r="AA190" s="49">
        <f t="shared" si="44"/>
        <v>0</v>
      </c>
      <c r="AB190" s="49">
        <f t="shared" si="45"/>
        <v>0</v>
      </c>
      <c r="AC190" s="49">
        <v>0</v>
      </c>
      <c r="AD190" s="49">
        <v>0</v>
      </c>
      <c r="AE190" s="49">
        <v>0</v>
      </c>
      <c r="AF190" s="49">
        <v>0</v>
      </c>
      <c r="AG190" s="49">
        <v>0</v>
      </c>
      <c r="AH190" s="49">
        <v>0</v>
      </c>
      <c r="AI190" s="49">
        <v>0</v>
      </c>
      <c r="AJ190" s="49">
        <v>0</v>
      </c>
      <c r="AK190" s="49">
        <v>0</v>
      </c>
      <c r="AL190" s="49">
        <v>0</v>
      </c>
      <c r="AM190" s="49">
        <v>0</v>
      </c>
      <c r="AN190" s="49">
        <v>0</v>
      </c>
      <c r="AO190" s="49">
        <v>0</v>
      </c>
      <c r="AP190" s="49">
        <v>0</v>
      </c>
      <c r="AQ190" s="47" t="s">
        <v>3205</v>
      </c>
      <c r="AR190" s="48">
        <v>0</v>
      </c>
      <c r="AT190" s="46" t="s">
        <v>1310</v>
      </c>
      <c r="AU190" s="45">
        <v>1</v>
      </c>
      <c r="AV190" s="44" t="s">
        <v>3206</v>
      </c>
      <c r="AW190" s="43">
        <v>43979</v>
      </c>
      <c r="AX190" s="42">
        <v>116.48372999999999</v>
      </c>
      <c r="AY190" s="41">
        <v>149</v>
      </c>
      <c r="AZ190" s="40"/>
      <c r="BA190" s="40"/>
      <c r="BB190" s="40"/>
      <c r="BC190" s="40"/>
      <c r="BD190" s="40"/>
      <c r="BE190" s="40"/>
      <c r="BF190" s="39">
        <v>0</v>
      </c>
      <c r="BG190" s="38">
        <v>0</v>
      </c>
      <c r="BK190" s="37"/>
      <c r="BL190" s="37"/>
      <c r="BM190" s="37"/>
      <c r="BN190" s="32"/>
      <c r="BP190" s="36"/>
      <c r="BQ190" s="36"/>
      <c r="BR190" s="36"/>
      <c r="CE190" s="35">
        <f t="shared" si="46"/>
        <v>0</v>
      </c>
      <c r="CF190" s="33">
        <f t="shared" si="47"/>
        <v>0</v>
      </c>
      <c r="CG190" s="34">
        <f t="shared" si="48"/>
        <v>49.969839999999998</v>
      </c>
      <c r="CH190" s="33">
        <f t="shared" si="49"/>
        <v>0</v>
      </c>
    </row>
    <row r="191" spans="1:86" ht="60" customHeight="1" x14ac:dyDescent="0.25">
      <c r="A191" s="53">
        <v>0</v>
      </c>
      <c r="B191" s="52" t="s">
        <v>2683</v>
      </c>
      <c r="C191" s="51">
        <v>300000004569</v>
      </c>
      <c r="D191" s="51">
        <v>1020207285</v>
      </c>
      <c r="E191" s="50" t="s">
        <v>2763</v>
      </c>
      <c r="F191" s="48">
        <v>0</v>
      </c>
      <c r="G191" s="48">
        <v>0</v>
      </c>
      <c r="H191" s="48">
        <v>0</v>
      </c>
      <c r="I191" s="48">
        <v>0</v>
      </c>
      <c r="J191" s="48">
        <v>0</v>
      </c>
      <c r="K191" s="48">
        <v>0</v>
      </c>
      <c r="L191" s="48">
        <v>0</v>
      </c>
      <c r="M191" s="48">
        <v>0</v>
      </c>
      <c r="N191" s="48">
        <v>0</v>
      </c>
      <c r="O191" s="48">
        <f t="shared" si="42"/>
        <v>929.4828500000001</v>
      </c>
      <c r="P191" s="48">
        <f t="shared" si="43"/>
        <v>841.96000000000015</v>
      </c>
      <c r="Q191" s="48">
        <v>843.62529000000006</v>
      </c>
      <c r="R191" s="48">
        <v>756.57189000000005</v>
      </c>
      <c r="S191" s="48">
        <v>522.32042000000001</v>
      </c>
      <c r="T191" s="48">
        <v>435.26702</v>
      </c>
      <c r="U191" s="48">
        <v>321.30486999999999</v>
      </c>
      <c r="V191" s="48">
        <v>321.30486999999999</v>
      </c>
      <c r="W191" s="48">
        <v>2.8166899999999999</v>
      </c>
      <c r="X191" s="48">
        <v>2.3472400000000002</v>
      </c>
      <c r="Y191" s="48">
        <v>0</v>
      </c>
      <c r="Z191" s="48">
        <v>0</v>
      </c>
      <c r="AA191" s="49">
        <f t="shared" si="44"/>
        <v>83.040870000000012</v>
      </c>
      <c r="AB191" s="49">
        <f t="shared" si="45"/>
        <v>83.040870000000012</v>
      </c>
      <c r="AC191" s="49">
        <v>0</v>
      </c>
      <c r="AD191" s="49">
        <v>0</v>
      </c>
      <c r="AE191" s="49">
        <v>69.812700000000007</v>
      </c>
      <c r="AF191" s="49">
        <v>0</v>
      </c>
      <c r="AG191" s="49">
        <v>0</v>
      </c>
      <c r="AH191" s="49">
        <v>0</v>
      </c>
      <c r="AI191" s="49">
        <v>0</v>
      </c>
      <c r="AJ191" s="49">
        <v>0</v>
      </c>
      <c r="AK191" s="49">
        <v>0</v>
      </c>
      <c r="AL191" s="49">
        <v>0</v>
      </c>
      <c r="AM191" s="49">
        <v>0</v>
      </c>
      <c r="AN191" s="49">
        <v>0</v>
      </c>
      <c r="AO191" s="49">
        <v>0</v>
      </c>
      <c r="AP191" s="49">
        <v>13.22817</v>
      </c>
      <c r="AQ191" s="47" t="s">
        <v>3207</v>
      </c>
      <c r="AR191" s="48">
        <v>0</v>
      </c>
      <c r="AT191" s="46" t="s">
        <v>1310</v>
      </c>
      <c r="AU191" s="45">
        <v>1</v>
      </c>
      <c r="AV191" s="44" t="s">
        <v>3208</v>
      </c>
      <c r="AW191" s="43">
        <v>44694</v>
      </c>
      <c r="AX191" s="42">
        <v>38.170999999999999</v>
      </c>
      <c r="AY191" s="41">
        <v>100</v>
      </c>
      <c r="AZ191" s="40"/>
      <c r="BA191" s="40"/>
      <c r="BB191" s="40"/>
      <c r="BC191" s="40"/>
      <c r="BD191" s="40"/>
      <c r="BE191" s="40"/>
      <c r="BF191" s="39">
        <v>0</v>
      </c>
      <c r="BG191" s="38">
        <v>0</v>
      </c>
      <c r="BK191" s="37"/>
      <c r="BL191" s="37"/>
      <c r="BM191" s="37"/>
      <c r="BN191" s="32"/>
      <c r="BP191" s="36"/>
      <c r="BQ191" s="36"/>
      <c r="BR191" s="36"/>
      <c r="CE191" s="35">
        <f t="shared" si="46"/>
        <v>0</v>
      </c>
      <c r="CF191" s="33">
        <f t="shared" si="47"/>
        <v>0</v>
      </c>
      <c r="CG191" s="34">
        <f t="shared" si="48"/>
        <v>321.30486999999999</v>
      </c>
      <c r="CH191" s="33">
        <f t="shared" si="49"/>
        <v>435.26702</v>
      </c>
    </row>
    <row r="192" spans="1:86" ht="135" customHeight="1" x14ac:dyDescent="0.25">
      <c r="A192" s="53">
        <v>0</v>
      </c>
      <c r="B192" s="52" t="s">
        <v>2683</v>
      </c>
      <c r="C192" s="51">
        <v>300000004604</v>
      </c>
      <c r="D192" s="51">
        <v>1020206876</v>
      </c>
      <c r="E192" s="50" t="s">
        <v>2764</v>
      </c>
      <c r="F192" s="48">
        <v>0</v>
      </c>
      <c r="G192" s="48">
        <v>0</v>
      </c>
      <c r="H192" s="48">
        <v>0</v>
      </c>
      <c r="I192" s="48">
        <v>0</v>
      </c>
      <c r="J192" s="48">
        <v>0</v>
      </c>
      <c r="K192" s="48">
        <v>0</v>
      </c>
      <c r="L192" s="48">
        <v>0</v>
      </c>
      <c r="M192" s="48">
        <v>0</v>
      </c>
      <c r="N192" s="48">
        <v>0</v>
      </c>
      <c r="O192" s="48">
        <f t="shared" si="42"/>
        <v>18.722720000000002</v>
      </c>
      <c r="P192" s="48">
        <f t="shared" si="43"/>
        <v>18.722720000000002</v>
      </c>
      <c r="Q192" s="48">
        <v>18.722720000000002</v>
      </c>
      <c r="R192" s="48">
        <v>18.722720000000002</v>
      </c>
      <c r="S192" s="48">
        <v>0</v>
      </c>
      <c r="T192" s="48">
        <v>0</v>
      </c>
      <c r="U192" s="48">
        <v>18.722720000000002</v>
      </c>
      <c r="V192" s="48">
        <v>18.722720000000002</v>
      </c>
      <c r="W192" s="48">
        <v>0</v>
      </c>
      <c r="X192" s="48">
        <v>0</v>
      </c>
      <c r="Y192" s="48">
        <v>0</v>
      </c>
      <c r="Z192" s="48">
        <v>0</v>
      </c>
      <c r="AA192" s="49">
        <f t="shared" si="44"/>
        <v>0</v>
      </c>
      <c r="AB192" s="49">
        <f t="shared" si="45"/>
        <v>0</v>
      </c>
      <c r="AC192" s="49">
        <v>0</v>
      </c>
      <c r="AD192" s="49">
        <v>0</v>
      </c>
      <c r="AE192" s="49">
        <v>0</v>
      </c>
      <c r="AF192" s="49">
        <v>0</v>
      </c>
      <c r="AG192" s="49">
        <v>0</v>
      </c>
      <c r="AH192" s="49">
        <v>0</v>
      </c>
      <c r="AI192" s="49">
        <v>0</v>
      </c>
      <c r="AJ192" s="49">
        <v>0</v>
      </c>
      <c r="AK192" s="49">
        <v>0</v>
      </c>
      <c r="AL192" s="49">
        <v>0</v>
      </c>
      <c r="AM192" s="49">
        <v>0</v>
      </c>
      <c r="AN192" s="49">
        <v>0</v>
      </c>
      <c r="AO192" s="49">
        <v>0</v>
      </c>
      <c r="AP192" s="49">
        <v>0</v>
      </c>
      <c r="AQ192" s="47" t="s">
        <v>3209</v>
      </c>
      <c r="AR192" s="48">
        <v>0</v>
      </c>
      <c r="AT192" s="46" t="s">
        <v>1310</v>
      </c>
      <c r="AU192" s="45">
        <v>1</v>
      </c>
      <c r="AV192" s="44" t="s">
        <v>3210</v>
      </c>
      <c r="AW192" s="43">
        <v>44539</v>
      </c>
      <c r="AX192" s="42">
        <v>793.36350000000004</v>
      </c>
      <c r="AY192" s="41">
        <v>150</v>
      </c>
      <c r="AZ192" s="40"/>
      <c r="BA192" s="40"/>
      <c r="BB192" s="40"/>
      <c r="BC192" s="40"/>
      <c r="BD192" s="40"/>
      <c r="BE192" s="40"/>
      <c r="BF192" s="39">
        <v>0</v>
      </c>
      <c r="BG192" s="38">
        <v>0</v>
      </c>
      <c r="BK192" s="37"/>
      <c r="BL192" s="37"/>
      <c r="BM192" s="37"/>
      <c r="BN192" s="32"/>
      <c r="BP192" s="36"/>
      <c r="BQ192" s="36"/>
      <c r="BR192" s="36"/>
      <c r="CE192" s="35">
        <f t="shared" si="46"/>
        <v>0</v>
      </c>
      <c r="CF192" s="33">
        <f t="shared" si="47"/>
        <v>0</v>
      </c>
      <c r="CG192" s="34">
        <f t="shared" si="48"/>
        <v>18.722720000000002</v>
      </c>
      <c r="CH192" s="33">
        <f t="shared" si="49"/>
        <v>0</v>
      </c>
    </row>
    <row r="193" spans="1:86" ht="105" customHeight="1" x14ac:dyDescent="0.25">
      <c r="A193" s="53">
        <v>0</v>
      </c>
      <c r="B193" s="52">
        <v>0</v>
      </c>
      <c r="C193" s="51">
        <v>300000004568</v>
      </c>
      <c r="D193" s="51">
        <v>1020304456</v>
      </c>
      <c r="E193" s="50" t="s">
        <v>2765</v>
      </c>
      <c r="F193" s="48">
        <v>0</v>
      </c>
      <c r="G193" s="48">
        <v>0</v>
      </c>
      <c r="H193" s="48">
        <v>0</v>
      </c>
      <c r="I193" s="48">
        <v>0</v>
      </c>
      <c r="J193" s="48">
        <v>0</v>
      </c>
      <c r="K193" s="48">
        <v>0</v>
      </c>
      <c r="L193" s="48">
        <v>0</v>
      </c>
      <c r="M193" s="48">
        <v>0</v>
      </c>
      <c r="N193" s="48">
        <v>0</v>
      </c>
      <c r="O193" s="48">
        <f t="shared" si="42"/>
        <v>1376.8433499999999</v>
      </c>
      <c r="P193" s="48">
        <f t="shared" si="43"/>
        <v>1161.94326</v>
      </c>
      <c r="Q193" s="48">
        <v>1048.4853599999999</v>
      </c>
      <c r="R193" s="48">
        <v>873.73779999999999</v>
      </c>
      <c r="S193" s="48">
        <v>0</v>
      </c>
      <c r="T193" s="48">
        <v>0</v>
      </c>
      <c r="U193" s="48">
        <v>0</v>
      </c>
      <c r="V193" s="48">
        <v>0</v>
      </c>
      <c r="W193" s="48">
        <v>7.8437599999999996</v>
      </c>
      <c r="X193" s="48">
        <v>6.5364699999999996</v>
      </c>
      <c r="Y193" s="48">
        <v>199.71288000000001</v>
      </c>
      <c r="Z193" s="48">
        <v>166.42740000000001</v>
      </c>
      <c r="AA193" s="49">
        <f t="shared" si="44"/>
        <v>120.80134999999999</v>
      </c>
      <c r="AB193" s="49">
        <f t="shared" si="45"/>
        <v>115.24159</v>
      </c>
      <c r="AC193" s="49">
        <v>0</v>
      </c>
      <c r="AD193" s="49">
        <v>0</v>
      </c>
      <c r="AE193" s="49">
        <v>69.187309999999997</v>
      </c>
      <c r="AF193" s="49">
        <v>0</v>
      </c>
      <c r="AG193" s="49">
        <v>33.358559999999997</v>
      </c>
      <c r="AH193" s="49">
        <v>27.7988</v>
      </c>
      <c r="AI193" s="49">
        <v>0</v>
      </c>
      <c r="AJ193" s="49">
        <v>0</v>
      </c>
      <c r="AK193" s="49">
        <v>0</v>
      </c>
      <c r="AL193" s="49">
        <v>0</v>
      </c>
      <c r="AM193" s="49">
        <v>0</v>
      </c>
      <c r="AN193" s="49">
        <v>0</v>
      </c>
      <c r="AO193" s="49">
        <v>0</v>
      </c>
      <c r="AP193" s="49">
        <v>18.255479999999999</v>
      </c>
      <c r="AQ193" s="47" t="s">
        <v>3211</v>
      </c>
      <c r="AR193" s="48">
        <v>0</v>
      </c>
      <c r="AT193" s="46" t="s">
        <v>1310</v>
      </c>
      <c r="AU193" s="45">
        <v>1</v>
      </c>
      <c r="AV193" s="44" t="s">
        <v>3212</v>
      </c>
      <c r="AW193" s="43">
        <v>43580</v>
      </c>
      <c r="AX193" s="42">
        <v>70.764200000000002</v>
      </c>
      <c r="AY193" s="41">
        <v>100</v>
      </c>
      <c r="AZ193" s="40"/>
      <c r="BA193" s="40"/>
      <c r="BB193" s="40"/>
      <c r="BC193" s="40"/>
      <c r="BD193" s="40"/>
      <c r="BE193" s="40"/>
      <c r="BF193" s="39">
        <v>0</v>
      </c>
      <c r="BG193" s="38">
        <v>0</v>
      </c>
      <c r="BK193" s="37"/>
      <c r="BL193" s="37"/>
      <c r="BM193" s="37"/>
      <c r="BN193" s="32"/>
      <c r="BP193" s="36"/>
      <c r="BQ193" s="36"/>
      <c r="BR193" s="36"/>
      <c r="CE193" s="35">
        <f t="shared" si="46"/>
        <v>873.73779999999999</v>
      </c>
      <c r="CF193" s="33">
        <f t="shared" si="47"/>
        <v>0</v>
      </c>
      <c r="CG193" s="34">
        <f t="shared" si="48"/>
        <v>0</v>
      </c>
      <c r="CH193" s="33">
        <f t="shared" si="49"/>
        <v>0</v>
      </c>
    </row>
    <row r="194" spans="1:86" ht="60" customHeight="1" x14ac:dyDescent="0.25">
      <c r="A194" s="53">
        <v>0</v>
      </c>
      <c r="B194" s="52">
        <v>0</v>
      </c>
      <c r="C194" s="51">
        <v>300000004710</v>
      </c>
      <c r="D194" s="51">
        <v>1020207420</v>
      </c>
      <c r="E194" s="50" t="s">
        <v>2766</v>
      </c>
      <c r="F194" s="48">
        <v>0</v>
      </c>
      <c r="G194" s="48">
        <v>0</v>
      </c>
      <c r="H194" s="48">
        <v>0</v>
      </c>
      <c r="I194" s="48">
        <v>0</v>
      </c>
      <c r="J194" s="48">
        <v>0</v>
      </c>
      <c r="K194" s="48">
        <v>0</v>
      </c>
      <c r="L194" s="48">
        <v>0</v>
      </c>
      <c r="M194" s="48">
        <v>0</v>
      </c>
      <c r="N194" s="48">
        <v>0</v>
      </c>
      <c r="O194" s="48">
        <f t="shared" si="42"/>
        <v>1.4025399999999999</v>
      </c>
      <c r="P194" s="48">
        <f t="shared" si="43"/>
        <v>1.1687799999999999</v>
      </c>
      <c r="Q194" s="48">
        <v>0</v>
      </c>
      <c r="R194" s="48">
        <v>0</v>
      </c>
      <c r="S194" s="48">
        <v>0</v>
      </c>
      <c r="T194" s="48">
        <v>0</v>
      </c>
      <c r="U194" s="48">
        <v>0</v>
      </c>
      <c r="V194" s="48">
        <v>0</v>
      </c>
      <c r="W194" s="48">
        <v>0</v>
      </c>
      <c r="X194" s="48">
        <v>0</v>
      </c>
      <c r="Y194" s="48">
        <v>0</v>
      </c>
      <c r="Z194" s="48">
        <v>0</v>
      </c>
      <c r="AA194" s="49">
        <f t="shared" si="44"/>
        <v>1.4025399999999999</v>
      </c>
      <c r="AB194" s="49">
        <f t="shared" si="45"/>
        <v>1.1687799999999999</v>
      </c>
      <c r="AC194" s="49">
        <v>0</v>
      </c>
      <c r="AD194" s="49">
        <v>0</v>
      </c>
      <c r="AE194" s="49">
        <v>0</v>
      </c>
      <c r="AF194" s="49">
        <v>0</v>
      </c>
      <c r="AG194" s="49">
        <v>0</v>
      </c>
      <c r="AH194" s="49">
        <v>0</v>
      </c>
      <c r="AI194" s="49">
        <v>0</v>
      </c>
      <c r="AJ194" s="49">
        <v>0</v>
      </c>
      <c r="AK194" s="49">
        <v>1.4025399999999999</v>
      </c>
      <c r="AL194" s="49">
        <v>1.1687799999999999</v>
      </c>
      <c r="AM194" s="49">
        <v>0</v>
      </c>
      <c r="AN194" s="49">
        <v>0</v>
      </c>
      <c r="AO194" s="49">
        <v>0</v>
      </c>
      <c r="AP194" s="49">
        <v>0</v>
      </c>
      <c r="AQ194" s="47" t="s">
        <v>3213</v>
      </c>
      <c r="AR194" s="48">
        <v>0</v>
      </c>
      <c r="AT194" s="46" t="s">
        <v>1310</v>
      </c>
      <c r="AU194" s="45">
        <v>1</v>
      </c>
      <c r="AV194" s="44" t="s">
        <v>3214</v>
      </c>
      <c r="AW194" s="43">
        <v>44728</v>
      </c>
      <c r="AX194" s="42">
        <v>332.01</v>
      </c>
      <c r="AY194" s="41">
        <v>55.8</v>
      </c>
      <c r="AZ194" s="40"/>
      <c r="BA194" s="40"/>
      <c r="BB194" s="40"/>
      <c r="BC194" s="40"/>
      <c r="BD194" s="40"/>
      <c r="BE194" s="40"/>
      <c r="BF194" s="39">
        <v>0</v>
      </c>
      <c r="BG194" s="38">
        <v>0</v>
      </c>
      <c r="BK194" s="37"/>
      <c r="BL194" s="37"/>
      <c r="BM194" s="37"/>
      <c r="BN194" s="32"/>
      <c r="BP194" s="36"/>
      <c r="BQ194" s="36"/>
      <c r="BR194" s="36"/>
      <c r="CE194" s="35">
        <f t="shared" si="46"/>
        <v>0</v>
      </c>
      <c r="CF194" s="33">
        <f t="shared" si="47"/>
        <v>0</v>
      </c>
      <c r="CG194" s="34">
        <f t="shared" si="48"/>
        <v>0</v>
      </c>
      <c r="CH194" s="33">
        <f t="shared" si="49"/>
        <v>0</v>
      </c>
    </row>
    <row r="195" spans="1:86" ht="30" customHeight="1" x14ac:dyDescent="0.25">
      <c r="A195" s="53">
        <v>0</v>
      </c>
      <c r="B195" s="52" t="s">
        <v>2683</v>
      </c>
      <c r="C195" s="51">
        <v>300000004644</v>
      </c>
      <c r="D195" s="51">
        <v>1020207323</v>
      </c>
      <c r="E195" s="50" t="s">
        <v>2767</v>
      </c>
      <c r="F195" s="48">
        <v>0</v>
      </c>
      <c r="G195" s="48">
        <v>0</v>
      </c>
      <c r="H195" s="48">
        <v>0</v>
      </c>
      <c r="I195" s="48">
        <v>0</v>
      </c>
      <c r="J195" s="48">
        <v>0</v>
      </c>
      <c r="K195" s="48">
        <v>0</v>
      </c>
      <c r="L195" s="48">
        <v>0</v>
      </c>
      <c r="M195" s="48">
        <v>0</v>
      </c>
      <c r="N195" s="48">
        <v>0</v>
      </c>
      <c r="O195" s="48">
        <f t="shared" si="42"/>
        <v>2.5210599999999999</v>
      </c>
      <c r="P195" s="48">
        <f t="shared" si="43"/>
        <v>2.5210599999999999</v>
      </c>
      <c r="Q195" s="48">
        <v>2.5210599999999999</v>
      </c>
      <c r="R195" s="48">
        <v>2.5210599999999999</v>
      </c>
      <c r="S195" s="48">
        <v>0</v>
      </c>
      <c r="T195" s="48">
        <v>0</v>
      </c>
      <c r="U195" s="48">
        <v>2.5210599999999999</v>
      </c>
      <c r="V195" s="48">
        <v>2.5210599999999999</v>
      </c>
      <c r="W195" s="48">
        <v>0</v>
      </c>
      <c r="X195" s="48">
        <v>0</v>
      </c>
      <c r="Y195" s="48">
        <v>0</v>
      </c>
      <c r="Z195" s="48">
        <v>0</v>
      </c>
      <c r="AA195" s="49">
        <f t="shared" si="44"/>
        <v>0</v>
      </c>
      <c r="AB195" s="49">
        <f t="shared" si="45"/>
        <v>0</v>
      </c>
      <c r="AC195" s="49">
        <v>0</v>
      </c>
      <c r="AD195" s="49">
        <v>0</v>
      </c>
      <c r="AE195" s="49">
        <v>0</v>
      </c>
      <c r="AF195" s="49">
        <v>0</v>
      </c>
      <c r="AG195" s="49">
        <v>0</v>
      </c>
      <c r="AH195" s="49">
        <v>0</v>
      </c>
      <c r="AI195" s="49">
        <v>0</v>
      </c>
      <c r="AJ195" s="49">
        <v>0</v>
      </c>
      <c r="AK195" s="49">
        <v>0</v>
      </c>
      <c r="AL195" s="49">
        <v>0</v>
      </c>
      <c r="AM195" s="49">
        <v>0</v>
      </c>
      <c r="AN195" s="49">
        <v>0</v>
      </c>
      <c r="AO195" s="49">
        <v>0</v>
      </c>
      <c r="AP195" s="49">
        <v>0</v>
      </c>
      <c r="AQ195" s="47" t="s">
        <v>3215</v>
      </c>
      <c r="AR195" s="48">
        <v>0</v>
      </c>
      <c r="AT195" s="46" t="s">
        <v>1310</v>
      </c>
      <c r="AU195" s="45">
        <v>1</v>
      </c>
      <c r="AV195" s="44" t="s">
        <v>3216</v>
      </c>
      <c r="AW195" s="43" t="s">
        <v>3217</v>
      </c>
      <c r="AX195" s="42" t="s">
        <v>3171</v>
      </c>
      <c r="AY195" s="41" t="s">
        <v>3218</v>
      </c>
      <c r="AZ195" s="40"/>
      <c r="BA195" s="40"/>
      <c r="BB195" s="40"/>
      <c r="BC195" s="40"/>
      <c r="BD195" s="40"/>
      <c r="BE195" s="40"/>
      <c r="BF195" s="39">
        <v>0</v>
      </c>
      <c r="BG195" s="38">
        <v>0</v>
      </c>
      <c r="BK195" s="37"/>
      <c r="BL195" s="37"/>
      <c r="BM195" s="37"/>
      <c r="BN195" s="32"/>
      <c r="BP195" s="36"/>
      <c r="BQ195" s="36"/>
      <c r="BR195" s="36"/>
      <c r="CE195" s="35">
        <f t="shared" si="46"/>
        <v>0</v>
      </c>
      <c r="CF195" s="33">
        <f t="shared" si="47"/>
        <v>0</v>
      </c>
      <c r="CG195" s="34">
        <f t="shared" si="48"/>
        <v>2.5210599999999999</v>
      </c>
      <c r="CH195" s="33">
        <f t="shared" si="49"/>
        <v>0</v>
      </c>
    </row>
    <row r="196" spans="1:86" ht="120" customHeight="1" x14ac:dyDescent="0.25">
      <c r="A196" s="53">
        <v>0</v>
      </c>
      <c r="B196" s="52" t="s">
        <v>2683</v>
      </c>
      <c r="C196" s="51">
        <v>300000004627</v>
      </c>
      <c r="D196" s="51">
        <v>1020207406</v>
      </c>
      <c r="E196" s="50" t="s">
        <v>2768</v>
      </c>
      <c r="F196" s="48">
        <v>0</v>
      </c>
      <c r="G196" s="48">
        <v>0</v>
      </c>
      <c r="H196" s="48">
        <v>0</v>
      </c>
      <c r="I196" s="48">
        <v>0</v>
      </c>
      <c r="J196" s="48">
        <v>0</v>
      </c>
      <c r="K196" s="48">
        <v>0</v>
      </c>
      <c r="L196" s="48">
        <v>0</v>
      </c>
      <c r="M196" s="48">
        <v>0</v>
      </c>
      <c r="N196" s="48">
        <v>0</v>
      </c>
      <c r="O196" s="48">
        <f t="shared" ref="O196:O259" si="50">SUM(Q196,W196,Y196,AA196)</f>
        <v>2.5210599999999999</v>
      </c>
      <c r="P196" s="48">
        <f t="shared" ref="P196:P259" si="51">SUM(R196,X196,Z196,AB196)</f>
        <v>2.5210599999999999</v>
      </c>
      <c r="Q196" s="48">
        <v>2.5210599999999999</v>
      </c>
      <c r="R196" s="48">
        <v>2.5210599999999999</v>
      </c>
      <c r="S196" s="48">
        <v>0</v>
      </c>
      <c r="T196" s="48">
        <v>0</v>
      </c>
      <c r="U196" s="48">
        <v>2.5210599999999999</v>
      </c>
      <c r="V196" s="48">
        <v>2.5210599999999999</v>
      </c>
      <c r="W196" s="48">
        <v>0</v>
      </c>
      <c r="X196" s="48">
        <v>0</v>
      </c>
      <c r="Y196" s="48">
        <v>0</v>
      </c>
      <c r="Z196" s="48">
        <v>0</v>
      </c>
      <c r="AA196" s="49">
        <f t="shared" ref="AA196:AA259" si="52">SUM(AC196,AD196,AE196,AF196,AG196,AI196,AK196,AM196,AN196,AP196)</f>
        <v>0</v>
      </c>
      <c r="AB196" s="49">
        <f t="shared" ref="AB196:AB259" si="53">SUM(AC196,AD196,AE196,AF196,AH196,AJ196,AL196,AM196,AO196,AP196)</f>
        <v>0</v>
      </c>
      <c r="AC196" s="49">
        <v>0</v>
      </c>
      <c r="AD196" s="49">
        <v>0</v>
      </c>
      <c r="AE196" s="49">
        <v>0</v>
      </c>
      <c r="AF196" s="49">
        <v>0</v>
      </c>
      <c r="AG196" s="49">
        <v>0</v>
      </c>
      <c r="AH196" s="49">
        <v>0</v>
      </c>
      <c r="AI196" s="49">
        <v>0</v>
      </c>
      <c r="AJ196" s="49">
        <v>0</v>
      </c>
      <c r="AK196" s="49">
        <v>0</v>
      </c>
      <c r="AL196" s="49">
        <v>0</v>
      </c>
      <c r="AM196" s="49">
        <v>0</v>
      </c>
      <c r="AN196" s="49">
        <v>0</v>
      </c>
      <c r="AO196" s="49">
        <v>0</v>
      </c>
      <c r="AP196" s="49">
        <v>0</v>
      </c>
      <c r="AQ196" s="47" t="s">
        <v>3219</v>
      </c>
      <c r="AR196" s="48">
        <v>0</v>
      </c>
      <c r="AT196" s="46" t="s">
        <v>1310</v>
      </c>
      <c r="AU196" s="45">
        <v>1</v>
      </c>
      <c r="AV196" s="44" t="s">
        <v>3220</v>
      </c>
      <c r="AW196" s="43">
        <v>44742</v>
      </c>
      <c r="AX196" s="42">
        <v>38.170999999999999</v>
      </c>
      <c r="AY196" s="41">
        <v>150</v>
      </c>
      <c r="AZ196" s="40"/>
      <c r="BA196" s="40"/>
      <c r="BB196" s="40"/>
      <c r="BC196" s="40"/>
      <c r="BD196" s="40"/>
      <c r="BE196" s="40"/>
      <c r="BF196" s="39">
        <v>0</v>
      </c>
      <c r="BG196" s="38">
        <v>0</v>
      </c>
      <c r="BK196" s="37"/>
      <c r="BL196" s="37"/>
      <c r="BM196" s="37"/>
      <c r="BN196" s="32"/>
      <c r="BP196" s="36"/>
      <c r="BQ196" s="36"/>
      <c r="BR196" s="36"/>
      <c r="CE196" s="35">
        <f t="shared" ref="CE196:CE259" si="54">R196-T196-V196</f>
        <v>0</v>
      </c>
      <c r="CF196" s="33">
        <f t="shared" ref="CF196:CF259" si="55">IF(CE196&gt;0.000001,T196,0)</f>
        <v>0</v>
      </c>
      <c r="CG196" s="34">
        <f t="shared" ref="CG196:CG259" si="56">V196</f>
        <v>2.5210599999999999</v>
      </c>
      <c r="CH196" s="33">
        <f t="shared" ref="CH196:CH259" si="57">IF(CE196&gt;0.000001,0,T196)</f>
        <v>0</v>
      </c>
    </row>
    <row r="197" spans="1:86" ht="30" customHeight="1" x14ac:dyDescent="0.25">
      <c r="A197" s="53">
        <v>0</v>
      </c>
      <c r="B197" s="52" t="s">
        <v>2683</v>
      </c>
      <c r="C197" s="51">
        <v>300000004620</v>
      </c>
      <c r="D197" s="51">
        <v>1020207412</v>
      </c>
      <c r="E197" s="50" t="s">
        <v>2769</v>
      </c>
      <c r="F197" s="48">
        <v>0</v>
      </c>
      <c r="G197" s="48">
        <v>0</v>
      </c>
      <c r="H197" s="48">
        <v>0</v>
      </c>
      <c r="I197" s="48">
        <v>0</v>
      </c>
      <c r="J197" s="48">
        <v>0</v>
      </c>
      <c r="K197" s="48">
        <v>0</v>
      </c>
      <c r="L197" s="48">
        <v>0</v>
      </c>
      <c r="M197" s="48">
        <v>0</v>
      </c>
      <c r="N197" s="48">
        <v>0</v>
      </c>
      <c r="O197" s="48">
        <f t="shared" si="50"/>
        <v>2.5210599999999999</v>
      </c>
      <c r="P197" s="48">
        <f t="shared" si="51"/>
        <v>2.5210599999999999</v>
      </c>
      <c r="Q197" s="48">
        <v>2.5210599999999999</v>
      </c>
      <c r="R197" s="48">
        <v>2.5210599999999999</v>
      </c>
      <c r="S197" s="48">
        <v>0</v>
      </c>
      <c r="T197" s="48">
        <v>0</v>
      </c>
      <c r="U197" s="48">
        <v>2.5210599999999999</v>
      </c>
      <c r="V197" s="48">
        <v>2.5210599999999999</v>
      </c>
      <c r="W197" s="48">
        <v>0</v>
      </c>
      <c r="X197" s="48">
        <v>0</v>
      </c>
      <c r="Y197" s="48">
        <v>0</v>
      </c>
      <c r="Z197" s="48">
        <v>0</v>
      </c>
      <c r="AA197" s="49">
        <f t="shared" si="52"/>
        <v>0</v>
      </c>
      <c r="AB197" s="49">
        <f t="shared" si="53"/>
        <v>0</v>
      </c>
      <c r="AC197" s="49">
        <v>0</v>
      </c>
      <c r="AD197" s="49">
        <v>0</v>
      </c>
      <c r="AE197" s="49">
        <v>0</v>
      </c>
      <c r="AF197" s="49">
        <v>0</v>
      </c>
      <c r="AG197" s="49">
        <v>0</v>
      </c>
      <c r="AH197" s="49">
        <v>0</v>
      </c>
      <c r="AI197" s="49">
        <v>0</v>
      </c>
      <c r="AJ197" s="49">
        <v>0</v>
      </c>
      <c r="AK197" s="49">
        <v>0</v>
      </c>
      <c r="AL197" s="49">
        <v>0</v>
      </c>
      <c r="AM197" s="49">
        <v>0</v>
      </c>
      <c r="AN197" s="49">
        <v>0</v>
      </c>
      <c r="AO197" s="49">
        <v>0</v>
      </c>
      <c r="AP197" s="49">
        <v>0</v>
      </c>
      <c r="AQ197" s="47" t="s">
        <v>3221</v>
      </c>
      <c r="AR197" s="48">
        <v>0</v>
      </c>
      <c r="AT197" s="46" t="s">
        <v>1310</v>
      </c>
      <c r="AU197" s="45">
        <v>1</v>
      </c>
      <c r="AV197" s="44" t="s">
        <v>3222</v>
      </c>
      <c r="AW197" s="43">
        <v>44749</v>
      </c>
      <c r="AX197" s="42">
        <v>38.170999999999999</v>
      </c>
      <c r="AY197" s="41">
        <v>120</v>
      </c>
      <c r="AZ197" s="40"/>
      <c r="BA197" s="40"/>
      <c r="BB197" s="40"/>
      <c r="BC197" s="40"/>
      <c r="BD197" s="40"/>
      <c r="BE197" s="40"/>
      <c r="BF197" s="39">
        <v>0</v>
      </c>
      <c r="BG197" s="38">
        <v>0</v>
      </c>
      <c r="BK197" s="37"/>
      <c r="BL197" s="37"/>
      <c r="BM197" s="37"/>
      <c r="BN197" s="32"/>
      <c r="BP197" s="36"/>
      <c r="BQ197" s="36"/>
      <c r="BR197" s="36"/>
      <c r="CE197" s="35">
        <f t="shared" si="54"/>
        <v>0</v>
      </c>
      <c r="CF197" s="33">
        <f t="shared" si="55"/>
        <v>0</v>
      </c>
      <c r="CG197" s="34">
        <f t="shared" si="56"/>
        <v>2.5210599999999999</v>
      </c>
      <c r="CH197" s="33">
        <f t="shared" si="57"/>
        <v>0</v>
      </c>
    </row>
    <row r="198" spans="1:86" ht="30" customHeight="1" x14ac:dyDescent="0.25">
      <c r="A198" s="53">
        <v>0</v>
      </c>
      <c r="B198" s="52" t="s">
        <v>2683</v>
      </c>
      <c r="C198" s="51">
        <v>300000004694</v>
      </c>
      <c r="D198" s="51">
        <v>1020207534</v>
      </c>
      <c r="E198" s="50" t="s">
        <v>2770</v>
      </c>
      <c r="F198" s="48">
        <v>0</v>
      </c>
      <c r="G198" s="48">
        <v>0</v>
      </c>
      <c r="H198" s="48">
        <v>0</v>
      </c>
      <c r="I198" s="48">
        <v>0</v>
      </c>
      <c r="J198" s="48">
        <v>0</v>
      </c>
      <c r="K198" s="48">
        <v>0</v>
      </c>
      <c r="L198" s="48">
        <v>0</v>
      </c>
      <c r="M198" s="48">
        <v>0</v>
      </c>
      <c r="N198" s="48">
        <v>0</v>
      </c>
      <c r="O198" s="48">
        <f t="shared" si="50"/>
        <v>10.129619999999999</v>
      </c>
      <c r="P198" s="48">
        <f t="shared" si="51"/>
        <v>10.129619999999999</v>
      </c>
      <c r="Q198" s="48">
        <v>10.129619999999999</v>
      </c>
      <c r="R198" s="48">
        <v>10.129619999999999</v>
      </c>
      <c r="S198" s="48">
        <v>0</v>
      </c>
      <c r="T198" s="48">
        <v>0</v>
      </c>
      <c r="U198" s="48">
        <v>10.129619999999999</v>
      </c>
      <c r="V198" s="48">
        <v>10.129619999999999</v>
      </c>
      <c r="W198" s="48">
        <v>0</v>
      </c>
      <c r="X198" s="48">
        <v>0</v>
      </c>
      <c r="Y198" s="48">
        <v>0</v>
      </c>
      <c r="Z198" s="48">
        <v>0</v>
      </c>
      <c r="AA198" s="49">
        <f t="shared" si="52"/>
        <v>0</v>
      </c>
      <c r="AB198" s="49">
        <f t="shared" si="53"/>
        <v>0</v>
      </c>
      <c r="AC198" s="49">
        <v>0</v>
      </c>
      <c r="AD198" s="49">
        <v>0</v>
      </c>
      <c r="AE198" s="49">
        <v>0</v>
      </c>
      <c r="AF198" s="49">
        <v>0</v>
      </c>
      <c r="AG198" s="49">
        <v>0</v>
      </c>
      <c r="AH198" s="49">
        <v>0</v>
      </c>
      <c r="AI198" s="49">
        <v>0</v>
      </c>
      <c r="AJ198" s="49">
        <v>0</v>
      </c>
      <c r="AK198" s="49">
        <v>0</v>
      </c>
      <c r="AL198" s="49">
        <v>0</v>
      </c>
      <c r="AM198" s="49">
        <v>0</v>
      </c>
      <c r="AN198" s="49">
        <v>0</v>
      </c>
      <c r="AO198" s="49">
        <v>0</v>
      </c>
      <c r="AP198" s="49">
        <v>0</v>
      </c>
      <c r="AQ198" s="47" t="s">
        <v>3223</v>
      </c>
      <c r="AR198" s="48">
        <v>0</v>
      </c>
      <c r="AT198" s="46" t="s">
        <v>1310</v>
      </c>
      <c r="AU198" s="45">
        <v>1</v>
      </c>
      <c r="AV198" s="44" t="s">
        <v>3224</v>
      </c>
      <c r="AW198" s="43">
        <v>44762</v>
      </c>
      <c r="AX198" s="42">
        <v>81.3</v>
      </c>
      <c r="AY198" s="41">
        <v>30</v>
      </c>
      <c r="AZ198" s="40"/>
      <c r="BA198" s="40"/>
      <c r="BB198" s="40"/>
      <c r="BC198" s="40"/>
      <c r="BD198" s="40"/>
      <c r="BE198" s="40"/>
      <c r="BF198" s="39">
        <v>0</v>
      </c>
      <c r="BG198" s="38">
        <v>0</v>
      </c>
      <c r="BK198" s="37"/>
      <c r="BL198" s="37"/>
      <c r="BM198" s="37"/>
      <c r="BN198" s="32"/>
      <c r="BP198" s="36"/>
      <c r="BQ198" s="36"/>
      <c r="BR198" s="36"/>
      <c r="CE198" s="35">
        <f t="shared" si="54"/>
        <v>0</v>
      </c>
      <c r="CF198" s="33">
        <f t="shared" si="55"/>
        <v>0</v>
      </c>
      <c r="CG198" s="34">
        <f t="shared" si="56"/>
        <v>10.129619999999999</v>
      </c>
      <c r="CH198" s="33">
        <f t="shared" si="57"/>
        <v>0</v>
      </c>
    </row>
    <row r="199" spans="1:86" ht="30" customHeight="1" x14ac:dyDescent="0.25">
      <c r="A199" s="53">
        <v>0</v>
      </c>
      <c r="B199" s="52" t="s">
        <v>2683</v>
      </c>
      <c r="C199" s="51">
        <v>300000004621</v>
      </c>
      <c r="D199" s="51">
        <v>1020207529</v>
      </c>
      <c r="E199" s="50" t="s">
        <v>2771</v>
      </c>
      <c r="F199" s="48">
        <v>0</v>
      </c>
      <c r="G199" s="48">
        <v>0</v>
      </c>
      <c r="H199" s="48">
        <v>0</v>
      </c>
      <c r="I199" s="48">
        <v>0</v>
      </c>
      <c r="J199" s="48">
        <v>0</v>
      </c>
      <c r="K199" s="48">
        <v>0</v>
      </c>
      <c r="L199" s="48">
        <v>0</v>
      </c>
      <c r="M199" s="48">
        <v>0</v>
      </c>
      <c r="N199" s="48">
        <v>0</v>
      </c>
      <c r="O199" s="48">
        <f t="shared" si="50"/>
        <v>2.5210599999999999</v>
      </c>
      <c r="P199" s="48">
        <f t="shared" si="51"/>
        <v>2.5210599999999999</v>
      </c>
      <c r="Q199" s="48">
        <v>2.5210599999999999</v>
      </c>
      <c r="R199" s="48">
        <v>2.5210599999999999</v>
      </c>
      <c r="S199" s="48">
        <v>0</v>
      </c>
      <c r="T199" s="48">
        <v>0</v>
      </c>
      <c r="U199" s="48">
        <v>2.5210599999999999</v>
      </c>
      <c r="V199" s="48">
        <v>2.5210599999999999</v>
      </c>
      <c r="W199" s="48">
        <v>0</v>
      </c>
      <c r="X199" s="48">
        <v>0</v>
      </c>
      <c r="Y199" s="48">
        <v>0</v>
      </c>
      <c r="Z199" s="48">
        <v>0</v>
      </c>
      <c r="AA199" s="49">
        <f t="shared" si="52"/>
        <v>0</v>
      </c>
      <c r="AB199" s="49">
        <f t="shared" si="53"/>
        <v>0</v>
      </c>
      <c r="AC199" s="49">
        <v>0</v>
      </c>
      <c r="AD199" s="49">
        <v>0</v>
      </c>
      <c r="AE199" s="49">
        <v>0</v>
      </c>
      <c r="AF199" s="49">
        <v>0</v>
      </c>
      <c r="AG199" s="49">
        <v>0</v>
      </c>
      <c r="AH199" s="49">
        <v>0</v>
      </c>
      <c r="AI199" s="49">
        <v>0</v>
      </c>
      <c r="AJ199" s="49">
        <v>0</v>
      </c>
      <c r="AK199" s="49">
        <v>0</v>
      </c>
      <c r="AL199" s="49">
        <v>0</v>
      </c>
      <c r="AM199" s="49">
        <v>0</v>
      </c>
      <c r="AN199" s="49">
        <v>0</v>
      </c>
      <c r="AO199" s="49">
        <v>0</v>
      </c>
      <c r="AP199" s="49">
        <v>0</v>
      </c>
      <c r="AQ199" s="47" t="s">
        <v>3225</v>
      </c>
      <c r="AR199" s="48">
        <v>0</v>
      </c>
      <c r="AT199" s="46" t="s">
        <v>1310</v>
      </c>
      <c r="AU199" s="45">
        <v>1</v>
      </c>
      <c r="AV199" s="44" t="s">
        <v>3226</v>
      </c>
      <c r="AW199" s="43">
        <v>44747</v>
      </c>
      <c r="AX199" s="42">
        <v>38.170999999999999</v>
      </c>
      <c r="AY199" s="41">
        <v>80</v>
      </c>
      <c r="AZ199" s="40"/>
      <c r="BA199" s="40"/>
      <c r="BB199" s="40"/>
      <c r="BC199" s="40"/>
      <c r="BD199" s="40"/>
      <c r="BE199" s="40"/>
      <c r="BF199" s="39">
        <v>0</v>
      </c>
      <c r="BG199" s="38">
        <v>0</v>
      </c>
      <c r="BK199" s="37"/>
      <c r="BL199" s="37"/>
      <c r="BM199" s="37"/>
      <c r="BN199" s="32"/>
      <c r="BP199" s="36"/>
      <c r="BQ199" s="36"/>
      <c r="BR199" s="36"/>
      <c r="CE199" s="35">
        <f t="shared" si="54"/>
        <v>0</v>
      </c>
      <c r="CF199" s="33">
        <f t="shared" si="55"/>
        <v>0</v>
      </c>
      <c r="CG199" s="34">
        <f t="shared" si="56"/>
        <v>2.5210599999999999</v>
      </c>
      <c r="CH199" s="33">
        <f t="shared" si="57"/>
        <v>0</v>
      </c>
    </row>
    <row r="200" spans="1:86" ht="30" customHeight="1" x14ac:dyDescent="0.25">
      <c r="A200" s="53">
        <v>0</v>
      </c>
      <c r="B200" s="52" t="s">
        <v>2683</v>
      </c>
      <c r="C200" s="51">
        <v>300000004657</v>
      </c>
      <c r="D200" s="51">
        <v>1020204222</v>
      </c>
      <c r="E200" s="50" t="s">
        <v>2772</v>
      </c>
      <c r="F200" s="48">
        <v>0</v>
      </c>
      <c r="G200" s="48">
        <v>0</v>
      </c>
      <c r="H200" s="48">
        <v>0</v>
      </c>
      <c r="I200" s="48">
        <v>0</v>
      </c>
      <c r="J200" s="48">
        <v>0</v>
      </c>
      <c r="K200" s="48">
        <v>0</v>
      </c>
      <c r="L200" s="48">
        <v>0</v>
      </c>
      <c r="M200" s="48">
        <v>0</v>
      </c>
      <c r="N200" s="48">
        <v>0</v>
      </c>
      <c r="O200" s="48">
        <f t="shared" si="50"/>
        <v>146.22161</v>
      </c>
      <c r="P200" s="48">
        <f t="shared" si="51"/>
        <v>146.22161</v>
      </c>
      <c r="Q200" s="48">
        <v>146.22161</v>
      </c>
      <c r="R200" s="48">
        <v>146.22161</v>
      </c>
      <c r="S200" s="48">
        <v>0</v>
      </c>
      <c r="T200" s="48">
        <v>0</v>
      </c>
      <c r="U200" s="48">
        <v>146.22161</v>
      </c>
      <c r="V200" s="48">
        <v>146.22161</v>
      </c>
      <c r="W200" s="48">
        <v>0</v>
      </c>
      <c r="X200" s="48">
        <v>0</v>
      </c>
      <c r="Y200" s="48">
        <v>0</v>
      </c>
      <c r="Z200" s="48">
        <v>0</v>
      </c>
      <c r="AA200" s="49">
        <f t="shared" si="52"/>
        <v>0</v>
      </c>
      <c r="AB200" s="49">
        <f t="shared" si="53"/>
        <v>0</v>
      </c>
      <c r="AC200" s="49">
        <v>0</v>
      </c>
      <c r="AD200" s="49">
        <v>0</v>
      </c>
      <c r="AE200" s="49">
        <v>0</v>
      </c>
      <c r="AF200" s="49">
        <v>0</v>
      </c>
      <c r="AG200" s="49">
        <v>0</v>
      </c>
      <c r="AH200" s="49">
        <v>0</v>
      </c>
      <c r="AI200" s="49">
        <v>0</v>
      </c>
      <c r="AJ200" s="49">
        <v>0</v>
      </c>
      <c r="AK200" s="49">
        <v>0</v>
      </c>
      <c r="AL200" s="49">
        <v>0</v>
      </c>
      <c r="AM200" s="49">
        <v>0</v>
      </c>
      <c r="AN200" s="49">
        <v>0</v>
      </c>
      <c r="AO200" s="49">
        <v>0</v>
      </c>
      <c r="AP200" s="49">
        <v>0</v>
      </c>
      <c r="AQ200" s="47" t="s">
        <v>3227</v>
      </c>
      <c r="AR200" s="48">
        <v>0</v>
      </c>
      <c r="AT200" s="46" t="s">
        <v>1310</v>
      </c>
      <c r="AU200" s="45">
        <v>1</v>
      </c>
      <c r="AV200" s="44" t="s">
        <v>3228</v>
      </c>
      <c r="AW200" s="43">
        <v>43439</v>
      </c>
      <c r="AX200" s="42">
        <v>21.702200000000001</v>
      </c>
      <c r="AY200" s="41">
        <v>20</v>
      </c>
      <c r="AZ200" s="40"/>
      <c r="BA200" s="40"/>
      <c r="BB200" s="40"/>
      <c r="BC200" s="40"/>
      <c r="BD200" s="40"/>
      <c r="BE200" s="40"/>
      <c r="BF200" s="39">
        <v>0</v>
      </c>
      <c r="BG200" s="38">
        <v>0</v>
      </c>
      <c r="BK200" s="37"/>
      <c r="BL200" s="37"/>
      <c r="BM200" s="37"/>
      <c r="BN200" s="32"/>
      <c r="BP200" s="36"/>
      <c r="BQ200" s="36"/>
      <c r="BR200" s="36"/>
      <c r="CE200" s="35">
        <f t="shared" si="54"/>
        <v>0</v>
      </c>
      <c r="CF200" s="33">
        <f t="shared" si="55"/>
        <v>0</v>
      </c>
      <c r="CG200" s="34">
        <f t="shared" si="56"/>
        <v>146.22161</v>
      </c>
      <c r="CH200" s="33">
        <f t="shared" si="57"/>
        <v>0</v>
      </c>
    </row>
    <row r="201" spans="1:86" ht="30" customHeight="1" x14ac:dyDescent="0.25">
      <c r="A201" s="53">
        <v>0</v>
      </c>
      <c r="B201" s="52" t="s">
        <v>2683</v>
      </c>
      <c r="C201" s="51">
        <v>300000004693</v>
      </c>
      <c r="D201" s="51">
        <v>1020207536</v>
      </c>
      <c r="E201" s="50" t="s">
        <v>2773</v>
      </c>
      <c r="F201" s="48">
        <v>0</v>
      </c>
      <c r="G201" s="48">
        <v>0</v>
      </c>
      <c r="H201" s="48">
        <v>0</v>
      </c>
      <c r="I201" s="48">
        <v>0</v>
      </c>
      <c r="J201" s="48">
        <v>0</v>
      </c>
      <c r="K201" s="48">
        <v>0</v>
      </c>
      <c r="L201" s="48">
        <v>0</v>
      </c>
      <c r="M201" s="48">
        <v>0</v>
      </c>
      <c r="N201" s="48">
        <v>0</v>
      </c>
      <c r="O201" s="48">
        <f t="shared" si="50"/>
        <v>7.5631399999999998</v>
      </c>
      <c r="P201" s="48">
        <f t="shared" si="51"/>
        <v>7.5631399999999998</v>
      </c>
      <c r="Q201" s="48">
        <v>7.5631399999999998</v>
      </c>
      <c r="R201" s="48">
        <v>7.5631399999999998</v>
      </c>
      <c r="S201" s="48">
        <v>0</v>
      </c>
      <c r="T201" s="48">
        <v>0</v>
      </c>
      <c r="U201" s="48">
        <v>7.5631399999999998</v>
      </c>
      <c r="V201" s="48">
        <v>7.5631399999999998</v>
      </c>
      <c r="W201" s="48">
        <v>0</v>
      </c>
      <c r="X201" s="48">
        <v>0</v>
      </c>
      <c r="Y201" s="48">
        <v>0</v>
      </c>
      <c r="Z201" s="48">
        <v>0</v>
      </c>
      <c r="AA201" s="49">
        <f t="shared" si="52"/>
        <v>0</v>
      </c>
      <c r="AB201" s="49">
        <f t="shared" si="53"/>
        <v>0</v>
      </c>
      <c r="AC201" s="49">
        <v>0</v>
      </c>
      <c r="AD201" s="49">
        <v>0</v>
      </c>
      <c r="AE201" s="49">
        <v>0</v>
      </c>
      <c r="AF201" s="49">
        <v>0</v>
      </c>
      <c r="AG201" s="49">
        <v>0</v>
      </c>
      <c r="AH201" s="49">
        <v>0</v>
      </c>
      <c r="AI201" s="49">
        <v>0</v>
      </c>
      <c r="AJ201" s="49">
        <v>0</v>
      </c>
      <c r="AK201" s="49">
        <v>0</v>
      </c>
      <c r="AL201" s="49">
        <v>0</v>
      </c>
      <c r="AM201" s="49">
        <v>0</v>
      </c>
      <c r="AN201" s="49">
        <v>0</v>
      </c>
      <c r="AO201" s="49">
        <v>0</v>
      </c>
      <c r="AP201" s="49">
        <v>0</v>
      </c>
      <c r="AQ201" s="47" t="s">
        <v>3229</v>
      </c>
      <c r="AR201" s="48">
        <v>0</v>
      </c>
      <c r="AT201" s="46" t="s">
        <v>1310</v>
      </c>
      <c r="AU201" s="45">
        <v>1</v>
      </c>
      <c r="AV201" s="44" t="s">
        <v>3230</v>
      </c>
      <c r="AW201" s="43">
        <v>44762</v>
      </c>
      <c r="AX201" s="42">
        <v>81.3</v>
      </c>
      <c r="AY201" s="41">
        <v>30</v>
      </c>
      <c r="AZ201" s="40"/>
      <c r="BA201" s="40"/>
      <c r="BB201" s="40"/>
      <c r="BC201" s="40"/>
      <c r="BD201" s="40"/>
      <c r="BE201" s="40"/>
      <c r="BF201" s="39">
        <v>0</v>
      </c>
      <c r="BG201" s="38">
        <v>0</v>
      </c>
      <c r="BK201" s="37"/>
      <c r="BL201" s="37"/>
      <c r="BM201" s="37"/>
      <c r="BN201" s="32"/>
      <c r="BP201" s="36"/>
      <c r="BQ201" s="36"/>
      <c r="BR201" s="36"/>
      <c r="CE201" s="35">
        <f t="shared" si="54"/>
        <v>0</v>
      </c>
      <c r="CF201" s="33">
        <f t="shared" si="55"/>
        <v>0</v>
      </c>
      <c r="CG201" s="34">
        <f t="shared" si="56"/>
        <v>7.5631399999999998</v>
      </c>
      <c r="CH201" s="33">
        <f t="shared" si="57"/>
        <v>0</v>
      </c>
    </row>
    <row r="202" spans="1:86" ht="30" customHeight="1" x14ac:dyDescent="0.25">
      <c r="A202" s="53">
        <v>0</v>
      </c>
      <c r="B202" s="52" t="s">
        <v>2683</v>
      </c>
      <c r="C202" s="51">
        <v>300000004594</v>
      </c>
      <c r="D202" s="51">
        <v>1020306321</v>
      </c>
      <c r="E202" s="50" t="s">
        <v>2774</v>
      </c>
      <c r="F202" s="48">
        <v>0</v>
      </c>
      <c r="G202" s="48">
        <v>0</v>
      </c>
      <c r="H202" s="48">
        <v>0</v>
      </c>
      <c r="I202" s="48">
        <v>0</v>
      </c>
      <c r="J202" s="48">
        <v>0</v>
      </c>
      <c r="K202" s="48">
        <v>0</v>
      </c>
      <c r="L202" s="48">
        <v>0</v>
      </c>
      <c r="M202" s="48">
        <v>0</v>
      </c>
      <c r="N202" s="48">
        <v>0</v>
      </c>
      <c r="O202" s="48">
        <f t="shared" si="50"/>
        <v>65.598029999999994</v>
      </c>
      <c r="P202" s="48">
        <f t="shared" si="51"/>
        <v>65.598029999999994</v>
      </c>
      <c r="Q202" s="48">
        <v>65.598029999999994</v>
      </c>
      <c r="R202" s="48">
        <v>65.598029999999994</v>
      </c>
      <c r="S202" s="48">
        <v>0</v>
      </c>
      <c r="T202" s="48">
        <v>0</v>
      </c>
      <c r="U202" s="48">
        <v>65.598029999999994</v>
      </c>
      <c r="V202" s="48">
        <v>65.598029999999994</v>
      </c>
      <c r="W202" s="48">
        <v>0</v>
      </c>
      <c r="X202" s="48">
        <v>0</v>
      </c>
      <c r="Y202" s="48">
        <v>0</v>
      </c>
      <c r="Z202" s="48">
        <v>0</v>
      </c>
      <c r="AA202" s="49">
        <f t="shared" si="52"/>
        <v>0</v>
      </c>
      <c r="AB202" s="49">
        <f t="shared" si="53"/>
        <v>0</v>
      </c>
      <c r="AC202" s="49">
        <v>0</v>
      </c>
      <c r="AD202" s="49">
        <v>0</v>
      </c>
      <c r="AE202" s="49">
        <v>0</v>
      </c>
      <c r="AF202" s="49">
        <v>0</v>
      </c>
      <c r="AG202" s="49">
        <v>0</v>
      </c>
      <c r="AH202" s="49">
        <v>0</v>
      </c>
      <c r="AI202" s="49">
        <v>0</v>
      </c>
      <c r="AJ202" s="49">
        <v>0</v>
      </c>
      <c r="AK202" s="49">
        <v>0</v>
      </c>
      <c r="AL202" s="49">
        <v>0</v>
      </c>
      <c r="AM202" s="49">
        <v>0</v>
      </c>
      <c r="AN202" s="49">
        <v>0</v>
      </c>
      <c r="AO202" s="49">
        <v>0</v>
      </c>
      <c r="AP202" s="49">
        <v>0</v>
      </c>
      <c r="AQ202" s="47" t="s">
        <v>3231</v>
      </c>
      <c r="AR202" s="48">
        <v>0</v>
      </c>
      <c r="AT202" s="46" t="s">
        <v>1310</v>
      </c>
      <c r="AU202" s="45">
        <v>1</v>
      </c>
      <c r="AV202" s="44" t="s">
        <v>3232</v>
      </c>
      <c r="AW202" s="43">
        <v>44424</v>
      </c>
      <c r="AX202" s="42">
        <v>116.5236</v>
      </c>
      <c r="AY202" s="41">
        <v>40</v>
      </c>
      <c r="AZ202" s="40"/>
      <c r="BA202" s="40"/>
      <c r="BB202" s="40"/>
      <c r="BC202" s="40"/>
      <c r="BD202" s="40"/>
      <c r="BE202" s="40"/>
      <c r="BF202" s="39">
        <v>0</v>
      </c>
      <c r="BG202" s="38">
        <v>0</v>
      </c>
      <c r="BK202" s="37"/>
      <c r="BL202" s="37"/>
      <c r="BM202" s="37"/>
      <c r="BN202" s="32"/>
      <c r="BP202" s="36"/>
      <c r="BQ202" s="36"/>
      <c r="BR202" s="36"/>
      <c r="CE202" s="35">
        <f t="shared" si="54"/>
        <v>0</v>
      </c>
      <c r="CF202" s="33">
        <f t="shared" si="55"/>
        <v>0</v>
      </c>
      <c r="CG202" s="34">
        <f t="shared" si="56"/>
        <v>65.598029999999994</v>
      </c>
      <c r="CH202" s="33">
        <f t="shared" si="57"/>
        <v>0</v>
      </c>
    </row>
    <row r="203" spans="1:86" ht="30" customHeight="1" x14ac:dyDescent="0.25">
      <c r="A203" s="53">
        <v>0</v>
      </c>
      <c r="B203" s="52" t="s">
        <v>2683</v>
      </c>
      <c r="C203" s="51">
        <v>300000004692</v>
      </c>
      <c r="D203" s="51">
        <v>1020207535</v>
      </c>
      <c r="E203" s="50" t="s">
        <v>2775</v>
      </c>
      <c r="F203" s="48">
        <v>0</v>
      </c>
      <c r="G203" s="48">
        <v>0</v>
      </c>
      <c r="H203" s="48">
        <v>0</v>
      </c>
      <c r="I203" s="48">
        <v>0</v>
      </c>
      <c r="J203" s="48">
        <v>0</v>
      </c>
      <c r="K203" s="48">
        <v>0</v>
      </c>
      <c r="L203" s="48">
        <v>0</v>
      </c>
      <c r="M203" s="48">
        <v>0</v>
      </c>
      <c r="N203" s="48">
        <v>0</v>
      </c>
      <c r="O203" s="48">
        <f t="shared" si="50"/>
        <v>7.5631399999999998</v>
      </c>
      <c r="P203" s="48">
        <f t="shared" si="51"/>
        <v>7.5631399999999998</v>
      </c>
      <c r="Q203" s="48">
        <v>7.5631399999999998</v>
      </c>
      <c r="R203" s="48">
        <v>7.5631399999999998</v>
      </c>
      <c r="S203" s="48">
        <v>0</v>
      </c>
      <c r="T203" s="48">
        <v>0</v>
      </c>
      <c r="U203" s="48">
        <v>7.5631399999999998</v>
      </c>
      <c r="V203" s="48">
        <v>7.5631399999999998</v>
      </c>
      <c r="W203" s="48">
        <v>0</v>
      </c>
      <c r="X203" s="48">
        <v>0</v>
      </c>
      <c r="Y203" s="48">
        <v>0</v>
      </c>
      <c r="Z203" s="48">
        <v>0</v>
      </c>
      <c r="AA203" s="49">
        <f t="shared" si="52"/>
        <v>0</v>
      </c>
      <c r="AB203" s="49">
        <f t="shared" si="53"/>
        <v>0</v>
      </c>
      <c r="AC203" s="49">
        <v>0</v>
      </c>
      <c r="AD203" s="49">
        <v>0</v>
      </c>
      <c r="AE203" s="49">
        <v>0</v>
      </c>
      <c r="AF203" s="49">
        <v>0</v>
      </c>
      <c r="AG203" s="49">
        <v>0</v>
      </c>
      <c r="AH203" s="49">
        <v>0</v>
      </c>
      <c r="AI203" s="49">
        <v>0</v>
      </c>
      <c r="AJ203" s="49">
        <v>0</v>
      </c>
      <c r="AK203" s="49">
        <v>0</v>
      </c>
      <c r="AL203" s="49">
        <v>0</v>
      </c>
      <c r="AM203" s="49">
        <v>0</v>
      </c>
      <c r="AN203" s="49">
        <v>0</v>
      </c>
      <c r="AO203" s="49">
        <v>0</v>
      </c>
      <c r="AP203" s="49">
        <v>0</v>
      </c>
      <c r="AQ203" s="47" t="s">
        <v>3233</v>
      </c>
      <c r="AR203" s="48">
        <v>0</v>
      </c>
      <c r="AT203" s="46" t="s">
        <v>1310</v>
      </c>
      <c r="AU203" s="45">
        <v>1</v>
      </c>
      <c r="AV203" s="44" t="s">
        <v>3234</v>
      </c>
      <c r="AW203" s="43">
        <v>44762</v>
      </c>
      <c r="AX203" s="42">
        <v>81.3</v>
      </c>
      <c r="AY203" s="41">
        <v>30</v>
      </c>
      <c r="AZ203" s="40"/>
      <c r="BA203" s="40"/>
      <c r="BB203" s="40"/>
      <c r="BC203" s="40"/>
      <c r="BD203" s="40"/>
      <c r="BE203" s="40"/>
      <c r="BF203" s="39">
        <v>0</v>
      </c>
      <c r="BG203" s="38">
        <v>0</v>
      </c>
      <c r="BK203" s="37"/>
      <c r="BL203" s="37"/>
      <c r="BM203" s="37"/>
      <c r="BN203" s="32"/>
      <c r="BP203" s="36"/>
      <c r="BQ203" s="36"/>
      <c r="BR203" s="36"/>
      <c r="CE203" s="35">
        <f t="shared" si="54"/>
        <v>0</v>
      </c>
      <c r="CF203" s="33">
        <f t="shared" si="55"/>
        <v>0</v>
      </c>
      <c r="CG203" s="34">
        <f t="shared" si="56"/>
        <v>7.5631399999999998</v>
      </c>
      <c r="CH203" s="33">
        <f t="shared" si="57"/>
        <v>0</v>
      </c>
    </row>
    <row r="204" spans="1:86" ht="30" customHeight="1" x14ac:dyDescent="0.25">
      <c r="A204" s="53">
        <v>0</v>
      </c>
      <c r="B204" s="52" t="s">
        <v>2683</v>
      </c>
      <c r="C204" s="51">
        <v>300000004660</v>
      </c>
      <c r="D204" s="51">
        <v>1020206952</v>
      </c>
      <c r="E204" s="50" t="s">
        <v>2776</v>
      </c>
      <c r="F204" s="48">
        <v>0</v>
      </c>
      <c r="G204" s="48">
        <v>0</v>
      </c>
      <c r="H204" s="48">
        <v>0</v>
      </c>
      <c r="I204" s="48">
        <v>0</v>
      </c>
      <c r="J204" s="48">
        <v>0</v>
      </c>
      <c r="K204" s="48">
        <v>0</v>
      </c>
      <c r="L204" s="48">
        <v>0</v>
      </c>
      <c r="M204" s="48">
        <v>0</v>
      </c>
      <c r="N204" s="48">
        <v>0</v>
      </c>
      <c r="O204" s="48">
        <f t="shared" si="50"/>
        <v>7.5631399999999998</v>
      </c>
      <c r="P204" s="48">
        <f t="shared" si="51"/>
        <v>7.5631399999999998</v>
      </c>
      <c r="Q204" s="48">
        <v>7.5631399999999998</v>
      </c>
      <c r="R204" s="48">
        <v>7.5631399999999998</v>
      </c>
      <c r="S204" s="48">
        <v>0</v>
      </c>
      <c r="T204" s="48">
        <v>0</v>
      </c>
      <c r="U204" s="48">
        <v>7.5631399999999998</v>
      </c>
      <c r="V204" s="48">
        <v>7.5631399999999998</v>
      </c>
      <c r="W204" s="48">
        <v>0</v>
      </c>
      <c r="X204" s="48">
        <v>0</v>
      </c>
      <c r="Y204" s="48">
        <v>0</v>
      </c>
      <c r="Z204" s="48">
        <v>0</v>
      </c>
      <c r="AA204" s="49">
        <f t="shared" si="52"/>
        <v>0</v>
      </c>
      <c r="AB204" s="49">
        <f t="shared" si="53"/>
        <v>0</v>
      </c>
      <c r="AC204" s="49">
        <v>0</v>
      </c>
      <c r="AD204" s="49">
        <v>0</v>
      </c>
      <c r="AE204" s="49">
        <v>0</v>
      </c>
      <c r="AF204" s="49">
        <v>0</v>
      </c>
      <c r="AG204" s="49">
        <v>0</v>
      </c>
      <c r="AH204" s="49">
        <v>0</v>
      </c>
      <c r="AI204" s="49">
        <v>0</v>
      </c>
      <c r="AJ204" s="49">
        <v>0</v>
      </c>
      <c r="AK204" s="49">
        <v>0</v>
      </c>
      <c r="AL204" s="49">
        <v>0</v>
      </c>
      <c r="AM204" s="49">
        <v>0</v>
      </c>
      <c r="AN204" s="49">
        <v>0</v>
      </c>
      <c r="AO204" s="49">
        <v>0</v>
      </c>
      <c r="AP204" s="49">
        <v>0</v>
      </c>
      <c r="AQ204" s="47" t="s">
        <v>3235</v>
      </c>
      <c r="AR204" s="48">
        <v>0</v>
      </c>
      <c r="AT204" s="46" t="s">
        <v>1310</v>
      </c>
      <c r="AU204" s="45">
        <v>1</v>
      </c>
      <c r="AV204" s="44" t="s">
        <v>3236</v>
      </c>
      <c r="AW204" s="43">
        <v>44524</v>
      </c>
      <c r="AX204" s="42">
        <v>40.196240000000003</v>
      </c>
      <c r="AY204" s="41">
        <v>150</v>
      </c>
      <c r="AZ204" s="40"/>
      <c r="BA204" s="40"/>
      <c r="BB204" s="40"/>
      <c r="BC204" s="40"/>
      <c r="BD204" s="40"/>
      <c r="BE204" s="40"/>
      <c r="BF204" s="39">
        <v>0</v>
      </c>
      <c r="BG204" s="38">
        <v>0</v>
      </c>
      <c r="BK204" s="37"/>
      <c r="BL204" s="37"/>
      <c r="BM204" s="37"/>
      <c r="BN204" s="32"/>
      <c r="BP204" s="36"/>
      <c r="BQ204" s="36"/>
      <c r="BR204" s="36"/>
      <c r="CE204" s="35">
        <f t="shared" si="54"/>
        <v>0</v>
      </c>
      <c r="CF204" s="33">
        <f t="shared" si="55"/>
        <v>0</v>
      </c>
      <c r="CG204" s="34">
        <f t="shared" si="56"/>
        <v>7.5631399999999998</v>
      </c>
      <c r="CH204" s="33">
        <f t="shared" si="57"/>
        <v>0</v>
      </c>
    </row>
    <row r="205" spans="1:86" ht="15" customHeight="1" x14ac:dyDescent="0.25">
      <c r="A205" s="53">
        <v>0</v>
      </c>
      <c r="B205" s="52">
        <v>0</v>
      </c>
      <c r="C205" s="51">
        <v>0</v>
      </c>
      <c r="D205" s="51">
        <v>0</v>
      </c>
      <c r="E205" s="50">
        <v>0</v>
      </c>
      <c r="F205" s="48">
        <v>0</v>
      </c>
      <c r="G205" s="48">
        <v>0</v>
      </c>
      <c r="H205" s="48">
        <v>0</v>
      </c>
      <c r="I205" s="48">
        <v>0</v>
      </c>
      <c r="J205" s="48">
        <v>0</v>
      </c>
      <c r="K205" s="48">
        <v>0</v>
      </c>
      <c r="L205" s="48">
        <v>0</v>
      </c>
      <c r="M205" s="48">
        <v>0</v>
      </c>
      <c r="N205" s="48">
        <v>0</v>
      </c>
      <c r="O205" s="48">
        <f t="shared" si="50"/>
        <v>0</v>
      </c>
      <c r="P205" s="48">
        <f t="shared" si="51"/>
        <v>0</v>
      </c>
      <c r="Q205" s="48">
        <v>0</v>
      </c>
      <c r="R205" s="48">
        <v>0</v>
      </c>
      <c r="S205" s="48">
        <v>0</v>
      </c>
      <c r="T205" s="48">
        <v>0</v>
      </c>
      <c r="U205" s="48">
        <v>0</v>
      </c>
      <c r="V205" s="48">
        <v>0</v>
      </c>
      <c r="W205" s="48">
        <v>0</v>
      </c>
      <c r="X205" s="48">
        <v>0</v>
      </c>
      <c r="Y205" s="48">
        <v>0</v>
      </c>
      <c r="Z205" s="48">
        <v>0</v>
      </c>
      <c r="AA205" s="49">
        <f t="shared" si="52"/>
        <v>0</v>
      </c>
      <c r="AB205" s="49">
        <f t="shared" si="53"/>
        <v>0</v>
      </c>
      <c r="AC205" s="49">
        <v>0</v>
      </c>
      <c r="AD205" s="49">
        <v>0</v>
      </c>
      <c r="AE205" s="49">
        <v>0</v>
      </c>
      <c r="AF205" s="49">
        <v>0</v>
      </c>
      <c r="AG205" s="49">
        <v>0</v>
      </c>
      <c r="AH205" s="49">
        <v>0</v>
      </c>
      <c r="AI205" s="49">
        <v>0</v>
      </c>
      <c r="AJ205" s="49">
        <v>0</v>
      </c>
      <c r="AK205" s="49">
        <v>0</v>
      </c>
      <c r="AL205" s="49">
        <v>0</v>
      </c>
      <c r="AM205" s="49">
        <v>0</v>
      </c>
      <c r="AN205" s="49">
        <v>0</v>
      </c>
      <c r="AO205" s="49">
        <v>0</v>
      </c>
      <c r="AP205" s="49">
        <v>0</v>
      </c>
      <c r="AQ205" s="47">
        <v>0</v>
      </c>
      <c r="AR205" s="48">
        <v>0</v>
      </c>
      <c r="AT205" s="46">
        <v>0</v>
      </c>
      <c r="AU205" s="45">
        <v>0</v>
      </c>
      <c r="AV205" s="44">
        <v>0</v>
      </c>
      <c r="AW205" s="43">
        <v>0</v>
      </c>
      <c r="AX205" s="42">
        <v>0</v>
      </c>
      <c r="AY205" s="41">
        <v>0</v>
      </c>
      <c r="AZ205" s="40"/>
      <c r="BA205" s="40"/>
      <c r="BB205" s="40"/>
      <c r="BC205" s="40"/>
      <c r="BD205" s="40"/>
      <c r="BE205" s="40"/>
      <c r="BF205" s="39">
        <v>0</v>
      </c>
      <c r="BG205" s="38">
        <v>0</v>
      </c>
      <c r="BK205" s="37"/>
      <c r="BL205" s="37"/>
      <c r="BM205" s="37"/>
      <c r="BN205" s="32"/>
      <c r="BP205" s="36"/>
      <c r="BQ205" s="36"/>
      <c r="BR205" s="36"/>
      <c r="CE205" s="35">
        <f t="shared" si="54"/>
        <v>0</v>
      </c>
      <c r="CF205" s="33">
        <f t="shared" si="55"/>
        <v>0</v>
      </c>
      <c r="CG205" s="34">
        <f t="shared" si="56"/>
        <v>0</v>
      </c>
      <c r="CH205" s="33">
        <f t="shared" si="57"/>
        <v>0</v>
      </c>
    </row>
    <row r="206" spans="1:86" ht="15" customHeight="1" x14ac:dyDescent="0.25">
      <c r="A206" s="53">
        <v>0</v>
      </c>
      <c r="B206" s="52">
        <v>0</v>
      </c>
      <c r="C206" s="51">
        <v>0</v>
      </c>
      <c r="D206" s="51">
        <v>0</v>
      </c>
      <c r="E206" s="50">
        <v>0</v>
      </c>
      <c r="F206" s="48">
        <v>0</v>
      </c>
      <c r="G206" s="48">
        <v>0</v>
      </c>
      <c r="H206" s="48">
        <v>0</v>
      </c>
      <c r="I206" s="48">
        <v>0</v>
      </c>
      <c r="J206" s="48">
        <v>0</v>
      </c>
      <c r="K206" s="48">
        <v>0</v>
      </c>
      <c r="L206" s="48">
        <v>0</v>
      </c>
      <c r="M206" s="48">
        <v>0</v>
      </c>
      <c r="N206" s="48">
        <v>0</v>
      </c>
      <c r="O206" s="48">
        <f t="shared" si="50"/>
        <v>0</v>
      </c>
      <c r="P206" s="48">
        <f t="shared" si="51"/>
        <v>0</v>
      </c>
      <c r="Q206" s="48">
        <v>0</v>
      </c>
      <c r="R206" s="48">
        <v>0</v>
      </c>
      <c r="S206" s="48">
        <v>0</v>
      </c>
      <c r="T206" s="48">
        <v>0</v>
      </c>
      <c r="U206" s="48">
        <v>0</v>
      </c>
      <c r="V206" s="48">
        <v>0</v>
      </c>
      <c r="W206" s="48">
        <v>0</v>
      </c>
      <c r="X206" s="48">
        <v>0</v>
      </c>
      <c r="Y206" s="48">
        <v>0</v>
      </c>
      <c r="Z206" s="48">
        <v>0</v>
      </c>
      <c r="AA206" s="49">
        <f t="shared" si="52"/>
        <v>0</v>
      </c>
      <c r="AB206" s="49">
        <f t="shared" si="53"/>
        <v>0</v>
      </c>
      <c r="AC206" s="49">
        <v>0</v>
      </c>
      <c r="AD206" s="49">
        <v>0</v>
      </c>
      <c r="AE206" s="49">
        <v>0</v>
      </c>
      <c r="AF206" s="49">
        <v>0</v>
      </c>
      <c r="AG206" s="49">
        <v>0</v>
      </c>
      <c r="AH206" s="49">
        <v>0</v>
      </c>
      <c r="AI206" s="49">
        <v>0</v>
      </c>
      <c r="AJ206" s="49">
        <v>0</v>
      </c>
      <c r="AK206" s="49">
        <v>0</v>
      </c>
      <c r="AL206" s="49">
        <v>0</v>
      </c>
      <c r="AM206" s="49">
        <v>0</v>
      </c>
      <c r="AN206" s="49">
        <v>0</v>
      </c>
      <c r="AO206" s="49">
        <v>0</v>
      </c>
      <c r="AP206" s="49">
        <v>0</v>
      </c>
      <c r="AQ206" s="47">
        <v>0</v>
      </c>
      <c r="AR206" s="48">
        <v>0</v>
      </c>
      <c r="AT206" s="46">
        <v>0</v>
      </c>
      <c r="AU206" s="45">
        <v>0</v>
      </c>
      <c r="AV206" s="44">
        <v>0</v>
      </c>
      <c r="AW206" s="43">
        <v>0</v>
      </c>
      <c r="AX206" s="42">
        <v>0</v>
      </c>
      <c r="AY206" s="41">
        <v>0</v>
      </c>
      <c r="AZ206" s="40"/>
      <c r="BA206" s="40"/>
      <c r="BB206" s="40"/>
      <c r="BC206" s="40"/>
      <c r="BD206" s="40"/>
      <c r="BE206" s="40"/>
      <c r="BF206" s="39">
        <v>0</v>
      </c>
      <c r="BG206" s="38">
        <v>0</v>
      </c>
      <c r="BK206" s="37"/>
      <c r="BL206" s="37"/>
      <c r="BM206" s="37"/>
      <c r="BN206" s="32"/>
      <c r="BP206" s="36"/>
      <c r="BQ206" s="36"/>
      <c r="BR206" s="36"/>
      <c r="CE206" s="35">
        <f t="shared" si="54"/>
        <v>0</v>
      </c>
      <c r="CF206" s="33">
        <f t="shared" si="55"/>
        <v>0</v>
      </c>
      <c r="CG206" s="34">
        <f t="shared" si="56"/>
        <v>0</v>
      </c>
      <c r="CH206" s="33">
        <f t="shared" si="57"/>
        <v>0</v>
      </c>
    </row>
    <row r="207" spans="1:86" ht="15" customHeight="1" x14ac:dyDescent="0.25">
      <c r="A207" s="53">
        <v>0</v>
      </c>
      <c r="B207" s="52">
        <v>0</v>
      </c>
      <c r="C207" s="51">
        <v>0</v>
      </c>
      <c r="D207" s="51">
        <v>0</v>
      </c>
      <c r="E207" s="50">
        <v>0</v>
      </c>
      <c r="F207" s="48">
        <v>0</v>
      </c>
      <c r="G207" s="48">
        <v>0</v>
      </c>
      <c r="H207" s="48">
        <v>0</v>
      </c>
      <c r="I207" s="48">
        <v>0</v>
      </c>
      <c r="J207" s="48">
        <v>0</v>
      </c>
      <c r="K207" s="48">
        <v>0</v>
      </c>
      <c r="L207" s="48">
        <v>0</v>
      </c>
      <c r="M207" s="48">
        <v>0</v>
      </c>
      <c r="N207" s="48">
        <v>0</v>
      </c>
      <c r="O207" s="48">
        <f t="shared" si="50"/>
        <v>0</v>
      </c>
      <c r="P207" s="48">
        <f t="shared" si="51"/>
        <v>0</v>
      </c>
      <c r="Q207" s="48">
        <v>0</v>
      </c>
      <c r="R207" s="48">
        <v>0</v>
      </c>
      <c r="S207" s="48">
        <v>0</v>
      </c>
      <c r="T207" s="48">
        <v>0</v>
      </c>
      <c r="U207" s="48">
        <v>0</v>
      </c>
      <c r="V207" s="48">
        <v>0</v>
      </c>
      <c r="W207" s="48">
        <v>0</v>
      </c>
      <c r="X207" s="48">
        <v>0</v>
      </c>
      <c r="Y207" s="48">
        <v>0</v>
      </c>
      <c r="Z207" s="48">
        <v>0</v>
      </c>
      <c r="AA207" s="49">
        <f t="shared" si="52"/>
        <v>0</v>
      </c>
      <c r="AB207" s="49">
        <f t="shared" si="53"/>
        <v>0</v>
      </c>
      <c r="AC207" s="49">
        <v>0</v>
      </c>
      <c r="AD207" s="49">
        <v>0</v>
      </c>
      <c r="AE207" s="49">
        <v>0</v>
      </c>
      <c r="AF207" s="49">
        <v>0</v>
      </c>
      <c r="AG207" s="49">
        <v>0</v>
      </c>
      <c r="AH207" s="49">
        <v>0</v>
      </c>
      <c r="AI207" s="49">
        <v>0</v>
      </c>
      <c r="AJ207" s="49">
        <v>0</v>
      </c>
      <c r="AK207" s="49">
        <v>0</v>
      </c>
      <c r="AL207" s="49">
        <v>0</v>
      </c>
      <c r="AM207" s="49">
        <v>0</v>
      </c>
      <c r="AN207" s="49">
        <v>0</v>
      </c>
      <c r="AO207" s="49">
        <v>0</v>
      </c>
      <c r="AP207" s="49">
        <v>0</v>
      </c>
      <c r="AQ207" s="47">
        <v>0</v>
      </c>
      <c r="AR207" s="48">
        <v>0</v>
      </c>
      <c r="AT207" s="46">
        <v>0</v>
      </c>
      <c r="AU207" s="45">
        <v>0</v>
      </c>
      <c r="AV207" s="44">
        <v>0</v>
      </c>
      <c r="AW207" s="43">
        <v>0</v>
      </c>
      <c r="AX207" s="42">
        <v>0</v>
      </c>
      <c r="AY207" s="41">
        <v>0</v>
      </c>
      <c r="AZ207" s="40"/>
      <c r="BA207" s="40"/>
      <c r="BB207" s="40"/>
      <c r="BC207" s="40"/>
      <c r="BD207" s="40"/>
      <c r="BE207" s="40"/>
      <c r="BF207" s="39">
        <v>0</v>
      </c>
      <c r="BG207" s="38">
        <v>0</v>
      </c>
      <c r="BK207" s="37"/>
      <c r="BL207" s="37"/>
      <c r="BM207" s="37"/>
      <c r="BN207" s="32"/>
      <c r="BP207" s="36"/>
      <c r="BQ207" s="36"/>
      <c r="BR207" s="36"/>
      <c r="CE207" s="35">
        <f t="shared" si="54"/>
        <v>0</v>
      </c>
      <c r="CF207" s="33">
        <f t="shared" si="55"/>
        <v>0</v>
      </c>
      <c r="CG207" s="34">
        <f t="shared" si="56"/>
        <v>0</v>
      </c>
      <c r="CH207" s="33">
        <f t="shared" si="57"/>
        <v>0</v>
      </c>
    </row>
    <row r="208" spans="1:86" ht="15" customHeight="1" x14ac:dyDescent="0.25">
      <c r="A208" s="53">
        <v>0</v>
      </c>
      <c r="B208" s="52">
        <v>0</v>
      </c>
      <c r="C208" s="51">
        <v>0</v>
      </c>
      <c r="D208" s="51">
        <v>0</v>
      </c>
      <c r="E208" s="50">
        <v>0</v>
      </c>
      <c r="F208" s="48">
        <v>0</v>
      </c>
      <c r="G208" s="48">
        <v>0</v>
      </c>
      <c r="H208" s="48">
        <v>0</v>
      </c>
      <c r="I208" s="48">
        <v>0</v>
      </c>
      <c r="J208" s="48">
        <v>0</v>
      </c>
      <c r="K208" s="48">
        <v>0</v>
      </c>
      <c r="L208" s="48">
        <v>0</v>
      </c>
      <c r="M208" s="48">
        <v>0</v>
      </c>
      <c r="N208" s="48">
        <v>0</v>
      </c>
      <c r="O208" s="48">
        <f t="shared" si="50"/>
        <v>0</v>
      </c>
      <c r="P208" s="48">
        <f t="shared" si="51"/>
        <v>0</v>
      </c>
      <c r="Q208" s="48">
        <v>0</v>
      </c>
      <c r="R208" s="48">
        <v>0</v>
      </c>
      <c r="S208" s="48">
        <v>0</v>
      </c>
      <c r="T208" s="48">
        <v>0</v>
      </c>
      <c r="U208" s="48">
        <v>0</v>
      </c>
      <c r="V208" s="48">
        <v>0</v>
      </c>
      <c r="W208" s="48">
        <v>0</v>
      </c>
      <c r="X208" s="48">
        <v>0</v>
      </c>
      <c r="Y208" s="48">
        <v>0</v>
      </c>
      <c r="Z208" s="48">
        <v>0</v>
      </c>
      <c r="AA208" s="49">
        <f t="shared" si="52"/>
        <v>0</v>
      </c>
      <c r="AB208" s="49">
        <f t="shared" si="53"/>
        <v>0</v>
      </c>
      <c r="AC208" s="49">
        <v>0</v>
      </c>
      <c r="AD208" s="49">
        <v>0</v>
      </c>
      <c r="AE208" s="49">
        <v>0</v>
      </c>
      <c r="AF208" s="49">
        <v>0</v>
      </c>
      <c r="AG208" s="49">
        <v>0</v>
      </c>
      <c r="AH208" s="49">
        <v>0</v>
      </c>
      <c r="AI208" s="49">
        <v>0</v>
      </c>
      <c r="AJ208" s="49">
        <v>0</v>
      </c>
      <c r="AK208" s="49">
        <v>0</v>
      </c>
      <c r="AL208" s="49">
        <v>0</v>
      </c>
      <c r="AM208" s="49">
        <v>0</v>
      </c>
      <c r="AN208" s="49">
        <v>0</v>
      </c>
      <c r="AO208" s="49">
        <v>0</v>
      </c>
      <c r="AP208" s="49">
        <v>0</v>
      </c>
      <c r="AQ208" s="47">
        <v>0</v>
      </c>
      <c r="AR208" s="48">
        <v>0</v>
      </c>
      <c r="AT208" s="46">
        <v>0</v>
      </c>
      <c r="AU208" s="45">
        <v>0</v>
      </c>
      <c r="AV208" s="44">
        <v>0</v>
      </c>
      <c r="AW208" s="43">
        <v>0</v>
      </c>
      <c r="AX208" s="42">
        <v>0</v>
      </c>
      <c r="AY208" s="41">
        <v>0</v>
      </c>
      <c r="AZ208" s="40"/>
      <c r="BA208" s="40"/>
      <c r="BB208" s="40"/>
      <c r="BC208" s="40"/>
      <c r="BD208" s="40"/>
      <c r="BE208" s="40"/>
      <c r="BF208" s="39">
        <v>0</v>
      </c>
      <c r="BG208" s="38">
        <v>0</v>
      </c>
      <c r="BK208" s="37"/>
      <c r="BL208" s="37"/>
      <c r="BM208" s="37"/>
      <c r="BN208" s="32"/>
      <c r="BP208" s="36"/>
      <c r="BQ208" s="36"/>
      <c r="BR208" s="36"/>
      <c r="CE208" s="35">
        <f t="shared" si="54"/>
        <v>0</v>
      </c>
      <c r="CF208" s="33">
        <f t="shared" si="55"/>
        <v>0</v>
      </c>
      <c r="CG208" s="34">
        <f t="shared" si="56"/>
        <v>0</v>
      </c>
      <c r="CH208" s="33">
        <f t="shared" si="57"/>
        <v>0</v>
      </c>
    </row>
    <row r="209" spans="1:86" ht="15" customHeight="1" x14ac:dyDescent="0.25">
      <c r="A209" s="53">
        <v>0</v>
      </c>
      <c r="B209" s="52">
        <v>0</v>
      </c>
      <c r="C209" s="51">
        <v>0</v>
      </c>
      <c r="D209" s="51">
        <v>0</v>
      </c>
      <c r="E209" s="50">
        <v>0</v>
      </c>
      <c r="F209" s="48">
        <v>0</v>
      </c>
      <c r="G209" s="48">
        <v>0</v>
      </c>
      <c r="H209" s="48">
        <v>0</v>
      </c>
      <c r="I209" s="48">
        <v>0</v>
      </c>
      <c r="J209" s="48">
        <v>0</v>
      </c>
      <c r="K209" s="48">
        <v>0</v>
      </c>
      <c r="L209" s="48">
        <v>0</v>
      </c>
      <c r="M209" s="48">
        <v>0</v>
      </c>
      <c r="N209" s="48">
        <v>0</v>
      </c>
      <c r="O209" s="48">
        <f t="shared" si="50"/>
        <v>0</v>
      </c>
      <c r="P209" s="48">
        <f t="shared" si="51"/>
        <v>0</v>
      </c>
      <c r="Q209" s="48">
        <v>0</v>
      </c>
      <c r="R209" s="48">
        <v>0</v>
      </c>
      <c r="S209" s="48">
        <v>0</v>
      </c>
      <c r="T209" s="48">
        <v>0</v>
      </c>
      <c r="U209" s="48">
        <v>0</v>
      </c>
      <c r="V209" s="48">
        <v>0</v>
      </c>
      <c r="W209" s="48">
        <v>0</v>
      </c>
      <c r="X209" s="48">
        <v>0</v>
      </c>
      <c r="Y209" s="48">
        <v>0</v>
      </c>
      <c r="Z209" s="48">
        <v>0</v>
      </c>
      <c r="AA209" s="49">
        <f t="shared" si="52"/>
        <v>0</v>
      </c>
      <c r="AB209" s="49">
        <f t="shared" si="53"/>
        <v>0</v>
      </c>
      <c r="AC209" s="49">
        <v>0</v>
      </c>
      <c r="AD209" s="49">
        <v>0</v>
      </c>
      <c r="AE209" s="49">
        <v>0</v>
      </c>
      <c r="AF209" s="49">
        <v>0</v>
      </c>
      <c r="AG209" s="49">
        <v>0</v>
      </c>
      <c r="AH209" s="49">
        <v>0</v>
      </c>
      <c r="AI209" s="49">
        <v>0</v>
      </c>
      <c r="AJ209" s="49">
        <v>0</v>
      </c>
      <c r="AK209" s="49">
        <v>0</v>
      </c>
      <c r="AL209" s="49">
        <v>0</v>
      </c>
      <c r="AM209" s="49">
        <v>0</v>
      </c>
      <c r="AN209" s="49">
        <v>0</v>
      </c>
      <c r="AO209" s="49">
        <v>0</v>
      </c>
      <c r="AP209" s="49">
        <v>0</v>
      </c>
      <c r="AQ209" s="47">
        <v>0</v>
      </c>
      <c r="AR209" s="48">
        <v>0</v>
      </c>
      <c r="AT209" s="46">
        <v>0</v>
      </c>
      <c r="AU209" s="45">
        <v>0</v>
      </c>
      <c r="AV209" s="44">
        <v>0</v>
      </c>
      <c r="AW209" s="43">
        <v>0</v>
      </c>
      <c r="AX209" s="42">
        <v>0</v>
      </c>
      <c r="AY209" s="41">
        <v>0</v>
      </c>
      <c r="AZ209" s="40"/>
      <c r="BA209" s="40"/>
      <c r="BB209" s="40"/>
      <c r="BC209" s="40"/>
      <c r="BD209" s="40"/>
      <c r="BE209" s="40"/>
      <c r="BF209" s="39">
        <v>0</v>
      </c>
      <c r="BG209" s="38">
        <v>0</v>
      </c>
      <c r="BK209" s="37"/>
      <c r="BL209" s="37"/>
      <c r="BM209" s="37"/>
      <c r="BN209" s="32"/>
      <c r="BP209" s="36"/>
      <c r="BQ209" s="36"/>
      <c r="BR209" s="36"/>
      <c r="CE209" s="35">
        <f t="shared" si="54"/>
        <v>0</v>
      </c>
      <c r="CF209" s="33">
        <f t="shared" si="55"/>
        <v>0</v>
      </c>
      <c r="CG209" s="34">
        <f t="shared" si="56"/>
        <v>0</v>
      </c>
      <c r="CH209" s="33">
        <f t="shared" si="57"/>
        <v>0</v>
      </c>
    </row>
    <row r="210" spans="1:86" ht="15" customHeight="1" x14ac:dyDescent="0.25">
      <c r="A210" s="53">
        <v>0</v>
      </c>
      <c r="B210" s="52">
        <v>0</v>
      </c>
      <c r="C210" s="51">
        <v>0</v>
      </c>
      <c r="D210" s="51">
        <v>0</v>
      </c>
      <c r="E210" s="50">
        <v>0</v>
      </c>
      <c r="F210" s="48">
        <v>0</v>
      </c>
      <c r="G210" s="48">
        <v>0</v>
      </c>
      <c r="H210" s="48">
        <v>0</v>
      </c>
      <c r="I210" s="48">
        <v>0</v>
      </c>
      <c r="J210" s="48">
        <v>0</v>
      </c>
      <c r="K210" s="48">
        <v>0</v>
      </c>
      <c r="L210" s="48">
        <v>0</v>
      </c>
      <c r="M210" s="48">
        <v>0</v>
      </c>
      <c r="N210" s="48">
        <v>0</v>
      </c>
      <c r="O210" s="48">
        <f t="shared" si="50"/>
        <v>0</v>
      </c>
      <c r="P210" s="48">
        <f t="shared" si="51"/>
        <v>0</v>
      </c>
      <c r="Q210" s="48">
        <v>0</v>
      </c>
      <c r="R210" s="48">
        <v>0</v>
      </c>
      <c r="S210" s="48">
        <v>0</v>
      </c>
      <c r="T210" s="48">
        <v>0</v>
      </c>
      <c r="U210" s="48">
        <v>0</v>
      </c>
      <c r="V210" s="48">
        <v>0</v>
      </c>
      <c r="W210" s="48">
        <v>0</v>
      </c>
      <c r="X210" s="48">
        <v>0</v>
      </c>
      <c r="Y210" s="48">
        <v>0</v>
      </c>
      <c r="Z210" s="48">
        <v>0</v>
      </c>
      <c r="AA210" s="49">
        <f t="shared" si="52"/>
        <v>0</v>
      </c>
      <c r="AB210" s="49">
        <f t="shared" si="53"/>
        <v>0</v>
      </c>
      <c r="AC210" s="49">
        <v>0</v>
      </c>
      <c r="AD210" s="49">
        <v>0</v>
      </c>
      <c r="AE210" s="49">
        <v>0</v>
      </c>
      <c r="AF210" s="49">
        <v>0</v>
      </c>
      <c r="AG210" s="49">
        <v>0</v>
      </c>
      <c r="AH210" s="49">
        <v>0</v>
      </c>
      <c r="AI210" s="49">
        <v>0</v>
      </c>
      <c r="AJ210" s="49">
        <v>0</v>
      </c>
      <c r="AK210" s="49">
        <v>0</v>
      </c>
      <c r="AL210" s="49">
        <v>0</v>
      </c>
      <c r="AM210" s="49">
        <v>0</v>
      </c>
      <c r="AN210" s="49">
        <v>0</v>
      </c>
      <c r="AO210" s="49">
        <v>0</v>
      </c>
      <c r="AP210" s="49">
        <v>0</v>
      </c>
      <c r="AQ210" s="47">
        <v>0</v>
      </c>
      <c r="AR210" s="48">
        <v>0</v>
      </c>
      <c r="AT210" s="46">
        <v>0</v>
      </c>
      <c r="AU210" s="45">
        <v>0</v>
      </c>
      <c r="AV210" s="44">
        <v>0</v>
      </c>
      <c r="AW210" s="43">
        <v>0</v>
      </c>
      <c r="AX210" s="42">
        <v>0</v>
      </c>
      <c r="AY210" s="41">
        <v>0</v>
      </c>
      <c r="AZ210" s="40"/>
      <c r="BA210" s="40"/>
      <c r="BB210" s="40"/>
      <c r="BC210" s="40"/>
      <c r="BD210" s="40"/>
      <c r="BE210" s="40"/>
      <c r="BF210" s="39">
        <v>0</v>
      </c>
      <c r="BG210" s="38">
        <v>0</v>
      </c>
      <c r="BK210" s="37"/>
      <c r="BL210" s="37"/>
      <c r="BM210" s="37"/>
      <c r="BN210" s="32"/>
      <c r="BP210" s="36"/>
      <c r="BQ210" s="36"/>
      <c r="BR210" s="36"/>
      <c r="CE210" s="35">
        <f t="shared" si="54"/>
        <v>0</v>
      </c>
      <c r="CF210" s="33">
        <f t="shared" si="55"/>
        <v>0</v>
      </c>
      <c r="CG210" s="34">
        <f t="shared" si="56"/>
        <v>0</v>
      </c>
      <c r="CH210" s="33">
        <f t="shared" si="57"/>
        <v>0</v>
      </c>
    </row>
    <row r="211" spans="1:86" ht="15" customHeight="1" x14ac:dyDescent="0.25">
      <c r="A211" s="53">
        <v>0</v>
      </c>
      <c r="B211" s="52">
        <v>0</v>
      </c>
      <c r="C211" s="51">
        <v>0</v>
      </c>
      <c r="D211" s="51">
        <v>0</v>
      </c>
      <c r="E211" s="50">
        <v>0</v>
      </c>
      <c r="F211" s="48">
        <v>0</v>
      </c>
      <c r="G211" s="48">
        <v>0</v>
      </c>
      <c r="H211" s="48">
        <v>0</v>
      </c>
      <c r="I211" s="48">
        <v>0</v>
      </c>
      <c r="J211" s="48">
        <v>0</v>
      </c>
      <c r="K211" s="48">
        <v>0</v>
      </c>
      <c r="L211" s="48">
        <v>0</v>
      </c>
      <c r="M211" s="48">
        <v>0</v>
      </c>
      <c r="N211" s="48">
        <v>0</v>
      </c>
      <c r="O211" s="48">
        <f t="shared" si="50"/>
        <v>0</v>
      </c>
      <c r="P211" s="48">
        <f t="shared" si="51"/>
        <v>0</v>
      </c>
      <c r="Q211" s="48">
        <v>0</v>
      </c>
      <c r="R211" s="48">
        <v>0</v>
      </c>
      <c r="S211" s="48">
        <v>0</v>
      </c>
      <c r="T211" s="48">
        <v>0</v>
      </c>
      <c r="U211" s="48">
        <v>0</v>
      </c>
      <c r="V211" s="48">
        <v>0</v>
      </c>
      <c r="W211" s="48">
        <v>0</v>
      </c>
      <c r="X211" s="48">
        <v>0</v>
      </c>
      <c r="Y211" s="48">
        <v>0</v>
      </c>
      <c r="Z211" s="48">
        <v>0</v>
      </c>
      <c r="AA211" s="49">
        <f t="shared" si="52"/>
        <v>0</v>
      </c>
      <c r="AB211" s="49">
        <f t="shared" si="53"/>
        <v>0</v>
      </c>
      <c r="AC211" s="49">
        <v>0</v>
      </c>
      <c r="AD211" s="49">
        <v>0</v>
      </c>
      <c r="AE211" s="49">
        <v>0</v>
      </c>
      <c r="AF211" s="49">
        <v>0</v>
      </c>
      <c r="AG211" s="49">
        <v>0</v>
      </c>
      <c r="AH211" s="49">
        <v>0</v>
      </c>
      <c r="AI211" s="49">
        <v>0</v>
      </c>
      <c r="AJ211" s="49">
        <v>0</v>
      </c>
      <c r="AK211" s="49">
        <v>0</v>
      </c>
      <c r="AL211" s="49">
        <v>0</v>
      </c>
      <c r="AM211" s="49">
        <v>0</v>
      </c>
      <c r="AN211" s="49">
        <v>0</v>
      </c>
      <c r="AO211" s="49">
        <v>0</v>
      </c>
      <c r="AP211" s="49">
        <v>0</v>
      </c>
      <c r="AQ211" s="47">
        <v>0</v>
      </c>
      <c r="AR211" s="48">
        <v>0</v>
      </c>
      <c r="AT211" s="46">
        <v>0</v>
      </c>
      <c r="AU211" s="45">
        <v>0</v>
      </c>
      <c r="AV211" s="44">
        <v>0</v>
      </c>
      <c r="AW211" s="43">
        <v>0</v>
      </c>
      <c r="AX211" s="42">
        <v>0</v>
      </c>
      <c r="AY211" s="41">
        <v>0</v>
      </c>
      <c r="AZ211" s="40"/>
      <c r="BA211" s="40"/>
      <c r="BB211" s="40"/>
      <c r="BC211" s="40"/>
      <c r="BD211" s="40"/>
      <c r="BE211" s="40"/>
      <c r="BF211" s="39">
        <v>0</v>
      </c>
      <c r="BG211" s="38">
        <v>0</v>
      </c>
      <c r="BK211" s="37"/>
      <c r="BL211" s="37"/>
      <c r="BM211" s="37"/>
      <c r="BN211" s="32"/>
      <c r="BP211" s="36"/>
      <c r="BQ211" s="36"/>
      <c r="BR211" s="36"/>
      <c r="CE211" s="35">
        <f t="shared" si="54"/>
        <v>0</v>
      </c>
      <c r="CF211" s="33">
        <f t="shared" si="55"/>
        <v>0</v>
      </c>
      <c r="CG211" s="34">
        <f t="shared" si="56"/>
        <v>0</v>
      </c>
      <c r="CH211" s="33">
        <f t="shared" si="57"/>
        <v>0</v>
      </c>
    </row>
    <row r="212" spans="1:86" ht="15" customHeight="1" x14ac:dyDescent="0.25">
      <c r="A212" s="53">
        <v>0</v>
      </c>
      <c r="B212" s="52">
        <v>0</v>
      </c>
      <c r="C212" s="51">
        <v>0</v>
      </c>
      <c r="D212" s="51">
        <v>0</v>
      </c>
      <c r="E212" s="50">
        <v>0</v>
      </c>
      <c r="F212" s="48">
        <v>0</v>
      </c>
      <c r="G212" s="48">
        <v>0</v>
      </c>
      <c r="H212" s="48">
        <v>0</v>
      </c>
      <c r="I212" s="48">
        <v>0</v>
      </c>
      <c r="J212" s="48">
        <v>0</v>
      </c>
      <c r="K212" s="48">
        <v>0</v>
      </c>
      <c r="L212" s="48">
        <v>0</v>
      </c>
      <c r="M212" s="48">
        <v>0</v>
      </c>
      <c r="N212" s="48">
        <v>0</v>
      </c>
      <c r="O212" s="48">
        <f t="shared" si="50"/>
        <v>0</v>
      </c>
      <c r="P212" s="48">
        <f t="shared" si="51"/>
        <v>0</v>
      </c>
      <c r="Q212" s="48">
        <v>0</v>
      </c>
      <c r="R212" s="48">
        <v>0</v>
      </c>
      <c r="S212" s="48">
        <v>0</v>
      </c>
      <c r="T212" s="48">
        <v>0</v>
      </c>
      <c r="U212" s="48">
        <v>0</v>
      </c>
      <c r="V212" s="48">
        <v>0</v>
      </c>
      <c r="W212" s="48">
        <v>0</v>
      </c>
      <c r="X212" s="48">
        <v>0</v>
      </c>
      <c r="Y212" s="48">
        <v>0</v>
      </c>
      <c r="Z212" s="48">
        <v>0</v>
      </c>
      <c r="AA212" s="49">
        <f t="shared" si="52"/>
        <v>0</v>
      </c>
      <c r="AB212" s="49">
        <f t="shared" si="53"/>
        <v>0</v>
      </c>
      <c r="AC212" s="49">
        <v>0</v>
      </c>
      <c r="AD212" s="49">
        <v>0</v>
      </c>
      <c r="AE212" s="49">
        <v>0</v>
      </c>
      <c r="AF212" s="49">
        <v>0</v>
      </c>
      <c r="AG212" s="49">
        <v>0</v>
      </c>
      <c r="AH212" s="49">
        <v>0</v>
      </c>
      <c r="AI212" s="49">
        <v>0</v>
      </c>
      <c r="AJ212" s="49">
        <v>0</v>
      </c>
      <c r="AK212" s="49">
        <v>0</v>
      </c>
      <c r="AL212" s="49">
        <v>0</v>
      </c>
      <c r="AM212" s="49">
        <v>0</v>
      </c>
      <c r="AN212" s="49">
        <v>0</v>
      </c>
      <c r="AO212" s="49">
        <v>0</v>
      </c>
      <c r="AP212" s="49">
        <v>0</v>
      </c>
      <c r="AQ212" s="47">
        <v>0</v>
      </c>
      <c r="AR212" s="48">
        <v>0</v>
      </c>
      <c r="AT212" s="46">
        <v>0</v>
      </c>
      <c r="AU212" s="45">
        <v>0</v>
      </c>
      <c r="AV212" s="44">
        <v>0</v>
      </c>
      <c r="AW212" s="43">
        <v>0</v>
      </c>
      <c r="AX212" s="42">
        <v>0</v>
      </c>
      <c r="AY212" s="41">
        <v>0</v>
      </c>
      <c r="AZ212" s="40"/>
      <c r="BA212" s="40"/>
      <c r="BB212" s="40"/>
      <c r="BC212" s="40"/>
      <c r="BD212" s="40"/>
      <c r="BE212" s="40"/>
      <c r="BF212" s="39">
        <v>0</v>
      </c>
      <c r="BG212" s="38">
        <v>0</v>
      </c>
      <c r="BK212" s="37"/>
      <c r="BL212" s="37"/>
      <c r="BM212" s="37"/>
      <c r="BN212" s="32"/>
      <c r="BP212" s="36"/>
      <c r="BQ212" s="36"/>
      <c r="BR212" s="36"/>
      <c r="CE212" s="35">
        <f t="shared" si="54"/>
        <v>0</v>
      </c>
      <c r="CF212" s="33">
        <f t="shared" si="55"/>
        <v>0</v>
      </c>
      <c r="CG212" s="34">
        <f t="shared" si="56"/>
        <v>0</v>
      </c>
      <c r="CH212" s="33">
        <f t="shared" si="57"/>
        <v>0</v>
      </c>
    </row>
    <row r="213" spans="1:86" ht="15" customHeight="1" x14ac:dyDescent="0.25">
      <c r="A213" s="53">
        <v>0</v>
      </c>
      <c r="B213" s="52">
        <v>0</v>
      </c>
      <c r="C213" s="51">
        <v>0</v>
      </c>
      <c r="D213" s="51">
        <v>0</v>
      </c>
      <c r="E213" s="50">
        <v>0</v>
      </c>
      <c r="F213" s="48">
        <v>0</v>
      </c>
      <c r="G213" s="48">
        <v>0</v>
      </c>
      <c r="H213" s="48">
        <v>0</v>
      </c>
      <c r="I213" s="48">
        <v>0</v>
      </c>
      <c r="J213" s="48">
        <v>0</v>
      </c>
      <c r="K213" s="48">
        <v>0</v>
      </c>
      <c r="L213" s="48">
        <v>0</v>
      </c>
      <c r="M213" s="48">
        <v>0</v>
      </c>
      <c r="N213" s="48">
        <v>0</v>
      </c>
      <c r="O213" s="48">
        <f t="shared" si="50"/>
        <v>0</v>
      </c>
      <c r="P213" s="48">
        <f t="shared" si="51"/>
        <v>0</v>
      </c>
      <c r="Q213" s="48">
        <v>0</v>
      </c>
      <c r="R213" s="48">
        <v>0</v>
      </c>
      <c r="S213" s="48">
        <v>0</v>
      </c>
      <c r="T213" s="48">
        <v>0</v>
      </c>
      <c r="U213" s="48">
        <v>0</v>
      </c>
      <c r="V213" s="48">
        <v>0</v>
      </c>
      <c r="W213" s="48">
        <v>0</v>
      </c>
      <c r="X213" s="48">
        <v>0</v>
      </c>
      <c r="Y213" s="48">
        <v>0</v>
      </c>
      <c r="Z213" s="48">
        <v>0</v>
      </c>
      <c r="AA213" s="49">
        <f t="shared" si="52"/>
        <v>0</v>
      </c>
      <c r="AB213" s="49">
        <f t="shared" si="53"/>
        <v>0</v>
      </c>
      <c r="AC213" s="49">
        <v>0</v>
      </c>
      <c r="AD213" s="49">
        <v>0</v>
      </c>
      <c r="AE213" s="49">
        <v>0</v>
      </c>
      <c r="AF213" s="49">
        <v>0</v>
      </c>
      <c r="AG213" s="49">
        <v>0</v>
      </c>
      <c r="AH213" s="49">
        <v>0</v>
      </c>
      <c r="AI213" s="49">
        <v>0</v>
      </c>
      <c r="AJ213" s="49">
        <v>0</v>
      </c>
      <c r="AK213" s="49">
        <v>0</v>
      </c>
      <c r="AL213" s="49">
        <v>0</v>
      </c>
      <c r="AM213" s="49">
        <v>0</v>
      </c>
      <c r="AN213" s="49">
        <v>0</v>
      </c>
      <c r="AO213" s="49">
        <v>0</v>
      </c>
      <c r="AP213" s="49">
        <v>0</v>
      </c>
      <c r="AQ213" s="47">
        <v>0</v>
      </c>
      <c r="AR213" s="48">
        <v>0</v>
      </c>
      <c r="AT213" s="46">
        <v>0</v>
      </c>
      <c r="AU213" s="45">
        <v>0</v>
      </c>
      <c r="AV213" s="44">
        <v>0</v>
      </c>
      <c r="AW213" s="43">
        <v>0</v>
      </c>
      <c r="AX213" s="42">
        <v>0</v>
      </c>
      <c r="AY213" s="41">
        <v>0</v>
      </c>
      <c r="AZ213" s="40"/>
      <c r="BA213" s="40"/>
      <c r="BB213" s="40"/>
      <c r="BC213" s="40"/>
      <c r="BD213" s="40"/>
      <c r="BE213" s="40"/>
      <c r="BF213" s="39">
        <v>0</v>
      </c>
      <c r="BG213" s="38">
        <v>0</v>
      </c>
      <c r="BK213" s="37"/>
      <c r="BL213" s="37"/>
      <c r="BM213" s="37"/>
      <c r="BN213" s="32"/>
      <c r="BP213" s="36"/>
      <c r="BQ213" s="36"/>
      <c r="BR213" s="36"/>
      <c r="CE213" s="35">
        <f t="shared" si="54"/>
        <v>0</v>
      </c>
      <c r="CF213" s="33">
        <f t="shared" si="55"/>
        <v>0</v>
      </c>
      <c r="CG213" s="34">
        <f t="shared" si="56"/>
        <v>0</v>
      </c>
      <c r="CH213" s="33">
        <f t="shared" si="57"/>
        <v>0</v>
      </c>
    </row>
    <row r="214" spans="1:86" ht="15" customHeight="1" x14ac:dyDescent="0.25">
      <c r="A214" s="53">
        <v>0</v>
      </c>
      <c r="B214" s="52">
        <v>0</v>
      </c>
      <c r="C214" s="51">
        <v>0</v>
      </c>
      <c r="D214" s="51">
        <v>0</v>
      </c>
      <c r="E214" s="50">
        <v>0</v>
      </c>
      <c r="F214" s="48">
        <v>0</v>
      </c>
      <c r="G214" s="48">
        <v>0</v>
      </c>
      <c r="H214" s="48">
        <v>0</v>
      </c>
      <c r="I214" s="48">
        <v>0</v>
      </c>
      <c r="J214" s="48">
        <v>0</v>
      </c>
      <c r="K214" s="48">
        <v>0</v>
      </c>
      <c r="L214" s="48">
        <v>0</v>
      </c>
      <c r="M214" s="48">
        <v>0</v>
      </c>
      <c r="N214" s="48">
        <v>0</v>
      </c>
      <c r="O214" s="48">
        <f t="shared" si="50"/>
        <v>0</v>
      </c>
      <c r="P214" s="48">
        <f t="shared" si="51"/>
        <v>0</v>
      </c>
      <c r="Q214" s="48">
        <v>0</v>
      </c>
      <c r="R214" s="48">
        <v>0</v>
      </c>
      <c r="S214" s="48">
        <v>0</v>
      </c>
      <c r="T214" s="48">
        <v>0</v>
      </c>
      <c r="U214" s="48">
        <v>0</v>
      </c>
      <c r="V214" s="48">
        <v>0</v>
      </c>
      <c r="W214" s="48">
        <v>0</v>
      </c>
      <c r="X214" s="48">
        <v>0</v>
      </c>
      <c r="Y214" s="48">
        <v>0</v>
      </c>
      <c r="Z214" s="48">
        <v>0</v>
      </c>
      <c r="AA214" s="49">
        <f t="shared" si="52"/>
        <v>0</v>
      </c>
      <c r="AB214" s="49">
        <f t="shared" si="53"/>
        <v>0</v>
      </c>
      <c r="AC214" s="49">
        <v>0</v>
      </c>
      <c r="AD214" s="49">
        <v>0</v>
      </c>
      <c r="AE214" s="49">
        <v>0</v>
      </c>
      <c r="AF214" s="49">
        <v>0</v>
      </c>
      <c r="AG214" s="49">
        <v>0</v>
      </c>
      <c r="AH214" s="49">
        <v>0</v>
      </c>
      <c r="AI214" s="49">
        <v>0</v>
      </c>
      <c r="AJ214" s="49">
        <v>0</v>
      </c>
      <c r="AK214" s="49">
        <v>0</v>
      </c>
      <c r="AL214" s="49">
        <v>0</v>
      </c>
      <c r="AM214" s="49">
        <v>0</v>
      </c>
      <c r="AN214" s="49">
        <v>0</v>
      </c>
      <c r="AO214" s="49">
        <v>0</v>
      </c>
      <c r="AP214" s="49">
        <v>0</v>
      </c>
      <c r="AQ214" s="47">
        <v>0</v>
      </c>
      <c r="AR214" s="48">
        <v>0</v>
      </c>
      <c r="AT214" s="46">
        <v>0</v>
      </c>
      <c r="AU214" s="45">
        <v>0</v>
      </c>
      <c r="AV214" s="44">
        <v>0</v>
      </c>
      <c r="AW214" s="43">
        <v>0</v>
      </c>
      <c r="AX214" s="42">
        <v>0</v>
      </c>
      <c r="AY214" s="41">
        <v>0</v>
      </c>
      <c r="AZ214" s="40"/>
      <c r="BA214" s="40"/>
      <c r="BB214" s="40"/>
      <c r="BC214" s="40"/>
      <c r="BD214" s="40"/>
      <c r="BE214" s="40"/>
      <c r="BF214" s="39">
        <v>0</v>
      </c>
      <c r="BG214" s="38">
        <v>0</v>
      </c>
      <c r="BK214" s="37"/>
      <c r="BL214" s="37"/>
      <c r="BM214" s="37"/>
      <c r="BN214" s="32"/>
      <c r="BP214" s="36"/>
      <c r="BQ214" s="36"/>
      <c r="BR214" s="36"/>
      <c r="CE214" s="35">
        <f t="shared" si="54"/>
        <v>0</v>
      </c>
      <c r="CF214" s="33">
        <f t="shared" si="55"/>
        <v>0</v>
      </c>
      <c r="CG214" s="34">
        <f t="shared" si="56"/>
        <v>0</v>
      </c>
      <c r="CH214" s="33">
        <f t="shared" si="57"/>
        <v>0</v>
      </c>
    </row>
    <row r="215" spans="1:86" ht="15" customHeight="1" x14ac:dyDescent="0.25">
      <c r="A215" s="53">
        <v>0</v>
      </c>
      <c r="B215" s="52">
        <v>0</v>
      </c>
      <c r="C215" s="51">
        <v>0</v>
      </c>
      <c r="D215" s="51">
        <v>0</v>
      </c>
      <c r="E215" s="50">
        <v>0</v>
      </c>
      <c r="F215" s="48">
        <v>0</v>
      </c>
      <c r="G215" s="48">
        <v>0</v>
      </c>
      <c r="H215" s="48">
        <v>0</v>
      </c>
      <c r="I215" s="48">
        <v>0</v>
      </c>
      <c r="J215" s="48">
        <v>0</v>
      </c>
      <c r="K215" s="48">
        <v>0</v>
      </c>
      <c r="L215" s="48">
        <v>0</v>
      </c>
      <c r="M215" s="48">
        <v>0</v>
      </c>
      <c r="N215" s="48">
        <v>0</v>
      </c>
      <c r="O215" s="48">
        <f t="shared" si="50"/>
        <v>0</v>
      </c>
      <c r="P215" s="48">
        <f t="shared" si="51"/>
        <v>0</v>
      </c>
      <c r="Q215" s="48">
        <v>0</v>
      </c>
      <c r="R215" s="48">
        <v>0</v>
      </c>
      <c r="S215" s="48">
        <v>0</v>
      </c>
      <c r="T215" s="48">
        <v>0</v>
      </c>
      <c r="U215" s="48">
        <v>0</v>
      </c>
      <c r="V215" s="48">
        <v>0</v>
      </c>
      <c r="W215" s="48">
        <v>0</v>
      </c>
      <c r="X215" s="48">
        <v>0</v>
      </c>
      <c r="Y215" s="48">
        <v>0</v>
      </c>
      <c r="Z215" s="48">
        <v>0</v>
      </c>
      <c r="AA215" s="49">
        <f t="shared" si="52"/>
        <v>0</v>
      </c>
      <c r="AB215" s="49">
        <f t="shared" si="53"/>
        <v>0</v>
      </c>
      <c r="AC215" s="49">
        <v>0</v>
      </c>
      <c r="AD215" s="49">
        <v>0</v>
      </c>
      <c r="AE215" s="49">
        <v>0</v>
      </c>
      <c r="AF215" s="49">
        <v>0</v>
      </c>
      <c r="AG215" s="49">
        <v>0</v>
      </c>
      <c r="AH215" s="49">
        <v>0</v>
      </c>
      <c r="AI215" s="49">
        <v>0</v>
      </c>
      <c r="AJ215" s="49">
        <v>0</v>
      </c>
      <c r="AK215" s="49">
        <v>0</v>
      </c>
      <c r="AL215" s="49">
        <v>0</v>
      </c>
      <c r="AM215" s="49">
        <v>0</v>
      </c>
      <c r="AN215" s="49">
        <v>0</v>
      </c>
      <c r="AO215" s="49">
        <v>0</v>
      </c>
      <c r="AP215" s="49">
        <v>0</v>
      </c>
      <c r="AQ215" s="47">
        <v>0</v>
      </c>
      <c r="AR215" s="48">
        <v>0</v>
      </c>
      <c r="AT215" s="46">
        <v>0</v>
      </c>
      <c r="AU215" s="45">
        <v>0</v>
      </c>
      <c r="AV215" s="44">
        <v>0</v>
      </c>
      <c r="AW215" s="43">
        <v>0</v>
      </c>
      <c r="AX215" s="42">
        <v>0</v>
      </c>
      <c r="AY215" s="41">
        <v>0</v>
      </c>
      <c r="AZ215" s="40"/>
      <c r="BA215" s="40"/>
      <c r="BB215" s="40"/>
      <c r="BC215" s="40"/>
      <c r="BD215" s="40"/>
      <c r="BE215" s="40"/>
      <c r="BF215" s="39">
        <v>0</v>
      </c>
      <c r="BG215" s="38">
        <v>0</v>
      </c>
      <c r="BK215" s="37"/>
      <c r="BL215" s="37"/>
      <c r="BM215" s="37"/>
      <c r="BN215" s="32"/>
      <c r="BP215" s="36"/>
      <c r="BQ215" s="36"/>
      <c r="BR215" s="36"/>
      <c r="CE215" s="35">
        <f t="shared" si="54"/>
        <v>0</v>
      </c>
      <c r="CF215" s="33">
        <f t="shared" si="55"/>
        <v>0</v>
      </c>
      <c r="CG215" s="34">
        <f t="shared" si="56"/>
        <v>0</v>
      </c>
      <c r="CH215" s="33">
        <f t="shared" si="57"/>
        <v>0</v>
      </c>
    </row>
    <row r="216" spans="1:86" ht="15" customHeight="1" x14ac:dyDescent="0.25">
      <c r="A216" s="53">
        <v>0</v>
      </c>
      <c r="B216" s="52">
        <v>0</v>
      </c>
      <c r="C216" s="51">
        <v>0</v>
      </c>
      <c r="D216" s="51">
        <v>0</v>
      </c>
      <c r="E216" s="50">
        <v>0</v>
      </c>
      <c r="F216" s="48">
        <v>0</v>
      </c>
      <c r="G216" s="48">
        <v>0</v>
      </c>
      <c r="H216" s="48">
        <v>0</v>
      </c>
      <c r="I216" s="48">
        <v>0</v>
      </c>
      <c r="J216" s="48">
        <v>0</v>
      </c>
      <c r="K216" s="48">
        <v>0</v>
      </c>
      <c r="L216" s="48">
        <v>0</v>
      </c>
      <c r="M216" s="48">
        <v>0</v>
      </c>
      <c r="N216" s="48">
        <v>0</v>
      </c>
      <c r="O216" s="48">
        <f t="shared" si="50"/>
        <v>0</v>
      </c>
      <c r="P216" s="48">
        <f t="shared" si="51"/>
        <v>0</v>
      </c>
      <c r="Q216" s="48">
        <v>0</v>
      </c>
      <c r="R216" s="48">
        <v>0</v>
      </c>
      <c r="S216" s="48">
        <v>0</v>
      </c>
      <c r="T216" s="48">
        <v>0</v>
      </c>
      <c r="U216" s="48">
        <v>0</v>
      </c>
      <c r="V216" s="48">
        <v>0</v>
      </c>
      <c r="W216" s="48">
        <v>0</v>
      </c>
      <c r="X216" s="48">
        <v>0</v>
      </c>
      <c r="Y216" s="48">
        <v>0</v>
      </c>
      <c r="Z216" s="48">
        <v>0</v>
      </c>
      <c r="AA216" s="49">
        <f t="shared" si="52"/>
        <v>0</v>
      </c>
      <c r="AB216" s="49">
        <f t="shared" si="53"/>
        <v>0</v>
      </c>
      <c r="AC216" s="49">
        <v>0</v>
      </c>
      <c r="AD216" s="49">
        <v>0</v>
      </c>
      <c r="AE216" s="49">
        <v>0</v>
      </c>
      <c r="AF216" s="49">
        <v>0</v>
      </c>
      <c r="AG216" s="49">
        <v>0</v>
      </c>
      <c r="AH216" s="49">
        <v>0</v>
      </c>
      <c r="AI216" s="49">
        <v>0</v>
      </c>
      <c r="AJ216" s="49">
        <v>0</v>
      </c>
      <c r="AK216" s="49">
        <v>0</v>
      </c>
      <c r="AL216" s="49">
        <v>0</v>
      </c>
      <c r="AM216" s="49">
        <v>0</v>
      </c>
      <c r="AN216" s="49">
        <v>0</v>
      </c>
      <c r="AO216" s="49">
        <v>0</v>
      </c>
      <c r="AP216" s="49">
        <v>0</v>
      </c>
      <c r="AQ216" s="47">
        <v>0</v>
      </c>
      <c r="AR216" s="48">
        <v>0</v>
      </c>
      <c r="AT216" s="46">
        <v>0</v>
      </c>
      <c r="AU216" s="45">
        <v>0</v>
      </c>
      <c r="AV216" s="44">
        <v>0</v>
      </c>
      <c r="AW216" s="43">
        <v>0</v>
      </c>
      <c r="AX216" s="42">
        <v>0</v>
      </c>
      <c r="AY216" s="41">
        <v>0</v>
      </c>
      <c r="AZ216" s="40"/>
      <c r="BA216" s="40"/>
      <c r="BB216" s="40"/>
      <c r="BC216" s="40"/>
      <c r="BD216" s="40"/>
      <c r="BE216" s="40"/>
      <c r="BF216" s="39">
        <v>0</v>
      </c>
      <c r="BG216" s="38">
        <v>0</v>
      </c>
      <c r="BK216" s="37"/>
      <c r="BL216" s="37"/>
      <c r="BM216" s="37"/>
      <c r="BN216" s="32"/>
      <c r="BP216" s="36"/>
      <c r="BQ216" s="36"/>
      <c r="BR216" s="36"/>
      <c r="CE216" s="35">
        <f t="shared" si="54"/>
        <v>0</v>
      </c>
      <c r="CF216" s="33">
        <f t="shared" si="55"/>
        <v>0</v>
      </c>
      <c r="CG216" s="34">
        <f t="shared" si="56"/>
        <v>0</v>
      </c>
      <c r="CH216" s="33">
        <f t="shared" si="57"/>
        <v>0</v>
      </c>
    </row>
    <row r="217" spans="1:86" ht="15" customHeight="1" x14ac:dyDescent="0.25">
      <c r="A217" s="53">
        <v>0</v>
      </c>
      <c r="B217" s="52">
        <v>0</v>
      </c>
      <c r="C217" s="51">
        <v>0</v>
      </c>
      <c r="D217" s="51">
        <v>0</v>
      </c>
      <c r="E217" s="50">
        <v>0</v>
      </c>
      <c r="F217" s="48">
        <v>0</v>
      </c>
      <c r="G217" s="48">
        <v>0</v>
      </c>
      <c r="H217" s="48">
        <v>0</v>
      </c>
      <c r="I217" s="48">
        <v>0</v>
      </c>
      <c r="J217" s="48">
        <v>0</v>
      </c>
      <c r="K217" s="48">
        <v>0</v>
      </c>
      <c r="L217" s="48">
        <v>0</v>
      </c>
      <c r="M217" s="48">
        <v>0</v>
      </c>
      <c r="N217" s="48">
        <v>0</v>
      </c>
      <c r="O217" s="48">
        <f t="shared" si="50"/>
        <v>0</v>
      </c>
      <c r="P217" s="48">
        <f t="shared" si="51"/>
        <v>0</v>
      </c>
      <c r="Q217" s="48">
        <v>0</v>
      </c>
      <c r="R217" s="48">
        <v>0</v>
      </c>
      <c r="S217" s="48">
        <v>0</v>
      </c>
      <c r="T217" s="48">
        <v>0</v>
      </c>
      <c r="U217" s="48">
        <v>0</v>
      </c>
      <c r="V217" s="48">
        <v>0</v>
      </c>
      <c r="W217" s="48">
        <v>0</v>
      </c>
      <c r="X217" s="48">
        <v>0</v>
      </c>
      <c r="Y217" s="48">
        <v>0</v>
      </c>
      <c r="Z217" s="48">
        <v>0</v>
      </c>
      <c r="AA217" s="49">
        <f t="shared" si="52"/>
        <v>0</v>
      </c>
      <c r="AB217" s="49">
        <f t="shared" si="53"/>
        <v>0</v>
      </c>
      <c r="AC217" s="49">
        <v>0</v>
      </c>
      <c r="AD217" s="49">
        <v>0</v>
      </c>
      <c r="AE217" s="49">
        <v>0</v>
      </c>
      <c r="AF217" s="49">
        <v>0</v>
      </c>
      <c r="AG217" s="49">
        <v>0</v>
      </c>
      <c r="AH217" s="49">
        <v>0</v>
      </c>
      <c r="AI217" s="49">
        <v>0</v>
      </c>
      <c r="AJ217" s="49">
        <v>0</v>
      </c>
      <c r="AK217" s="49">
        <v>0</v>
      </c>
      <c r="AL217" s="49">
        <v>0</v>
      </c>
      <c r="AM217" s="49">
        <v>0</v>
      </c>
      <c r="AN217" s="49">
        <v>0</v>
      </c>
      <c r="AO217" s="49">
        <v>0</v>
      </c>
      <c r="AP217" s="49">
        <v>0</v>
      </c>
      <c r="AQ217" s="47">
        <v>0</v>
      </c>
      <c r="AR217" s="48">
        <v>0</v>
      </c>
      <c r="AT217" s="46">
        <v>0</v>
      </c>
      <c r="AU217" s="45">
        <v>0</v>
      </c>
      <c r="AV217" s="44">
        <v>0</v>
      </c>
      <c r="AW217" s="43">
        <v>0</v>
      </c>
      <c r="AX217" s="42">
        <v>0</v>
      </c>
      <c r="AY217" s="41">
        <v>0</v>
      </c>
      <c r="AZ217" s="40"/>
      <c r="BA217" s="40"/>
      <c r="BB217" s="40"/>
      <c r="BC217" s="40"/>
      <c r="BD217" s="40"/>
      <c r="BE217" s="40"/>
      <c r="BF217" s="39">
        <v>0</v>
      </c>
      <c r="BG217" s="38">
        <v>0</v>
      </c>
      <c r="BK217" s="37"/>
      <c r="BL217" s="37"/>
      <c r="BM217" s="37"/>
      <c r="BN217" s="32"/>
      <c r="BP217" s="36"/>
      <c r="BQ217" s="36"/>
      <c r="BR217" s="36"/>
      <c r="CE217" s="35">
        <f t="shared" si="54"/>
        <v>0</v>
      </c>
      <c r="CF217" s="33">
        <f t="shared" si="55"/>
        <v>0</v>
      </c>
      <c r="CG217" s="34">
        <f t="shared" si="56"/>
        <v>0</v>
      </c>
      <c r="CH217" s="33">
        <f t="shared" si="57"/>
        <v>0</v>
      </c>
    </row>
    <row r="218" spans="1:86" ht="15" customHeight="1" x14ac:dyDescent="0.25">
      <c r="A218" s="53">
        <v>0</v>
      </c>
      <c r="B218" s="52">
        <v>0</v>
      </c>
      <c r="C218" s="51">
        <v>0</v>
      </c>
      <c r="D218" s="51">
        <v>0</v>
      </c>
      <c r="E218" s="50">
        <v>0</v>
      </c>
      <c r="F218" s="48">
        <v>0</v>
      </c>
      <c r="G218" s="48">
        <v>0</v>
      </c>
      <c r="H218" s="48">
        <v>0</v>
      </c>
      <c r="I218" s="48">
        <v>0</v>
      </c>
      <c r="J218" s="48">
        <v>0</v>
      </c>
      <c r="K218" s="48">
        <v>0</v>
      </c>
      <c r="L218" s="48">
        <v>0</v>
      </c>
      <c r="M218" s="48">
        <v>0</v>
      </c>
      <c r="N218" s="48">
        <v>0</v>
      </c>
      <c r="O218" s="48">
        <f t="shared" si="50"/>
        <v>0</v>
      </c>
      <c r="P218" s="48">
        <f t="shared" si="51"/>
        <v>0</v>
      </c>
      <c r="Q218" s="48">
        <v>0</v>
      </c>
      <c r="R218" s="48">
        <v>0</v>
      </c>
      <c r="S218" s="48">
        <v>0</v>
      </c>
      <c r="T218" s="48">
        <v>0</v>
      </c>
      <c r="U218" s="48">
        <v>0</v>
      </c>
      <c r="V218" s="48">
        <v>0</v>
      </c>
      <c r="W218" s="48">
        <v>0</v>
      </c>
      <c r="X218" s="48">
        <v>0</v>
      </c>
      <c r="Y218" s="48">
        <v>0</v>
      </c>
      <c r="Z218" s="48">
        <v>0</v>
      </c>
      <c r="AA218" s="49">
        <f t="shared" si="52"/>
        <v>0</v>
      </c>
      <c r="AB218" s="49">
        <f t="shared" si="53"/>
        <v>0</v>
      </c>
      <c r="AC218" s="49">
        <v>0</v>
      </c>
      <c r="AD218" s="49">
        <v>0</v>
      </c>
      <c r="AE218" s="49">
        <v>0</v>
      </c>
      <c r="AF218" s="49">
        <v>0</v>
      </c>
      <c r="AG218" s="49">
        <v>0</v>
      </c>
      <c r="AH218" s="49">
        <v>0</v>
      </c>
      <c r="AI218" s="49">
        <v>0</v>
      </c>
      <c r="AJ218" s="49">
        <v>0</v>
      </c>
      <c r="AK218" s="49">
        <v>0</v>
      </c>
      <c r="AL218" s="49">
        <v>0</v>
      </c>
      <c r="AM218" s="49">
        <v>0</v>
      </c>
      <c r="AN218" s="49">
        <v>0</v>
      </c>
      <c r="AO218" s="49">
        <v>0</v>
      </c>
      <c r="AP218" s="49">
        <v>0</v>
      </c>
      <c r="AQ218" s="47">
        <v>0</v>
      </c>
      <c r="AR218" s="48">
        <v>0</v>
      </c>
      <c r="AT218" s="46">
        <v>0</v>
      </c>
      <c r="AU218" s="45">
        <v>0</v>
      </c>
      <c r="AV218" s="44">
        <v>0</v>
      </c>
      <c r="AW218" s="43">
        <v>0</v>
      </c>
      <c r="AX218" s="42">
        <v>0</v>
      </c>
      <c r="AY218" s="41">
        <v>0</v>
      </c>
      <c r="AZ218" s="40"/>
      <c r="BA218" s="40"/>
      <c r="BB218" s="40"/>
      <c r="BC218" s="40"/>
      <c r="BD218" s="40"/>
      <c r="BE218" s="40"/>
      <c r="BF218" s="39">
        <v>0</v>
      </c>
      <c r="BG218" s="38">
        <v>0</v>
      </c>
      <c r="BK218" s="37"/>
      <c r="BL218" s="37"/>
      <c r="BM218" s="37"/>
      <c r="BN218" s="32"/>
      <c r="BP218" s="36"/>
      <c r="BQ218" s="36"/>
      <c r="BR218" s="36"/>
      <c r="CE218" s="35">
        <f t="shared" si="54"/>
        <v>0</v>
      </c>
      <c r="CF218" s="33">
        <f t="shared" si="55"/>
        <v>0</v>
      </c>
      <c r="CG218" s="34">
        <f t="shared" si="56"/>
        <v>0</v>
      </c>
      <c r="CH218" s="33">
        <f t="shared" si="57"/>
        <v>0</v>
      </c>
    </row>
    <row r="219" spans="1:86" ht="15" customHeight="1" x14ac:dyDescent="0.25">
      <c r="A219" s="53">
        <v>0</v>
      </c>
      <c r="B219" s="52">
        <v>0</v>
      </c>
      <c r="C219" s="51">
        <v>0</v>
      </c>
      <c r="D219" s="51">
        <v>0</v>
      </c>
      <c r="E219" s="50">
        <v>0</v>
      </c>
      <c r="F219" s="48">
        <v>0</v>
      </c>
      <c r="G219" s="48">
        <v>0</v>
      </c>
      <c r="H219" s="48">
        <v>0</v>
      </c>
      <c r="I219" s="48">
        <v>0</v>
      </c>
      <c r="J219" s="48">
        <v>0</v>
      </c>
      <c r="K219" s="48">
        <v>0</v>
      </c>
      <c r="L219" s="48">
        <v>0</v>
      </c>
      <c r="M219" s="48">
        <v>0</v>
      </c>
      <c r="N219" s="48">
        <v>0</v>
      </c>
      <c r="O219" s="48">
        <f t="shared" si="50"/>
        <v>0</v>
      </c>
      <c r="P219" s="48">
        <f t="shared" si="51"/>
        <v>0</v>
      </c>
      <c r="Q219" s="48">
        <v>0</v>
      </c>
      <c r="R219" s="48">
        <v>0</v>
      </c>
      <c r="S219" s="48">
        <v>0</v>
      </c>
      <c r="T219" s="48">
        <v>0</v>
      </c>
      <c r="U219" s="48">
        <v>0</v>
      </c>
      <c r="V219" s="48">
        <v>0</v>
      </c>
      <c r="W219" s="48">
        <v>0</v>
      </c>
      <c r="X219" s="48">
        <v>0</v>
      </c>
      <c r="Y219" s="48">
        <v>0</v>
      </c>
      <c r="Z219" s="48">
        <v>0</v>
      </c>
      <c r="AA219" s="49">
        <f t="shared" si="52"/>
        <v>0</v>
      </c>
      <c r="AB219" s="49">
        <f t="shared" si="53"/>
        <v>0</v>
      </c>
      <c r="AC219" s="49">
        <v>0</v>
      </c>
      <c r="AD219" s="49">
        <v>0</v>
      </c>
      <c r="AE219" s="49">
        <v>0</v>
      </c>
      <c r="AF219" s="49">
        <v>0</v>
      </c>
      <c r="AG219" s="49">
        <v>0</v>
      </c>
      <c r="AH219" s="49">
        <v>0</v>
      </c>
      <c r="AI219" s="49">
        <v>0</v>
      </c>
      <c r="AJ219" s="49">
        <v>0</v>
      </c>
      <c r="AK219" s="49">
        <v>0</v>
      </c>
      <c r="AL219" s="49">
        <v>0</v>
      </c>
      <c r="AM219" s="49">
        <v>0</v>
      </c>
      <c r="AN219" s="49">
        <v>0</v>
      </c>
      <c r="AO219" s="49">
        <v>0</v>
      </c>
      <c r="AP219" s="49">
        <v>0</v>
      </c>
      <c r="AQ219" s="47">
        <v>0</v>
      </c>
      <c r="AR219" s="48">
        <v>0</v>
      </c>
      <c r="AT219" s="46">
        <v>0</v>
      </c>
      <c r="AU219" s="45">
        <v>0</v>
      </c>
      <c r="AV219" s="44">
        <v>0</v>
      </c>
      <c r="AW219" s="43">
        <v>0</v>
      </c>
      <c r="AX219" s="42">
        <v>0</v>
      </c>
      <c r="AY219" s="41">
        <v>0</v>
      </c>
      <c r="AZ219" s="40"/>
      <c r="BA219" s="40"/>
      <c r="BB219" s="40"/>
      <c r="BC219" s="40"/>
      <c r="BD219" s="40"/>
      <c r="BE219" s="40"/>
      <c r="BF219" s="39">
        <v>0</v>
      </c>
      <c r="BG219" s="38">
        <v>0</v>
      </c>
      <c r="BK219" s="37"/>
      <c r="BL219" s="37"/>
      <c r="BM219" s="37"/>
      <c r="BN219" s="32"/>
      <c r="BP219" s="36"/>
      <c r="BQ219" s="36"/>
      <c r="BR219" s="36"/>
      <c r="CE219" s="35">
        <f t="shared" si="54"/>
        <v>0</v>
      </c>
      <c r="CF219" s="33">
        <f t="shared" si="55"/>
        <v>0</v>
      </c>
      <c r="CG219" s="34">
        <f t="shared" si="56"/>
        <v>0</v>
      </c>
      <c r="CH219" s="33">
        <f t="shared" si="57"/>
        <v>0</v>
      </c>
    </row>
    <row r="220" spans="1:86" ht="15" customHeight="1" x14ac:dyDescent="0.25">
      <c r="A220" s="53">
        <v>0</v>
      </c>
      <c r="B220" s="52">
        <v>0</v>
      </c>
      <c r="C220" s="51">
        <v>0</v>
      </c>
      <c r="D220" s="51">
        <v>0</v>
      </c>
      <c r="E220" s="50">
        <v>0</v>
      </c>
      <c r="F220" s="48">
        <v>0</v>
      </c>
      <c r="G220" s="48">
        <v>0</v>
      </c>
      <c r="H220" s="48">
        <v>0</v>
      </c>
      <c r="I220" s="48">
        <v>0</v>
      </c>
      <c r="J220" s="48">
        <v>0</v>
      </c>
      <c r="K220" s="48">
        <v>0</v>
      </c>
      <c r="L220" s="48">
        <v>0</v>
      </c>
      <c r="M220" s="48">
        <v>0</v>
      </c>
      <c r="N220" s="48">
        <v>0</v>
      </c>
      <c r="O220" s="48">
        <f t="shared" si="50"/>
        <v>0</v>
      </c>
      <c r="P220" s="48">
        <f t="shared" si="51"/>
        <v>0</v>
      </c>
      <c r="Q220" s="48">
        <v>0</v>
      </c>
      <c r="R220" s="48">
        <v>0</v>
      </c>
      <c r="S220" s="48">
        <v>0</v>
      </c>
      <c r="T220" s="48">
        <v>0</v>
      </c>
      <c r="U220" s="48">
        <v>0</v>
      </c>
      <c r="V220" s="48">
        <v>0</v>
      </c>
      <c r="W220" s="48">
        <v>0</v>
      </c>
      <c r="X220" s="48">
        <v>0</v>
      </c>
      <c r="Y220" s="48">
        <v>0</v>
      </c>
      <c r="Z220" s="48">
        <v>0</v>
      </c>
      <c r="AA220" s="49">
        <f t="shared" si="52"/>
        <v>0</v>
      </c>
      <c r="AB220" s="49">
        <f t="shared" si="53"/>
        <v>0</v>
      </c>
      <c r="AC220" s="49">
        <v>0</v>
      </c>
      <c r="AD220" s="49">
        <v>0</v>
      </c>
      <c r="AE220" s="49">
        <v>0</v>
      </c>
      <c r="AF220" s="49">
        <v>0</v>
      </c>
      <c r="AG220" s="49">
        <v>0</v>
      </c>
      <c r="AH220" s="49">
        <v>0</v>
      </c>
      <c r="AI220" s="49">
        <v>0</v>
      </c>
      <c r="AJ220" s="49">
        <v>0</v>
      </c>
      <c r="AK220" s="49">
        <v>0</v>
      </c>
      <c r="AL220" s="49">
        <v>0</v>
      </c>
      <c r="AM220" s="49">
        <v>0</v>
      </c>
      <c r="AN220" s="49">
        <v>0</v>
      </c>
      <c r="AO220" s="49">
        <v>0</v>
      </c>
      <c r="AP220" s="49">
        <v>0</v>
      </c>
      <c r="AQ220" s="47">
        <v>0</v>
      </c>
      <c r="AR220" s="48">
        <v>0</v>
      </c>
      <c r="AT220" s="46">
        <v>0</v>
      </c>
      <c r="AU220" s="45">
        <v>0</v>
      </c>
      <c r="AV220" s="44">
        <v>0</v>
      </c>
      <c r="AW220" s="43">
        <v>0</v>
      </c>
      <c r="AX220" s="42">
        <v>0</v>
      </c>
      <c r="AY220" s="41">
        <v>0</v>
      </c>
      <c r="AZ220" s="40"/>
      <c r="BA220" s="40"/>
      <c r="BB220" s="40"/>
      <c r="BC220" s="40"/>
      <c r="BD220" s="40"/>
      <c r="BE220" s="40"/>
      <c r="BF220" s="39">
        <v>0</v>
      </c>
      <c r="BG220" s="38">
        <v>0</v>
      </c>
      <c r="BK220" s="37"/>
      <c r="BL220" s="37"/>
      <c r="BM220" s="37"/>
      <c r="BN220" s="32"/>
      <c r="BP220" s="36"/>
      <c r="BQ220" s="36"/>
      <c r="BR220" s="36"/>
      <c r="CE220" s="35">
        <f t="shared" si="54"/>
        <v>0</v>
      </c>
      <c r="CF220" s="33">
        <f t="shared" si="55"/>
        <v>0</v>
      </c>
      <c r="CG220" s="34">
        <f t="shared" si="56"/>
        <v>0</v>
      </c>
      <c r="CH220" s="33">
        <f t="shared" si="57"/>
        <v>0</v>
      </c>
    </row>
    <row r="221" spans="1:86" ht="15" customHeight="1" x14ac:dyDescent="0.25">
      <c r="A221" s="53">
        <v>0</v>
      </c>
      <c r="B221" s="52">
        <v>0</v>
      </c>
      <c r="C221" s="51">
        <v>0</v>
      </c>
      <c r="D221" s="51">
        <v>0</v>
      </c>
      <c r="E221" s="50">
        <v>0</v>
      </c>
      <c r="F221" s="48">
        <v>0</v>
      </c>
      <c r="G221" s="48">
        <v>0</v>
      </c>
      <c r="H221" s="48">
        <v>0</v>
      </c>
      <c r="I221" s="48">
        <v>0</v>
      </c>
      <c r="J221" s="48">
        <v>0</v>
      </c>
      <c r="K221" s="48">
        <v>0</v>
      </c>
      <c r="L221" s="48">
        <v>0</v>
      </c>
      <c r="M221" s="48">
        <v>0</v>
      </c>
      <c r="N221" s="48">
        <v>0</v>
      </c>
      <c r="O221" s="48">
        <f t="shared" si="50"/>
        <v>0</v>
      </c>
      <c r="P221" s="48">
        <f t="shared" si="51"/>
        <v>0</v>
      </c>
      <c r="Q221" s="48">
        <v>0</v>
      </c>
      <c r="R221" s="48">
        <v>0</v>
      </c>
      <c r="S221" s="48">
        <v>0</v>
      </c>
      <c r="T221" s="48">
        <v>0</v>
      </c>
      <c r="U221" s="48">
        <v>0</v>
      </c>
      <c r="V221" s="48">
        <v>0</v>
      </c>
      <c r="W221" s="48">
        <v>0</v>
      </c>
      <c r="X221" s="48">
        <v>0</v>
      </c>
      <c r="Y221" s="48">
        <v>0</v>
      </c>
      <c r="Z221" s="48">
        <v>0</v>
      </c>
      <c r="AA221" s="49">
        <f t="shared" si="52"/>
        <v>0</v>
      </c>
      <c r="AB221" s="49">
        <f t="shared" si="53"/>
        <v>0</v>
      </c>
      <c r="AC221" s="49">
        <v>0</v>
      </c>
      <c r="AD221" s="49">
        <v>0</v>
      </c>
      <c r="AE221" s="49">
        <v>0</v>
      </c>
      <c r="AF221" s="49">
        <v>0</v>
      </c>
      <c r="AG221" s="49">
        <v>0</v>
      </c>
      <c r="AH221" s="49">
        <v>0</v>
      </c>
      <c r="AI221" s="49">
        <v>0</v>
      </c>
      <c r="AJ221" s="49">
        <v>0</v>
      </c>
      <c r="AK221" s="49">
        <v>0</v>
      </c>
      <c r="AL221" s="49">
        <v>0</v>
      </c>
      <c r="AM221" s="49">
        <v>0</v>
      </c>
      <c r="AN221" s="49">
        <v>0</v>
      </c>
      <c r="AO221" s="49">
        <v>0</v>
      </c>
      <c r="AP221" s="49">
        <v>0</v>
      </c>
      <c r="AQ221" s="47">
        <v>0</v>
      </c>
      <c r="AR221" s="48">
        <v>0</v>
      </c>
      <c r="AT221" s="46">
        <v>0</v>
      </c>
      <c r="AU221" s="45">
        <v>0</v>
      </c>
      <c r="AV221" s="44">
        <v>0</v>
      </c>
      <c r="AW221" s="43">
        <v>0</v>
      </c>
      <c r="AX221" s="42">
        <v>0</v>
      </c>
      <c r="AY221" s="41">
        <v>0</v>
      </c>
      <c r="AZ221" s="40"/>
      <c r="BA221" s="40"/>
      <c r="BB221" s="40"/>
      <c r="BC221" s="40"/>
      <c r="BD221" s="40"/>
      <c r="BE221" s="40"/>
      <c r="BF221" s="39">
        <v>0</v>
      </c>
      <c r="BG221" s="38">
        <v>0</v>
      </c>
      <c r="BK221" s="37"/>
      <c r="BL221" s="37"/>
      <c r="BM221" s="37"/>
      <c r="BN221" s="32"/>
      <c r="BP221" s="36"/>
      <c r="BQ221" s="36"/>
      <c r="BR221" s="36"/>
      <c r="CE221" s="35">
        <f t="shared" si="54"/>
        <v>0</v>
      </c>
      <c r="CF221" s="33">
        <f t="shared" si="55"/>
        <v>0</v>
      </c>
      <c r="CG221" s="34">
        <f t="shared" si="56"/>
        <v>0</v>
      </c>
      <c r="CH221" s="33">
        <f t="shared" si="57"/>
        <v>0</v>
      </c>
    </row>
    <row r="222" spans="1:86" ht="15" customHeight="1" x14ac:dyDescent="0.25">
      <c r="A222" s="53">
        <v>0</v>
      </c>
      <c r="B222" s="52">
        <v>0</v>
      </c>
      <c r="C222" s="51">
        <v>0</v>
      </c>
      <c r="D222" s="51">
        <v>0</v>
      </c>
      <c r="E222" s="50">
        <v>0</v>
      </c>
      <c r="F222" s="48">
        <v>0</v>
      </c>
      <c r="G222" s="48">
        <v>0</v>
      </c>
      <c r="H222" s="48">
        <v>0</v>
      </c>
      <c r="I222" s="48">
        <v>0</v>
      </c>
      <c r="J222" s="48">
        <v>0</v>
      </c>
      <c r="K222" s="48">
        <v>0</v>
      </c>
      <c r="L222" s="48">
        <v>0</v>
      </c>
      <c r="M222" s="48">
        <v>0</v>
      </c>
      <c r="N222" s="48">
        <v>0</v>
      </c>
      <c r="O222" s="48">
        <f t="shared" si="50"/>
        <v>0</v>
      </c>
      <c r="P222" s="48">
        <f t="shared" si="51"/>
        <v>0</v>
      </c>
      <c r="Q222" s="48">
        <v>0</v>
      </c>
      <c r="R222" s="48">
        <v>0</v>
      </c>
      <c r="S222" s="48">
        <v>0</v>
      </c>
      <c r="T222" s="48">
        <v>0</v>
      </c>
      <c r="U222" s="48">
        <v>0</v>
      </c>
      <c r="V222" s="48">
        <v>0</v>
      </c>
      <c r="W222" s="48">
        <v>0</v>
      </c>
      <c r="X222" s="48">
        <v>0</v>
      </c>
      <c r="Y222" s="48">
        <v>0</v>
      </c>
      <c r="Z222" s="48">
        <v>0</v>
      </c>
      <c r="AA222" s="49">
        <f t="shared" si="52"/>
        <v>0</v>
      </c>
      <c r="AB222" s="49">
        <f t="shared" si="53"/>
        <v>0</v>
      </c>
      <c r="AC222" s="49">
        <v>0</v>
      </c>
      <c r="AD222" s="49">
        <v>0</v>
      </c>
      <c r="AE222" s="49">
        <v>0</v>
      </c>
      <c r="AF222" s="49">
        <v>0</v>
      </c>
      <c r="AG222" s="49">
        <v>0</v>
      </c>
      <c r="AH222" s="49">
        <v>0</v>
      </c>
      <c r="AI222" s="49">
        <v>0</v>
      </c>
      <c r="AJ222" s="49">
        <v>0</v>
      </c>
      <c r="AK222" s="49">
        <v>0</v>
      </c>
      <c r="AL222" s="49">
        <v>0</v>
      </c>
      <c r="AM222" s="49">
        <v>0</v>
      </c>
      <c r="AN222" s="49">
        <v>0</v>
      </c>
      <c r="AO222" s="49">
        <v>0</v>
      </c>
      <c r="AP222" s="49">
        <v>0</v>
      </c>
      <c r="AQ222" s="47">
        <v>0</v>
      </c>
      <c r="AR222" s="48">
        <v>0</v>
      </c>
      <c r="AT222" s="46">
        <v>0</v>
      </c>
      <c r="AU222" s="45">
        <v>0</v>
      </c>
      <c r="AV222" s="44">
        <v>0</v>
      </c>
      <c r="AW222" s="43">
        <v>0</v>
      </c>
      <c r="AX222" s="42">
        <v>0</v>
      </c>
      <c r="AY222" s="41">
        <v>0</v>
      </c>
      <c r="AZ222" s="40"/>
      <c r="BA222" s="40"/>
      <c r="BB222" s="40"/>
      <c r="BC222" s="40"/>
      <c r="BD222" s="40"/>
      <c r="BE222" s="40"/>
      <c r="BF222" s="39">
        <v>0</v>
      </c>
      <c r="BG222" s="38">
        <v>0</v>
      </c>
      <c r="BK222" s="37"/>
      <c r="BL222" s="37"/>
      <c r="BM222" s="37"/>
      <c r="BN222" s="32"/>
      <c r="BP222" s="36"/>
      <c r="BQ222" s="36"/>
      <c r="BR222" s="36"/>
      <c r="CE222" s="35">
        <f t="shared" si="54"/>
        <v>0</v>
      </c>
      <c r="CF222" s="33">
        <f t="shared" si="55"/>
        <v>0</v>
      </c>
      <c r="CG222" s="34">
        <f t="shared" si="56"/>
        <v>0</v>
      </c>
      <c r="CH222" s="33">
        <f t="shared" si="57"/>
        <v>0</v>
      </c>
    </row>
    <row r="223" spans="1:86" ht="15" customHeight="1" x14ac:dyDescent="0.25">
      <c r="A223" s="53">
        <v>0</v>
      </c>
      <c r="B223" s="52">
        <v>0</v>
      </c>
      <c r="C223" s="51">
        <v>0</v>
      </c>
      <c r="D223" s="51">
        <v>0</v>
      </c>
      <c r="E223" s="50">
        <v>0</v>
      </c>
      <c r="F223" s="48">
        <v>0</v>
      </c>
      <c r="G223" s="48">
        <v>0</v>
      </c>
      <c r="H223" s="48">
        <v>0</v>
      </c>
      <c r="I223" s="48">
        <v>0</v>
      </c>
      <c r="J223" s="48">
        <v>0</v>
      </c>
      <c r="K223" s="48">
        <v>0</v>
      </c>
      <c r="L223" s="48">
        <v>0</v>
      </c>
      <c r="M223" s="48">
        <v>0</v>
      </c>
      <c r="N223" s="48">
        <v>0</v>
      </c>
      <c r="O223" s="48">
        <f t="shared" si="50"/>
        <v>0</v>
      </c>
      <c r="P223" s="48">
        <f t="shared" si="51"/>
        <v>0</v>
      </c>
      <c r="Q223" s="48">
        <v>0</v>
      </c>
      <c r="R223" s="48">
        <v>0</v>
      </c>
      <c r="S223" s="48">
        <v>0</v>
      </c>
      <c r="T223" s="48">
        <v>0</v>
      </c>
      <c r="U223" s="48">
        <v>0</v>
      </c>
      <c r="V223" s="48">
        <v>0</v>
      </c>
      <c r="W223" s="48">
        <v>0</v>
      </c>
      <c r="X223" s="48">
        <v>0</v>
      </c>
      <c r="Y223" s="48">
        <v>0</v>
      </c>
      <c r="Z223" s="48">
        <v>0</v>
      </c>
      <c r="AA223" s="49">
        <f t="shared" si="52"/>
        <v>0</v>
      </c>
      <c r="AB223" s="49">
        <f t="shared" si="53"/>
        <v>0</v>
      </c>
      <c r="AC223" s="49">
        <v>0</v>
      </c>
      <c r="AD223" s="49">
        <v>0</v>
      </c>
      <c r="AE223" s="49">
        <v>0</v>
      </c>
      <c r="AF223" s="49">
        <v>0</v>
      </c>
      <c r="AG223" s="49">
        <v>0</v>
      </c>
      <c r="AH223" s="49">
        <v>0</v>
      </c>
      <c r="AI223" s="49">
        <v>0</v>
      </c>
      <c r="AJ223" s="49">
        <v>0</v>
      </c>
      <c r="AK223" s="49">
        <v>0</v>
      </c>
      <c r="AL223" s="49">
        <v>0</v>
      </c>
      <c r="AM223" s="49">
        <v>0</v>
      </c>
      <c r="AN223" s="49">
        <v>0</v>
      </c>
      <c r="AO223" s="49">
        <v>0</v>
      </c>
      <c r="AP223" s="49">
        <v>0</v>
      </c>
      <c r="AQ223" s="47">
        <v>0</v>
      </c>
      <c r="AR223" s="48">
        <v>0</v>
      </c>
      <c r="AT223" s="46">
        <v>0</v>
      </c>
      <c r="AU223" s="45">
        <v>0</v>
      </c>
      <c r="AV223" s="44">
        <v>0</v>
      </c>
      <c r="AW223" s="43">
        <v>0</v>
      </c>
      <c r="AX223" s="42">
        <v>0</v>
      </c>
      <c r="AY223" s="41">
        <v>0</v>
      </c>
      <c r="AZ223" s="40"/>
      <c r="BA223" s="40"/>
      <c r="BB223" s="40"/>
      <c r="BC223" s="40"/>
      <c r="BD223" s="40"/>
      <c r="BE223" s="40"/>
      <c r="BF223" s="39">
        <v>0</v>
      </c>
      <c r="BG223" s="38">
        <v>0</v>
      </c>
      <c r="BK223" s="37"/>
      <c r="BL223" s="37"/>
      <c r="BM223" s="37"/>
      <c r="BN223" s="32"/>
      <c r="BP223" s="36"/>
      <c r="BQ223" s="36"/>
      <c r="BR223" s="36"/>
      <c r="CE223" s="35">
        <f t="shared" si="54"/>
        <v>0</v>
      </c>
      <c r="CF223" s="33">
        <f t="shared" si="55"/>
        <v>0</v>
      </c>
      <c r="CG223" s="34">
        <f t="shared" si="56"/>
        <v>0</v>
      </c>
      <c r="CH223" s="33">
        <f t="shared" si="57"/>
        <v>0</v>
      </c>
    </row>
    <row r="224" spans="1:86" ht="15" customHeight="1" x14ac:dyDescent="0.25">
      <c r="A224" s="53">
        <v>0</v>
      </c>
      <c r="B224" s="52">
        <v>0</v>
      </c>
      <c r="C224" s="51">
        <v>0</v>
      </c>
      <c r="D224" s="51">
        <v>0</v>
      </c>
      <c r="E224" s="50">
        <v>0</v>
      </c>
      <c r="F224" s="48">
        <v>0</v>
      </c>
      <c r="G224" s="48">
        <v>0</v>
      </c>
      <c r="H224" s="48">
        <v>0</v>
      </c>
      <c r="I224" s="48">
        <v>0</v>
      </c>
      <c r="J224" s="48">
        <v>0</v>
      </c>
      <c r="K224" s="48">
        <v>0</v>
      </c>
      <c r="L224" s="48">
        <v>0</v>
      </c>
      <c r="M224" s="48">
        <v>0</v>
      </c>
      <c r="N224" s="48">
        <v>0</v>
      </c>
      <c r="O224" s="48">
        <f t="shared" si="50"/>
        <v>0</v>
      </c>
      <c r="P224" s="48">
        <f t="shared" si="51"/>
        <v>0</v>
      </c>
      <c r="Q224" s="48">
        <v>0</v>
      </c>
      <c r="R224" s="48">
        <v>0</v>
      </c>
      <c r="S224" s="48">
        <v>0</v>
      </c>
      <c r="T224" s="48">
        <v>0</v>
      </c>
      <c r="U224" s="48">
        <v>0</v>
      </c>
      <c r="V224" s="48">
        <v>0</v>
      </c>
      <c r="W224" s="48">
        <v>0</v>
      </c>
      <c r="X224" s="48">
        <v>0</v>
      </c>
      <c r="Y224" s="48">
        <v>0</v>
      </c>
      <c r="Z224" s="48">
        <v>0</v>
      </c>
      <c r="AA224" s="49">
        <f t="shared" si="52"/>
        <v>0</v>
      </c>
      <c r="AB224" s="49">
        <f t="shared" si="53"/>
        <v>0</v>
      </c>
      <c r="AC224" s="49">
        <v>0</v>
      </c>
      <c r="AD224" s="49">
        <v>0</v>
      </c>
      <c r="AE224" s="49">
        <v>0</v>
      </c>
      <c r="AF224" s="49">
        <v>0</v>
      </c>
      <c r="AG224" s="49">
        <v>0</v>
      </c>
      <c r="AH224" s="49">
        <v>0</v>
      </c>
      <c r="AI224" s="49">
        <v>0</v>
      </c>
      <c r="AJ224" s="49">
        <v>0</v>
      </c>
      <c r="AK224" s="49">
        <v>0</v>
      </c>
      <c r="AL224" s="49">
        <v>0</v>
      </c>
      <c r="AM224" s="49">
        <v>0</v>
      </c>
      <c r="AN224" s="49">
        <v>0</v>
      </c>
      <c r="AO224" s="49">
        <v>0</v>
      </c>
      <c r="AP224" s="49">
        <v>0</v>
      </c>
      <c r="AQ224" s="47">
        <v>0</v>
      </c>
      <c r="AR224" s="48">
        <v>0</v>
      </c>
      <c r="AT224" s="46">
        <v>0</v>
      </c>
      <c r="AU224" s="45">
        <v>0</v>
      </c>
      <c r="AV224" s="44">
        <v>0</v>
      </c>
      <c r="AW224" s="43">
        <v>0</v>
      </c>
      <c r="AX224" s="42">
        <v>0</v>
      </c>
      <c r="AY224" s="41">
        <v>0</v>
      </c>
      <c r="AZ224" s="40"/>
      <c r="BA224" s="40"/>
      <c r="BB224" s="40"/>
      <c r="BC224" s="40"/>
      <c r="BD224" s="40"/>
      <c r="BE224" s="40"/>
      <c r="BF224" s="39">
        <v>0</v>
      </c>
      <c r="BG224" s="38">
        <v>0</v>
      </c>
      <c r="BK224" s="37"/>
      <c r="BL224" s="37"/>
      <c r="BM224" s="37"/>
      <c r="BN224" s="32"/>
      <c r="BP224" s="36"/>
      <c r="BQ224" s="36"/>
      <c r="BR224" s="36"/>
      <c r="CE224" s="35">
        <f t="shared" si="54"/>
        <v>0</v>
      </c>
      <c r="CF224" s="33">
        <f t="shared" si="55"/>
        <v>0</v>
      </c>
      <c r="CG224" s="34">
        <f t="shared" si="56"/>
        <v>0</v>
      </c>
      <c r="CH224" s="33">
        <f t="shared" si="57"/>
        <v>0</v>
      </c>
    </row>
    <row r="225" spans="1:86" ht="15" customHeight="1" x14ac:dyDescent="0.25">
      <c r="A225" s="53">
        <v>0</v>
      </c>
      <c r="B225" s="52">
        <v>0</v>
      </c>
      <c r="C225" s="51">
        <v>0</v>
      </c>
      <c r="D225" s="51">
        <v>0</v>
      </c>
      <c r="E225" s="50">
        <v>0</v>
      </c>
      <c r="F225" s="48">
        <v>0</v>
      </c>
      <c r="G225" s="48">
        <v>0</v>
      </c>
      <c r="H225" s="48">
        <v>0</v>
      </c>
      <c r="I225" s="48">
        <v>0</v>
      </c>
      <c r="J225" s="48">
        <v>0</v>
      </c>
      <c r="K225" s="48">
        <v>0</v>
      </c>
      <c r="L225" s="48">
        <v>0</v>
      </c>
      <c r="M225" s="48">
        <v>0</v>
      </c>
      <c r="N225" s="48">
        <v>0</v>
      </c>
      <c r="O225" s="48">
        <f t="shared" si="50"/>
        <v>0</v>
      </c>
      <c r="P225" s="48">
        <f t="shared" si="51"/>
        <v>0</v>
      </c>
      <c r="Q225" s="48">
        <v>0</v>
      </c>
      <c r="R225" s="48">
        <v>0</v>
      </c>
      <c r="S225" s="48">
        <v>0</v>
      </c>
      <c r="T225" s="48">
        <v>0</v>
      </c>
      <c r="U225" s="48">
        <v>0</v>
      </c>
      <c r="V225" s="48">
        <v>0</v>
      </c>
      <c r="W225" s="48">
        <v>0</v>
      </c>
      <c r="X225" s="48">
        <v>0</v>
      </c>
      <c r="Y225" s="48">
        <v>0</v>
      </c>
      <c r="Z225" s="48">
        <v>0</v>
      </c>
      <c r="AA225" s="49">
        <f t="shared" si="52"/>
        <v>0</v>
      </c>
      <c r="AB225" s="49">
        <f t="shared" si="53"/>
        <v>0</v>
      </c>
      <c r="AC225" s="49">
        <v>0</v>
      </c>
      <c r="AD225" s="49">
        <v>0</v>
      </c>
      <c r="AE225" s="49">
        <v>0</v>
      </c>
      <c r="AF225" s="49">
        <v>0</v>
      </c>
      <c r="AG225" s="49">
        <v>0</v>
      </c>
      <c r="AH225" s="49">
        <v>0</v>
      </c>
      <c r="AI225" s="49">
        <v>0</v>
      </c>
      <c r="AJ225" s="49">
        <v>0</v>
      </c>
      <c r="AK225" s="49">
        <v>0</v>
      </c>
      <c r="AL225" s="49">
        <v>0</v>
      </c>
      <c r="AM225" s="49">
        <v>0</v>
      </c>
      <c r="AN225" s="49">
        <v>0</v>
      </c>
      <c r="AO225" s="49">
        <v>0</v>
      </c>
      <c r="AP225" s="49">
        <v>0</v>
      </c>
      <c r="AQ225" s="47">
        <v>0</v>
      </c>
      <c r="AR225" s="48">
        <v>0</v>
      </c>
      <c r="AT225" s="46">
        <v>0</v>
      </c>
      <c r="AU225" s="45">
        <v>0</v>
      </c>
      <c r="AV225" s="44">
        <v>0</v>
      </c>
      <c r="AW225" s="43">
        <v>0</v>
      </c>
      <c r="AX225" s="42">
        <v>0</v>
      </c>
      <c r="AY225" s="41">
        <v>0</v>
      </c>
      <c r="AZ225" s="40"/>
      <c r="BA225" s="40"/>
      <c r="BB225" s="40"/>
      <c r="BC225" s="40"/>
      <c r="BD225" s="40"/>
      <c r="BE225" s="40"/>
      <c r="BF225" s="39">
        <v>0</v>
      </c>
      <c r="BG225" s="38">
        <v>0</v>
      </c>
      <c r="BK225" s="37"/>
      <c r="BL225" s="37"/>
      <c r="BM225" s="37"/>
      <c r="BN225" s="32"/>
      <c r="BP225" s="36"/>
      <c r="BQ225" s="36"/>
      <c r="BR225" s="36"/>
      <c r="CE225" s="35">
        <f t="shared" si="54"/>
        <v>0</v>
      </c>
      <c r="CF225" s="33">
        <f t="shared" si="55"/>
        <v>0</v>
      </c>
      <c r="CG225" s="34">
        <f t="shared" si="56"/>
        <v>0</v>
      </c>
      <c r="CH225" s="33">
        <f t="shared" si="57"/>
        <v>0</v>
      </c>
    </row>
    <row r="226" spans="1:86" ht="15" customHeight="1" x14ac:dyDescent="0.25">
      <c r="A226" s="53">
        <v>0</v>
      </c>
      <c r="B226" s="52">
        <v>0</v>
      </c>
      <c r="C226" s="51">
        <v>0</v>
      </c>
      <c r="D226" s="51">
        <v>0</v>
      </c>
      <c r="E226" s="50">
        <v>0</v>
      </c>
      <c r="F226" s="48">
        <v>0</v>
      </c>
      <c r="G226" s="48">
        <v>0</v>
      </c>
      <c r="H226" s="48">
        <v>0</v>
      </c>
      <c r="I226" s="48">
        <v>0</v>
      </c>
      <c r="J226" s="48">
        <v>0</v>
      </c>
      <c r="K226" s="48">
        <v>0</v>
      </c>
      <c r="L226" s="48">
        <v>0</v>
      </c>
      <c r="M226" s="48">
        <v>0</v>
      </c>
      <c r="N226" s="48">
        <v>0</v>
      </c>
      <c r="O226" s="48">
        <f t="shared" si="50"/>
        <v>0</v>
      </c>
      <c r="P226" s="48">
        <f t="shared" si="51"/>
        <v>0</v>
      </c>
      <c r="Q226" s="48">
        <v>0</v>
      </c>
      <c r="R226" s="48">
        <v>0</v>
      </c>
      <c r="S226" s="48">
        <v>0</v>
      </c>
      <c r="T226" s="48">
        <v>0</v>
      </c>
      <c r="U226" s="48">
        <v>0</v>
      </c>
      <c r="V226" s="48">
        <v>0</v>
      </c>
      <c r="W226" s="48">
        <v>0</v>
      </c>
      <c r="X226" s="48">
        <v>0</v>
      </c>
      <c r="Y226" s="48">
        <v>0</v>
      </c>
      <c r="Z226" s="48">
        <v>0</v>
      </c>
      <c r="AA226" s="49">
        <f t="shared" si="52"/>
        <v>0</v>
      </c>
      <c r="AB226" s="49">
        <f t="shared" si="53"/>
        <v>0</v>
      </c>
      <c r="AC226" s="49">
        <v>0</v>
      </c>
      <c r="AD226" s="49">
        <v>0</v>
      </c>
      <c r="AE226" s="49">
        <v>0</v>
      </c>
      <c r="AF226" s="49">
        <v>0</v>
      </c>
      <c r="AG226" s="49">
        <v>0</v>
      </c>
      <c r="AH226" s="49">
        <v>0</v>
      </c>
      <c r="AI226" s="49">
        <v>0</v>
      </c>
      <c r="AJ226" s="49">
        <v>0</v>
      </c>
      <c r="AK226" s="49">
        <v>0</v>
      </c>
      <c r="AL226" s="49">
        <v>0</v>
      </c>
      <c r="AM226" s="49">
        <v>0</v>
      </c>
      <c r="AN226" s="49">
        <v>0</v>
      </c>
      <c r="AO226" s="49">
        <v>0</v>
      </c>
      <c r="AP226" s="49">
        <v>0</v>
      </c>
      <c r="AQ226" s="47">
        <v>0</v>
      </c>
      <c r="AR226" s="48">
        <v>0</v>
      </c>
      <c r="AT226" s="46">
        <v>0</v>
      </c>
      <c r="AU226" s="45">
        <v>0</v>
      </c>
      <c r="AV226" s="44">
        <v>0</v>
      </c>
      <c r="AW226" s="43">
        <v>0</v>
      </c>
      <c r="AX226" s="42">
        <v>0</v>
      </c>
      <c r="AY226" s="41">
        <v>0</v>
      </c>
      <c r="AZ226" s="40"/>
      <c r="BA226" s="40"/>
      <c r="BB226" s="40"/>
      <c r="BC226" s="40"/>
      <c r="BD226" s="40"/>
      <c r="BE226" s="40"/>
      <c r="BF226" s="39">
        <v>0</v>
      </c>
      <c r="BG226" s="38">
        <v>0</v>
      </c>
      <c r="BK226" s="37"/>
      <c r="BL226" s="37"/>
      <c r="BM226" s="37"/>
      <c r="BN226" s="32"/>
      <c r="BP226" s="36"/>
      <c r="BQ226" s="36"/>
      <c r="BR226" s="36"/>
      <c r="CE226" s="35">
        <f t="shared" si="54"/>
        <v>0</v>
      </c>
      <c r="CF226" s="33">
        <f t="shared" si="55"/>
        <v>0</v>
      </c>
      <c r="CG226" s="34">
        <f t="shared" si="56"/>
        <v>0</v>
      </c>
      <c r="CH226" s="33">
        <f t="shared" si="57"/>
        <v>0</v>
      </c>
    </row>
    <row r="227" spans="1:86" ht="15" customHeight="1" x14ac:dyDescent="0.25">
      <c r="A227" s="53">
        <v>0</v>
      </c>
      <c r="B227" s="52">
        <v>0</v>
      </c>
      <c r="C227" s="51">
        <v>0</v>
      </c>
      <c r="D227" s="51">
        <v>0</v>
      </c>
      <c r="E227" s="50">
        <v>0</v>
      </c>
      <c r="F227" s="48">
        <v>0</v>
      </c>
      <c r="G227" s="48">
        <v>0</v>
      </c>
      <c r="H227" s="48">
        <v>0</v>
      </c>
      <c r="I227" s="48">
        <v>0</v>
      </c>
      <c r="J227" s="48">
        <v>0</v>
      </c>
      <c r="K227" s="48">
        <v>0</v>
      </c>
      <c r="L227" s="48">
        <v>0</v>
      </c>
      <c r="M227" s="48">
        <v>0</v>
      </c>
      <c r="N227" s="48">
        <v>0</v>
      </c>
      <c r="O227" s="48">
        <f t="shared" si="50"/>
        <v>0</v>
      </c>
      <c r="P227" s="48">
        <f t="shared" si="51"/>
        <v>0</v>
      </c>
      <c r="Q227" s="48">
        <v>0</v>
      </c>
      <c r="R227" s="48">
        <v>0</v>
      </c>
      <c r="S227" s="48">
        <v>0</v>
      </c>
      <c r="T227" s="48">
        <v>0</v>
      </c>
      <c r="U227" s="48">
        <v>0</v>
      </c>
      <c r="V227" s="48">
        <v>0</v>
      </c>
      <c r="W227" s="48">
        <v>0</v>
      </c>
      <c r="X227" s="48">
        <v>0</v>
      </c>
      <c r="Y227" s="48">
        <v>0</v>
      </c>
      <c r="Z227" s="48">
        <v>0</v>
      </c>
      <c r="AA227" s="49">
        <f t="shared" si="52"/>
        <v>0</v>
      </c>
      <c r="AB227" s="49">
        <f t="shared" si="53"/>
        <v>0</v>
      </c>
      <c r="AC227" s="49">
        <v>0</v>
      </c>
      <c r="AD227" s="49">
        <v>0</v>
      </c>
      <c r="AE227" s="49">
        <v>0</v>
      </c>
      <c r="AF227" s="49">
        <v>0</v>
      </c>
      <c r="AG227" s="49">
        <v>0</v>
      </c>
      <c r="AH227" s="49">
        <v>0</v>
      </c>
      <c r="AI227" s="49">
        <v>0</v>
      </c>
      <c r="AJ227" s="49">
        <v>0</v>
      </c>
      <c r="AK227" s="49">
        <v>0</v>
      </c>
      <c r="AL227" s="49">
        <v>0</v>
      </c>
      <c r="AM227" s="49">
        <v>0</v>
      </c>
      <c r="AN227" s="49">
        <v>0</v>
      </c>
      <c r="AO227" s="49">
        <v>0</v>
      </c>
      <c r="AP227" s="49">
        <v>0</v>
      </c>
      <c r="AQ227" s="47">
        <v>0</v>
      </c>
      <c r="AR227" s="48">
        <v>0</v>
      </c>
      <c r="AT227" s="46">
        <v>0</v>
      </c>
      <c r="AU227" s="45">
        <v>0</v>
      </c>
      <c r="AV227" s="44">
        <v>0</v>
      </c>
      <c r="AW227" s="43">
        <v>0</v>
      </c>
      <c r="AX227" s="42">
        <v>0</v>
      </c>
      <c r="AY227" s="41">
        <v>0</v>
      </c>
      <c r="AZ227" s="40"/>
      <c r="BA227" s="40"/>
      <c r="BB227" s="40"/>
      <c r="BC227" s="40"/>
      <c r="BD227" s="40"/>
      <c r="BE227" s="40"/>
      <c r="BF227" s="39">
        <v>0</v>
      </c>
      <c r="BG227" s="38">
        <v>0</v>
      </c>
      <c r="BK227" s="37"/>
      <c r="BL227" s="37"/>
      <c r="BM227" s="37"/>
      <c r="BN227" s="32"/>
      <c r="BP227" s="36"/>
      <c r="BQ227" s="36"/>
      <c r="BR227" s="36"/>
      <c r="CE227" s="35">
        <f t="shared" si="54"/>
        <v>0</v>
      </c>
      <c r="CF227" s="33">
        <f t="shared" si="55"/>
        <v>0</v>
      </c>
      <c r="CG227" s="34">
        <f t="shared" si="56"/>
        <v>0</v>
      </c>
      <c r="CH227" s="33">
        <f t="shared" si="57"/>
        <v>0</v>
      </c>
    </row>
    <row r="228" spans="1:86" ht="15" customHeight="1" x14ac:dyDescent="0.25">
      <c r="A228" s="53">
        <v>0</v>
      </c>
      <c r="B228" s="52">
        <v>0</v>
      </c>
      <c r="C228" s="51">
        <v>0</v>
      </c>
      <c r="D228" s="51">
        <v>0</v>
      </c>
      <c r="E228" s="50">
        <v>0</v>
      </c>
      <c r="F228" s="48">
        <v>0</v>
      </c>
      <c r="G228" s="48">
        <v>0</v>
      </c>
      <c r="H228" s="48">
        <v>0</v>
      </c>
      <c r="I228" s="48">
        <v>0</v>
      </c>
      <c r="J228" s="48">
        <v>0</v>
      </c>
      <c r="K228" s="48">
        <v>0</v>
      </c>
      <c r="L228" s="48">
        <v>0</v>
      </c>
      <c r="M228" s="48">
        <v>0</v>
      </c>
      <c r="N228" s="48">
        <v>0</v>
      </c>
      <c r="O228" s="48">
        <f t="shared" si="50"/>
        <v>0</v>
      </c>
      <c r="P228" s="48">
        <f t="shared" si="51"/>
        <v>0</v>
      </c>
      <c r="Q228" s="48">
        <v>0</v>
      </c>
      <c r="R228" s="48">
        <v>0</v>
      </c>
      <c r="S228" s="48">
        <v>0</v>
      </c>
      <c r="T228" s="48">
        <v>0</v>
      </c>
      <c r="U228" s="48">
        <v>0</v>
      </c>
      <c r="V228" s="48">
        <v>0</v>
      </c>
      <c r="W228" s="48">
        <v>0</v>
      </c>
      <c r="X228" s="48">
        <v>0</v>
      </c>
      <c r="Y228" s="48">
        <v>0</v>
      </c>
      <c r="Z228" s="48">
        <v>0</v>
      </c>
      <c r="AA228" s="49">
        <f t="shared" si="52"/>
        <v>0</v>
      </c>
      <c r="AB228" s="49">
        <f t="shared" si="53"/>
        <v>0</v>
      </c>
      <c r="AC228" s="49">
        <v>0</v>
      </c>
      <c r="AD228" s="49">
        <v>0</v>
      </c>
      <c r="AE228" s="49">
        <v>0</v>
      </c>
      <c r="AF228" s="49">
        <v>0</v>
      </c>
      <c r="AG228" s="49">
        <v>0</v>
      </c>
      <c r="AH228" s="49">
        <v>0</v>
      </c>
      <c r="AI228" s="49">
        <v>0</v>
      </c>
      <c r="AJ228" s="49">
        <v>0</v>
      </c>
      <c r="AK228" s="49">
        <v>0</v>
      </c>
      <c r="AL228" s="49">
        <v>0</v>
      </c>
      <c r="AM228" s="49">
        <v>0</v>
      </c>
      <c r="AN228" s="49">
        <v>0</v>
      </c>
      <c r="AO228" s="49">
        <v>0</v>
      </c>
      <c r="AP228" s="49">
        <v>0</v>
      </c>
      <c r="AQ228" s="47">
        <v>0</v>
      </c>
      <c r="AR228" s="48">
        <v>0</v>
      </c>
      <c r="AT228" s="46">
        <v>0</v>
      </c>
      <c r="AU228" s="45">
        <v>0</v>
      </c>
      <c r="AV228" s="44">
        <v>0</v>
      </c>
      <c r="AW228" s="43">
        <v>0</v>
      </c>
      <c r="AX228" s="42">
        <v>0</v>
      </c>
      <c r="AY228" s="41">
        <v>0</v>
      </c>
      <c r="AZ228" s="40"/>
      <c r="BA228" s="40"/>
      <c r="BB228" s="40"/>
      <c r="BC228" s="40"/>
      <c r="BD228" s="40"/>
      <c r="BE228" s="40"/>
      <c r="BF228" s="39">
        <v>0</v>
      </c>
      <c r="BG228" s="38">
        <v>0</v>
      </c>
      <c r="BK228" s="37"/>
      <c r="BL228" s="37"/>
      <c r="BM228" s="37"/>
      <c r="BN228" s="32"/>
      <c r="BP228" s="36"/>
      <c r="BQ228" s="36"/>
      <c r="BR228" s="36"/>
      <c r="CE228" s="35">
        <f t="shared" si="54"/>
        <v>0</v>
      </c>
      <c r="CF228" s="33">
        <f t="shared" si="55"/>
        <v>0</v>
      </c>
      <c r="CG228" s="34">
        <f t="shared" si="56"/>
        <v>0</v>
      </c>
      <c r="CH228" s="33">
        <f t="shared" si="57"/>
        <v>0</v>
      </c>
    </row>
    <row r="229" spans="1:86" ht="15" customHeight="1" x14ac:dyDescent="0.25">
      <c r="A229" s="53">
        <v>0</v>
      </c>
      <c r="B229" s="52">
        <v>0</v>
      </c>
      <c r="C229" s="51">
        <v>0</v>
      </c>
      <c r="D229" s="51">
        <v>0</v>
      </c>
      <c r="E229" s="50">
        <v>0</v>
      </c>
      <c r="F229" s="48">
        <v>0</v>
      </c>
      <c r="G229" s="48">
        <v>0</v>
      </c>
      <c r="H229" s="48">
        <v>0</v>
      </c>
      <c r="I229" s="48">
        <v>0</v>
      </c>
      <c r="J229" s="48">
        <v>0</v>
      </c>
      <c r="K229" s="48">
        <v>0</v>
      </c>
      <c r="L229" s="48">
        <v>0</v>
      </c>
      <c r="M229" s="48">
        <v>0</v>
      </c>
      <c r="N229" s="48">
        <v>0</v>
      </c>
      <c r="O229" s="48">
        <f t="shared" si="50"/>
        <v>0</v>
      </c>
      <c r="P229" s="48">
        <f t="shared" si="51"/>
        <v>0</v>
      </c>
      <c r="Q229" s="48">
        <v>0</v>
      </c>
      <c r="R229" s="48">
        <v>0</v>
      </c>
      <c r="S229" s="48">
        <v>0</v>
      </c>
      <c r="T229" s="48">
        <v>0</v>
      </c>
      <c r="U229" s="48">
        <v>0</v>
      </c>
      <c r="V229" s="48">
        <v>0</v>
      </c>
      <c r="W229" s="48">
        <v>0</v>
      </c>
      <c r="X229" s="48">
        <v>0</v>
      </c>
      <c r="Y229" s="48">
        <v>0</v>
      </c>
      <c r="Z229" s="48">
        <v>0</v>
      </c>
      <c r="AA229" s="49">
        <f t="shared" si="52"/>
        <v>0</v>
      </c>
      <c r="AB229" s="49">
        <f t="shared" si="53"/>
        <v>0</v>
      </c>
      <c r="AC229" s="49">
        <v>0</v>
      </c>
      <c r="AD229" s="49">
        <v>0</v>
      </c>
      <c r="AE229" s="49">
        <v>0</v>
      </c>
      <c r="AF229" s="49">
        <v>0</v>
      </c>
      <c r="AG229" s="49">
        <v>0</v>
      </c>
      <c r="AH229" s="49">
        <v>0</v>
      </c>
      <c r="AI229" s="49">
        <v>0</v>
      </c>
      <c r="AJ229" s="49">
        <v>0</v>
      </c>
      <c r="AK229" s="49">
        <v>0</v>
      </c>
      <c r="AL229" s="49">
        <v>0</v>
      </c>
      <c r="AM229" s="49">
        <v>0</v>
      </c>
      <c r="AN229" s="49">
        <v>0</v>
      </c>
      <c r="AO229" s="49">
        <v>0</v>
      </c>
      <c r="AP229" s="49">
        <v>0</v>
      </c>
      <c r="AQ229" s="47">
        <v>0</v>
      </c>
      <c r="AR229" s="48">
        <v>0</v>
      </c>
      <c r="AT229" s="46">
        <v>0</v>
      </c>
      <c r="AU229" s="45">
        <v>0</v>
      </c>
      <c r="AV229" s="44">
        <v>0</v>
      </c>
      <c r="AW229" s="43">
        <v>0</v>
      </c>
      <c r="AX229" s="42">
        <v>0</v>
      </c>
      <c r="AY229" s="41">
        <v>0</v>
      </c>
      <c r="AZ229" s="40"/>
      <c r="BA229" s="40"/>
      <c r="BB229" s="40"/>
      <c r="BC229" s="40"/>
      <c r="BD229" s="40"/>
      <c r="BE229" s="40"/>
      <c r="BF229" s="39">
        <v>0</v>
      </c>
      <c r="BG229" s="38">
        <v>0</v>
      </c>
      <c r="BK229" s="37"/>
      <c r="BL229" s="37"/>
      <c r="BM229" s="37"/>
      <c r="BN229" s="32"/>
      <c r="BP229" s="36"/>
      <c r="BQ229" s="36"/>
      <c r="BR229" s="36"/>
      <c r="CE229" s="35">
        <f t="shared" si="54"/>
        <v>0</v>
      </c>
      <c r="CF229" s="33">
        <f t="shared" si="55"/>
        <v>0</v>
      </c>
      <c r="CG229" s="34">
        <f t="shared" si="56"/>
        <v>0</v>
      </c>
      <c r="CH229" s="33">
        <f t="shared" si="57"/>
        <v>0</v>
      </c>
    </row>
    <row r="230" spans="1:86" ht="15" customHeight="1" x14ac:dyDescent="0.25">
      <c r="A230" s="53">
        <v>0</v>
      </c>
      <c r="B230" s="52">
        <v>0</v>
      </c>
      <c r="C230" s="51">
        <v>0</v>
      </c>
      <c r="D230" s="51">
        <v>0</v>
      </c>
      <c r="E230" s="50">
        <v>0</v>
      </c>
      <c r="F230" s="48">
        <v>0</v>
      </c>
      <c r="G230" s="48">
        <v>0</v>
      </c>
      <c r="H230" s="48">
        <v>0</v>
      </c>
      <c r="I230" s="48">
        <v>0</v>
      </c>
      <c r="J230" s="48">
        <v>0</v>
      </c>
      <c r="K230" s="48">
        <v>0</v>
      </c>
      <c r="L230" s="48">
        <v>0</v>
      </c>
      <c r="M230" s="48">
        <v>0</v>
      </c>
      <c r="N230" s="48">
        <v>0</v>
      </c>
      <c r="O230" s="48">
        <f t="shared" si="50"/>
        <v>0</v>
      </c>
      <c r="P230" s="48">
        <f t="shared" si="51"/>
        <v>0</v>
      </c>
      <c r="Q230" s="48">
        <v>0</v>
      </c>
      <c r="R230" s="48">
        <v>0</v>
      </c>
      <c r="S230" s="48">
        <v>0</v>
      </c>
      <c r="T230" s="48">
        <v>0</v>
      </c>
      <c r="U230" s="48">
        <v>0</v>
      </c>
      <c r="V230" s="48">
        <v>0</v>
      </c>
      <c r="W230" s="48">
        <v>0</v>
      </c>
      <c r="X230" s="48">
        <v>0</v>
      </c>
      <c r="Y230" s="48">
        <v>0</v>
      </c>
      <c r="Z230" s="48">
        <v>0</v>
      </c>
      <c r="AA230" s="49">
        <f t="shared" si="52"/>
        <v>0</v>
      </c>
      <c r="AB230" s="49">
        <f t="shared" si="53"/>
        <v>0</v>
      </c>
      <c r="AC230" s="49">
        <v>0</v>
      </c>
      <c r="AD230" s="49">
        <v>0</v>
      </c>
      <c r="AE230" s="49">
        <v>0</v>
      </c>
      <c r="AF230" s="49">
        <v>0</v>
      </c>
      <c r="AG230" s="49">
        <v>0</v>
      </c>
      <c r="AH230" s="49">
        <v>0</v>
      </c>
      <c r="AI230" s="49">
        <v>0</v>
      </c>
      <c r="AJ230" s="49">
        <v>0</v>
      </c>
      <c r="AK230" s="49">
        <v>0</v>
      </c>
      <c r="AL230" s="49">
        <v>0</v>
      </c>
      <c r="AM230" s="49">
        <v>0</v>
      </c>
      <c r="AN230" s="49">
        <v>0</v>
      </c>
      <c r="AO230" s="49">
        <v>0</v>
      </c>
      <c r="AP230" s="49">
        <v>0</v>
      </c>
      <c r="AQ230" s="47">
        <v>0</v>
      </c>
      <c r="AR230" s="48">
        <v>0</v>
      </c>
      <c r="AT230" s="46">
        <v>0</v>
      </c>
      <c r="AU230" s="45">
        <v>0</v>
      </c>
      <c r="AV230" s="44">
        <v>0</v>
      </c>
      <c r="AW230" s="43">
        <v>0</v>
      </c>
      <c r="AX230" s="42">
        <v>0</v>
      </c>
      <c r="AY230" s="41">
        <v>0</v>
      </c>
      <c r="AZ230" s="40"/>
      <c r="BA230" s="40"/>
      <c r="BB230" s="40"/>
      <c r="BC230" s="40"/>
      <c r="BD230" s="40"/>
      <c r="BE230" s="40"/>
      <c r="BF230" s="39">
        <v>0</v>
      </c>
      <c r="BG230" s="38">
        <v>0</v>
      </c>
      <c r="BK230" s="37"/>
      <c r="BL230" s="37"/>
      <c r="BM230" s="37"/>
      <c r="BN230" s="32"/>
      <c r="BP230" s="36"/>
      <c r="BQ230" s="36"/>
      <c r="BR230" s="36"/>
      <c r="CE230" s="35">
        <f t="shared" si="54"/>
        <v>0</v>
      </c>
      <c r="CF230" s="33">
        <f t="shared" si="55"/>
        <v>0</v>
      </c>
      <c r="CG230" s="34">
        <f t="shared" si="56"/>
        <v>0</v>
      </c>
      <c r="CH230" s="33">
        <f t="shared" si="57"/>
        <v>0</v>
      </c>
    </row>
    <row r="231" spans="1:86" ht="15" customHeight="1" x14ac:dyDescent="0.25">
      <c r="A231" s="53">
        <v>0</v>
      </c>
      <c r="B231" s="52">
        <v>0</v>
      </c>
      <c r="C231" s="51">
        <v>0</v>
      </c>
      <c r="D231" s="51">
        <v>0</v>
      </c>
      <c r="E231" s="50">
        <v>0</v>
      </c>
      <c r="F231" s="48">
        <v>0</v>
      </c>
      <c r="G231" s="48">
        <v>0</v>
      </c>
      <c r="H231" s="48">
        <v>0</v>
      </c>
      <c r="I231" s="48">
        <v>0</v>
      </c>
      <c r="J231" s="48">
        <v>0</v>
      </c>
      <c r="K231" s="48">
        <v>0</v>
      </c>
      <c r="L231" s="48">
        <v>0</v>
      </c>
      <c r="M231" s="48">
        <v>0</v>
      </c>
      <c r="N231" s="48">
        <v>0</v>
      </c>
      <c r="O231" s="48">
        <f t="shared" si="50"/>
        <v>0</v>
      </c>
      <c r="P231" s="48">
        <f t="shared" si="51"/>
        <v>0</v>
      </c>
      <c r="Q231" s="48">
        <v>0</v>
      </c>
      <c r="R231" s="48">
        <v>0</v>
      </c>
      <c r="S231" s="48">
        <v>0</v>
      </c>
      <c r="T231" s="48">
        <v>0</v>
      </c>
      <c r="U231" s="48">
        <v>0</v>
      </c>
      <c r="V231" s="48">
        <v>0</v>
      </c>
      <c r="W231" s="48">
        <v>0</v>
      </c>
      <c r="X231" s="48">
        <v>0</v>
      </c>
      <c r="Y231" s="48">
        <v>0</v>
      </c>
      <c r="Z231" s="48">
        <v>0</v>
      </c>
      <c r="AA231" s="49">
        <f t="shared" si="52"/>
        <v>0</v>
      </c>
      <c r="AB231" s="49">
        <f t="shared" si="53"/>
        <v>0</v>
      </c>
      <c r="AC231" s="49">
        <v>0</v>
      </c>
      <c r="AD231" s="49">
        <v>0</v>
      </c>
      <c r="AE231" s="49">
        <v>0</v>
      </c>
      <c r="AF231" s="49">
        <v>0</v>
      </c>
      <c r="AG231" s="49">
        <v>0</v>
      </c>
      <c r="AH231" s="49">
        <v>0</v>
      </c>
      <c r="AI231" s="49">
        <v>0</v>
      </c>
      <c r="AJ231" s="49">
        <v>0</v>
      </c>
      <c r="AK231" s="49">
        <v>0</v>
      </c>
      <c r="AL231" s="49">
        <v>0</v>
      </c>
      <c r="AM231" s="49">
        <v>0</v>
      </c>
      <c r="AN231" s="49">
        <v>0</v>
      </c>
      <c r="AO231" s="49">
        <v>0</v>
      </c>
      <c r="AP231" s="49">
        <v>0</v>
      </c>
      <c r="AQ231" s="47">
        <v>0</v>
      </c>
      <c r="AR231" s="48">
        <v>0</v>
      </c>
      <c r="AT231" s="46">
        <v>0</v>
      </c>
      <c r="AU231" s="45">
        <v>0</v>
      </c>
      <c r="AV231" s="44">
        <v>0</v>
      </c>
      <c r="AW231" s="43">
        <v>0</v>
      </c>
      <c r="AX231" s="42">
        <v>0</v>
      </c>
      <c r="AY231" s="41">
        <v>0</v>
      </c>
      <c r="AZ231" s="40"/>
      <c r="BA231" s="40"/>
      <c r="BB231" s="40"/>
      <c r="BC231" s="40"/>
      <c r="BD231" s="40"/>
      <c r="BE231" s="40"/>
      <c r="BF231" s="39">
        <v>0</v>
      </c>
      <c r="BG231" s="38">
        <v>0</v>
      </c>
      <c r="BK231" s="37"/>
      <c r="BL231" s="37"/>
      <c r="BM231" s="37"/>
      <c r="BN231" s="32"/>
      <c r="BP231" s="36"/>
      <c r="BQ231" s="36"/>
      <c r="BR231" s="36"/>
      <c r="CE231" s="35">
        <f t="shared" si="54"/>
        <v>0</v>
      </c>
      <c r="CF231" s="33">
        <f t="shared" si="55"/>
        <v>0</v>
      </c>
      <c r="CG231" s="34">
        <f t="shared" si="56"/>
        <v>0</v>
      </c>
      <c r="CH231" s="33">
        <f t="shared" si="57"/>
        <v>0</v>
      </c>
    </row>
    <row r="232" spans="1:86" ht="15" customHeight="1" x14ac:dyDescent="0.25">
      <c r="A232" s="53">
        <v>0</v>
      </c>
      <c r="B232" s="52">
        <v>0</v>
      </c>
      <c r="C232" s="51">
        <v>0</v>
      </c>
      <c r="D232" s="51">
        <v>0</v>
      </c>
      <c r="E232" s="50">
        <v>0</v>
      </c>
      <c r="F232" s="48">
        <v>0</v>
      </c>
      <c r="G232" s="48">
        <v>0</v>
      </c>
      <c r="H232" s="48">
        <v>0</v>
      </c>
      <c r="I232" s="48">
        <v>0</v>
      </c>
      <c r="J232" s="48">
        <v>0</v>
      </c>
      <c r="K232" s="48">
        <v>0</v>
      </c>
      <c r="L232" s="48">
        <v>0</v>
      </c>
      <c r="M232" s="48">
        <v>0</v>
      </c>
      <c r="N232" s="48">
        <v>0</v>
      </c>
      <c r="O232" s="48">
        <f t="shared" si="50"/>
        <v>0</v>
      </c>
      <c r="P232" s="48">
        <f t="shared" si="51"/>
        <v>0</v>
      </c>
      <c r="Q232" s="48">
        <v>0</v>
      </c>
      <c r="R232" s="48">
        <v>0</v>
      </c>
      <c r="S232" s="48">
        <v>0</v>
      </c>
      <c r="T232" s="48">
        <v>0</v>
      </c>
      <c r="U232" s="48">
        <v>0</v>
      </c>
      <c r="V232" s="48">
        <v>0</v>
      </c>
      <c r="W232" s="48">
        <v>0</v>
      </c>
      <c r="X232" s="48">
        <v>0</v>
      </c>
      <c r="Y232" s="48">
        <v>0</v>
      </c>
      <c r="Z232" s="48">
        <v>0</v>
      </c>
      <c r="AA232" s="49">
        <f t="shared" si="52"/>
        <v>0</v>
      </c>
      <c r="AB232" s="49">
        <f t="shared" si="53"/>
        <v>0</v>
      </c>
      <c r="AC232" s="49">
        <v>0</v>
      </c>
      <c r="AD232" s="49">
        <v>0</v>
      </c>
      <c r="AE232" s="49">
        <v>0</v>
      </c>
      <c r="AF232" s="49">
        <v>0</v>
      </c>
      <c r="AG232" s="49">
        <v>0</v>
      </c>
      <c r="AH232" s="49">
        <v>0</v>
      </c>
      <c r="AI232" s="49">
        <v>0</v>
      </c>
      <c r="AJ232" s="49">
        <v>0</v>
      </c>
      <c r="AK232" s="49">
        <v>0</v>
      </c>
      <c r="AL232" s="49">
        <v>0</v>
      </c>
      <c r="AM232" s="49">
        <v>0</v>
      </c>
      <c r="AN232" s="49">
        <v>0</v>
      </c>
      <c r="AO232" s="49">
        <v>0</v>
      </c>
      <c r="AP232" s="49">
        <v>0</v>
      </c>
      <c r="AQ232" s="47">
        <v>0</v>
      </c>
      <c r="AR232" s="48">
        <v>0</v>
      </c>
      <c r="AT232" s="46">
        <v>0</v>
      </c>
      <c r="AU232" s="45">
        <v>0</v>
      </c>
      <c r="AV232" s="44">
        <v>0</v>
      </c>
      <c r="AW232" s="43">
        <v>0</v>
      </c>
      <c r="AX232" s="42">
        <v>0</v>
      </c>
      <c r="AY232" s="41">
        <v>0</v>
      </c>
      <c r="AZ232" s="40"/>
      <c r="BA232" s="40"/>
      <c r="BB232" s="40"/>
      <c r="BC232" s="40"/>
      <c r="BD232" s="40"/>
      <c r="BE232" s="40"/>
      <c r="BF232" s="39">
        <v>0</v>
      </c>
      <c r="BG232" s="38">
        <v>0</v>
      </c>
      <c r="BK232" s="37"/>
      <c r="BL232" s="37"/>
      <c r="BM232" s="37"/>
      <c r="BN232" s="32"/>
      <c r="BP232" s="36"/>
      <c r="BQ232" s="36"/>
      <c r="BR232" s="36"/>
      <c r="CE232" s="35">
        <f t="shared" si="54"/>
        <v>0</v>
      </c>
      <c r="CF232" s="33">
        <f t="shared" si="55"/>
        <v>0</v>
      </c>
      <c r="CG232" s="34">
        <f t="shared" si="56"/>
        <v>0</v>
      </c>
      <c r="CH232" s="33">
        <f t="shared" si="57"/>
        <v>0</v>
      </c>
    </row>
    <row r="233" spans="1:86" ht="15" customHeight="1" x14ac:dyDescent="0.25">
      <c r="A233" s="53">
        <v>0</v>
      </c>
      <c r="B233" s="52">
        <v>0</v>
      </c>
      <c r="C233" s="51">
        <v>0</v>
      </c>
      <c r="D233" s="51">
        <v>0</v>
      </c>
      <c r="E233" s="50">
        <v>0</v>
      </c>
      <c r="F233" s="48">
        <v>0</v>
      </c>
      <c r="G233" s="48">
        <v>0</v>
      </c>
      <c r="H233" s="48">
        <v>0</v>
      </c>
      <c r="I233" s="48">
        <v>0</v>
      </c>
      <c r="J233" s="48">
        <v>0</v>
      </c>
      <c r="K233" s="48">
        <v>0</v>
      </c>
      <c r="L233" s="48">
        <v>0</v>
      </c>
      <c r="M233" s="48">
        <v>0</v>
      </c>
      <c r="N233" s="48">
        <v>0</v>
      </c>
      <c r="O233" s="48">
        <f t="shared" si="50"/>
        <v>0</v>
      </c>
      <c r="P233" s="48">
        <f t="shared" si="51"/>
        <v>0</v>
      </c>
      <c r="Q233" s="48">
        <v>0</v>
      </c>
      <c r="R233" s="48">
        <v>0</v>
      </c>
      <c r="S233" s="48">
        <v>0</v>
      </c>
      <c r="T233" s="48">
        <v>0</v>
      </c>
      <c r="U233" s="48">
        <v>0</v>
      </c>
      <c r="V233" s="48">
        <v>0</v>
      </c>
      <c r="W233" s="48">
        <v>0</v>
      </c>
      <c r="X233" s="48">
        <v>0</v>
      </c>
      <c r="Y233" s="48">
        <v>0</v>
      </c>
      <c r="Z233" s="48">
        <v>0</v>
      </c>
      <c r="AA233" s="49">
        <f t="shared" si="52"/>
        <v>0</v>
      </c>
      <c r="AB233" s="49">
        <f t="shared" si="53"/>
        <v>0</v>
      </c>
      <c r="AC233" s="49">
        <v>0</v>
      </c>
      <c r="AD233" s="49">
        <v>0</v>
      </c>
      <c r="AE233" s="49">
        <v>0</v>
      </c>
      <c r="AF233" s="49">
        <v>0</v>
      </c>
      <c r="AG233" s="49">
        <v>0</v>
      </c>
      <c r="AH233" s="49">
        <v>0</v>
      </c>
      <c r="AI233" s="49">
        <v>0</v>
      </c>
      <c r="AJ233" s="49">
        <v>0</v>
      </c>
      <c r="AK233" s="49">
        <v>0</v>
      </c>
      <c r="AL233" s="49">
        <v>0</v>
      </c>
      <c r="AM233" s="49">
        <v>0</v>
      </c>
      <c r="AN233" s="49">
        <v>0</v>
      </c>
      <c r="AO233" s="49">
        <v>0</v>
      </c>
      <c r="AP233" s="49">
        <v>0</v>
      </c>
      <c r="AQ233" s="47">
        <v>0</v>
      </c>
      <c r="AR233" s="48">
        <v>0</v>
      </c>
      <c r="AT233" s="46">
        <v>0</v>
      </c>
      <c r="AU233" s="45">
        <v>0</v>
      </c>
      <c r="AV233" s="44">
        <v>0</v>
      </c>
      <c r="AW233" s="43">
        <v>0</v>
      </c>
      <c r="AX233" s="42">
        <v>0</v>
      </c>
      <c r="AY233" s="41">
        <v>0</v>
      </c>
      <c r="AZ233" s="40"/>
      <c r="BA233" s="40"/>
      <c r="BB233" s="40"/>
      <c r="BC233" s="40"/>
      <c r="BD233" s="40"/>
      <c r="BE233" s="40"/>
      <c r="BF233" s="39">
        <v>0</v>
      </c>
      <c r="BG233" s="38">
        <v>0</v>
      </c>
      <c r="BK233" s="37"/>
      <c r="BL233" s="37"/>
      <c r="BM233" s="37"/>
      <c r="BN233" s="32"/>
      <c r="BP233" s="36"/>
      <c r="BQ233" s="36"/>
      <c r="BR233" s="36"/>
      <c r="CE233" s="35">
        <f t="shared" si="54"/>
        <v>0</v>
      </c>
      <c r="CF233" s="33">
        <f t="shared" si="55"/>
        <v>0</v>
      </c>
      <c r="CG233" s="34">
        <f t="shared" si="56"/>
        <v>0</v>
      </c>
      <c r="CH233" s="33">
        <f t="shared" si="57"/>
        <v>0</v>
      </c>
    </row>
    <row r="234" spans="1:86" ht="15" customHeight="1" x14ac:dyDescent="0.25">
      <c r="A234" s="53">
        <v>0</v>
      </c>
      <c r="B234" s="52">
        <v>0</v>
      </c>
      <c r="C234" s="51">
        <v>0</v>
      </c>
      <c r="D234" s="51">
        <v>0</v>
      </c>
      <c r="E234" s="50">
        <v>0</v>
      </c>
      <c r="F234" s="48">
        <v>0</v>
      </c>
      <c r="G234" s="48">
        <v>0</v>
      </c>
      <c r="H234" s="48">
        <v>0</v>
      </c>
      <c r="I234" s="48">
        <v>0</v>
      </c>
      <c r="J234" s="48">
        <v>0</v>
      </c>
      <c r="K234" s="48">
        <v>0</v>
      </c>
      <c r="L234" s="48">
        <v>0</v>
      </c>
      <c r="M234" s="48">
        <v>0</v>
      </c>
      <c r="N234" s="48">
        <v>0</v>
      </c>
      <c r="O234" s="48">
        <f t="shared" si="50"/>
        <v>0</v>
      </c>
      <c r="P234" s="48">
        <f t="shared" si="51"/>
        <v>0</v>
      </c>
      <c r="Q234" s="48">
        <v>0</v>
      </c>
      <c r="R234" s="48">
        <v>0</v>
      </c>
      <c r="S234" s="48">
        <v>0</v>
      </c>
      <c r="T234" s="48">
        <v>0</v>
      </c>
      <c r="U234" s="48">
        <v>0</v>
      </c>
      <c r="V234" s="48">
        <v>0</v>
      </c>
      <c r="W234" s="48">
        <v>0</v>
      </c>
      <c r="X234" s="48">
        <v>0</v>
      </c>
      <c r="Y234" s="48">
        <v>0</v>
      </c>
      <c r="Z234" s="48">
        <v>0</v>
      </c>
      <c r="AA234" s="49">
        <f t="shared" si="52"/>
        <v>0</v>
      </c>
      <c r="AB234" s="49">
        <f t="shared" si="53"/>
        <v>0</v>
      </c>
      <c r="AC234" s="49">
        <v>0</v>
      </c>
      <c r="AD234" s="49">
        <v>0</v>
      </c>
      <c r="AE234" s="49">
        <v>0</v>
      </c>
      <c r="AF234" s="49">
        <v>0</v>
      </c>
      <c r="AG234" s="49">
        <v>0</v>
      </c>
      <c r="AH234" s="49">
        <v>0</v>
      </c>
      <c r="AI234" s="49">
        <v>0</v>
      </c>
      <c r="AJ234" s="49">
        <v>0</v>
      </c>
      <c r="AK234" s="49">
        <v>0</v>
      </c>
      <c r="AL234" s="49">
        <v>0</v>
      </c>
      <c r="AM234" s="49">
        <v>0</v>
      </c>
      <c r="AN234" s="49">
        <v>0</v>
      </c>
      <c r="AO234" s="49">
        <v>0</v>
      </c>
      <c r="AP234" s="49">
        <v>0</v>
      </c>
      <c r="AQ234" s="47">
        <v>0</v>
      </c>
      <c r="AR234" s="48">
        <v>0</v>
      </c>
      <c r="AT234" s="46">
        <v>0</v>
      </c>
      <c r="AU234" s="45">
        <v>0</v>
      </c>
      <c r="AV234" s="44">
        <v>0</v>
      </c>
      <c r="AW234" s="43">
        <v>0</v>
      </c>
      <c r="AX234" s="42">
        <v>0</v>
      </c>
      <c r="AY234" s="41">
        <v>0</v>
      </c>
      <c r="AZ234" s="40"/>
      <c r="BA234" s="40"/>
      <c r="BB234" s="40"/>
      <c r="BC234" s="40"/>
      <c r="BD234" s="40"/>
      <c r="BE234" s="40"/>
      <c r="BF234" s="39">
        <v>0</v>
      </c>
      <c r="BG234" s="38">
        <v>0</v>
      </c>
      <c r="BK234" s="37"/>
      <c r="BL234" s="37"/>
      <c r="BM234" s="37"/>
      <c r="BN234" s="32"/>
      <c r="BP234" s="36"/>
      <c r="BQ234" s="36"/>
      <c r="BR234" s="36"/>
      <c r="CE234" s="35">
        <f t="shared" si="54"/>
        <v>0</v>
      </c>
      <c r="CF234" s="33">
        <f t="shared" si="55"/>
        <v>0</v>
      </c>
      <c r="CG234" s="34">
        <f t="shared" si="56"/>
        <v>0</v>
      </c>
      <c r="CH234" s="33">
        <f t="shared" si="57"/>
        <v>0</v>
      </c>
    </row>
    <row r="235" spans="1:86" ht="15" customHeight="1" x14ac:dyDescent="0.25">
      <c r="A235" s="53">
        <v>0</v>
      </c>
      <c r="B235" s="52">
        <v>0</v>
      </c>
      <c r="C235" s="51">
        <v>0</v>
      </c>
      <c r="D235" s="51">
        <v>0</v>
      </c>
      <c r="E235" s="50">
        <v>0</v>
      </c>
      <c r="F235" s="48">
        <v>0</v>
      </c>
      <c r="G235" s="48">
        <v>0</v>
      </c>
      <c r="H235" s="48">
        <v>0</v>
      </c>
      <c r="I235" s="48">
        <v>0</v>
      </c>
      <c r="J235" s="48">
        <v>0</v>
      </c>
      <c r="K235" s="48">
        <v>0</v>
      </c>
      <c r="L235" s="48">
        <v>0</v>
      </c>
      <c r="M235" s="48">
        <v>0</v>
      </c>
      <c r="N235" s="48">
        <v>0</v>
      </c>
      <c r="O235" s="48">
        <f t="shared" si="50"/>
        <v>0</v>
      </c>
      <c r="P235" s="48">
        <f t="shared" si="51"/>
        <v>0</v>
      </c>
      <c r="Q235" s="48">
        <v>0</v>
      </c>
      <c r="R235" s="48">
        <v>0</v>
      </c>
      <c r="S235" s="48">
        <v>0</v>
      </c>
      <c r="T235" s="48">
        <v>0</v>
      </c>
      <c r="U235" s="48">
        <v>0</v>
      </c>
      <c r="V235" s="48">
        <v>0</v>
      </c>
      <c r="W235" s="48">
        <v>0</v>
      </c>
      <c r="X235" s="48">
        <v>0</v>
      </c>
      <c r="Y235" s="48">
        <v>0</v>
      </c>
      <c r="Z235" s="48">
        <v>0</v>
      </c>
      <c r="AA235" s="49">
        <f t="shared" si="52"/>
        <v>0</v>
      </c>
      <c r="AB235" s="49">
        <f t="shared" si="53"/>
        <v>0</v>
      </c>
      <c r="AC235" s="49">
        <v>0</v>
      </c>
      <c r="AD235" s="49">
        <v>0</v>
      </c>
      <c r="AE235" s="49">
        <v>0</v>
      </c>
      <c r="AF235" s="49">
        <v>0</v>
      </c>
      <c r="AG235" s="49">
        <v>0</v>
      </c>
      <c r="AH235" s="49">
        <v>0</v>
      </c>
      <c r="AI235" s="49">
        <v>0</v>
      </c>
      <c r="AJ235" s="49">
        <v>0</v>
      </c>
      <c r="AK235" s="49">
        <v>0</v>
      </c>
      <c r="AL235" s="49">
        <v>0</v>
      </c>
      <c r="AM235" s="49">
        <v>0</v>
      </c>
      <c r="AN235" s="49">
        <v>0</v>
      </c>
      <c r="AO235" s="49">
        <v>0</v>
      </c>
      <c r="AP235" s="49">
        <v>0</v>
      </c>
      <c r="AQ235" s="47">
        <v>0</v>
      </c>
      <c r="AR235" s="48">
        <v>0</v>
      </c>
      <c r="AT235" s="46">
        <v>0</v>
      </c>
      <c r="AU235" s="45">
        <v>0</v>
      </c>
      <c r="AV235" s="44">
        <v>0</v>
      </c>
      <c r="AW235" s="43">
        <v>0</v>
      </c>
      <c r="AX235" s="42">
        <v>0</v>
      </c>
      <c r="AY235" s="41">
        <v>0</v>
      </c>
      <c r="AZ235" s="40"/>
      <c r="BA235" s="40"/>
      <c r="BB235" s="40"/>
      <c r="BC235" s="40"/>
      <c r="BD235" s="40"/>
      <c r="BE235" s="40"/>
      <c r="BF235" s="39">
        <v>0</v>
      </c>
      <c r="BG235" s="38">
        <v>0</v>
      </c>
      <c r="BK235" s="37"/>
      <c r="BL235" s="37"/>
      <c r="BM235" s="37"/>
      <c r="BN235" s="32"/>
      <c r="BP235" s="36"/>
      <c r="BQ235" s="36"/>
      <c r="BR235" s="36"/>
      <c r="CE235" s="35">
        <f t="shared" si="54"/>
        <v>0</v>
      </c>
      <c r="CF235" s="33">
        <f t="shared" si="55"/>
        <v>0</v>
      </c>
      <c r="CG235" s="34">
        <f t="shared" si="56"/>
        <v>0</v>
      </c>
      <c r="CH235" s="33">
        <f t="shared" si="57"/>
        <v>0</v>
      </c>
    </row>
    <row r="236" spans="1:86" ht="15" customHeight="1" x14ac:dyDescent="0.25">
      <c r="A236" s="53">
        <v>0</v>
      </c>
      <c r="B236" s="52">
        <v>0</v>
      </c>
      <c r="C236" s="51">
        <v>0</v>
      </c>
      <c r="D236" s="51">
        <v>0</v>
      </c>
      <c r="E236" s="50">
        <v>0</v>
      </c>
      <c r="F236" s="48">
        <v>0</v>
      </c>
      <c r="G236" s="48">
        <v>0</v>
      </c>
      <c r="H236" s="48">
        <v>0</v>
      </c>
      <c r="I236" s="48">
        <v>0</v>
      </c>
      <c r="J236" s="48">
        <v>0</v>
      </c>
      <c r="K236" s="48">
        <v>0</v>
      </c>
      <c r="L236" s="48">
        <v>0</v>
      </c>
      <c r="M236" s="48">
        <v>0</v>
      </c>
      <c r="N236" s="48">
        <v>0</v>
      </c>
      <c r="O236" s="48">
        <f t="shared" si="50"/>
        <v>0</v>
      </c>
      <c r="P236" s="48">
        <f t="shared" si="51"/>
        <v>0</v>
      </c>
      <c r="Q236" s="48">
        <v>0</v>
      </c>
      <c r="R236" s="48">
        <v>0</v>
      </c>
      <c r="S236" s="48">
        <v>0</v>
      </c>
      <c r="T236" s="48">
        <v>0</v>
      </c>
      <c r="U236" s="48">
        <v>0</v>
      </c>
      <c r="V236" s="48">
        <v>0</v>
      </c>
      <c r="W236" s="48">
        <v>0</v>
      </c>
      <c r="X236" s="48">
        <v>0</v>
      </c>
      <c r="Y236" s="48">
        <v>0</v>
      </c>
      <c r="Z236" s="48">
        <v>0</v>
      </c>
      <c r="AA236" s="49">
        <f t="shared" si="52"/>
        <v>0</v>
      </c>
      <c r="AB236" s="49">
        <f t="shared" si="53"/>
        <v>0</v>
      </c>
      <c r="AC236" s="49">
        <v>0</v>
      </c>
      <c r="AD236" s="49">
        <v>0</v>
      </c>
      <c r="AE236" s="49">
        <v>0</v>
      </c>
      <c r="AF236" s="49">
        <v>0</v>
      </c>
      <c r="AG236" s="49">
        <v>0</v>
      </c>
      <c r="AH236" s="49">
        <v>0</v>
      </c>
      <c r="AI236" s="49">
        <v>0</v>
      </c>
      <c r="AJ236" s="49">
        <v>0</v>
      </c>
      <c r="AK236" s="49">
        <v>0</v>
      </c>
      <c r="AL236" s="49">
        <v>0</v>
      </c>
      <c r="AM236" s="49">
        <v>0</v>
      </c>
      <c r="AN236" s="49">
        <v>0</v>
      </c>
      <c r="AO236" s="49">
        <v>0</v>
      </c>
      <c r="AP236" s="49">
        <v>0</v>
      </c>
      <c r="AQ236" s="47">
        <v>0</v>
      </c>
      <c r="AR236" s="48">
        <v>0</v>
      </c>
      <c r="AT236" s="46">
        <v>0</v>
      </c>
      <c r="AU236" s="45">
        <v>0</v>
      </c>
      <c r="AV236" s="44">
        <v>0</v>
      </c>
      <c r="AW236" s="43">
        <v>0</v>
      </c>
      <c r="AX236" s="42">
        <v>0</v>
      </c>
      <c r="AY236" s="41">
        <v>0</v>
      </c>
      <c r="AZ236" s="40"/>
      <c r="BA236" s="40"/>
      <c r="BB236" s="40"/>
      <c r="BC236" s="40"/>
      <c r="BD236" s="40"/>
      <c r="BE236" s="40"/>
      <c r="BF236" s="39">
        <v>0</v>
      </c>
      <c r="BG236" s="38">
        <v>0</v>
      </c>
      <c r="BK236" s="37"/>
      <c r="BL236" s="37"/>
      <c r="BM236" s="37"/>
      <c r="BN236" s="32"/>
      <c r="BP236" s="36"/>
      <c r="BQ236" s="36"/>
      <c r="BR236" s="36"/>
      <c r="CE236" s="35">
        <f t="shared" si="54"/>
        <v>0</v>
      </c>
      <c r="CF236" s="33">
        <f t="shared" si="55"/>
        <v>0</v>
      </c>
      <c r="CG236" s="34">
        <f t="shared" si="56"/>
        <v>0</v>
      </c>
      <c r="CH236" s="33">
        <f t="shared" si="57"/>
        <v>0</v>
      </c>
    </row>
    <row r="237" spans="1:86" ht="15" customHeight="1" x14ac:dyDescent="0.25">
      <c r="A237" s="53">
        <v>0</v>
      </c>
      <c r="B237" s="52">
        <v>0</v>
      </c>
      <c r="C237" s="51">
        <v>0</v>
      </c>
      <c r="D237" s="51">
        <v>0</v>
      </c>
      <c r="E237" s="50">
        <v>0</v>
      </c>
      <c r="F237" s="48">
        <v>0</v>
      </c>
      <c r="G237" s="48">
        <v>0</v>
      </c>
      <c r="H237" s="48">
        <v>0</v>
      </c>
      <c r="I237" s="48">
        <v>0</v>
      </c>
      <c r="J237" s="48">
        <v>0</v>
      </c>
      <c r="K237" s="48">
        <v>0</v>
      </c>
      <c r="L237" s="48">
        <v>0</v>
      </c>
      <c r="M237" s="48">
        <v>0</v>
      </c>
      <c r="N237" s="48">
        <v>0</v>
      </c>
      <c r="O237" s="48">
        <f t="shared" si="50"/>
        <v>0</v>
      </c>
      <c r="P237" s="48">
        <f t="shared" si="51"/>
        <v>0</v>
      </c>
      <c r="Q237" s="48">
        <v>0</v>
      </c>
      <c r="R237" s="48">
        <v>0</v>
      </c>
      <c r="S237" s="48">
        <v>0</v>
      </c>
      <c r="T237" s="48">
        <v>0</v>
      </c>
      <c r="U237" s="48">
        <v>0</v>
      </c>
      <c r="V237" s="48">
        <v>0</v>
      </c>
      <c r="W237" s="48">
        <v>0</v>
      </c>
      <c r="X237" s="48">
        <v>0</v>
      </c>
      <c r="Y237" s="48">
        <v>0</v>
      </c>
      <c r="Z237" s="48">
        <v>0</v>
      </c>
      <c r="AA237" s="49">
        <f t="shared" si="52"/>
        <v>0</v>
      </c>
      <c r="AB237" s="49">
        <f t="shared" si="53"/>
        <v>0</v>
      </c>
      <c r="AC237" s="49">
        <v>0</v>
      </c>
      <c r="AD237" s="49">
        <v>0</v>
      </c>
      <c r="AE237" s="49">
        <v>0</v>
      </c>
      <c r="AF237" s="49">
        <v>0</v>
      </c>
      <c r="AG237" s="49">
        <v>0</v>
      </c>
      <c r="AH237" s="49">
        <v>0</v>
      </c>
      <c r="AI237" s="49">
        <v>0</v>
      </c>
      <c r="AJ237" s="49">
        <v>0</v>
      </c>
      <c r="AK237" s="49">
        <v>0</v>
      </c>
      <c r="AL237" s="49">
        <v>0</v>
      </c>
      <c r="AM237" s="49">
        <v>0</v>
      </c>
      <c r="AN237" s="49">
        <v>0</v>
      </c>
      <c r="AO237" s="49">
        <v>0</v>
      </c>
      <c r="AP237" s="49">
        <v>0</v>
      </c>
      <c r="AQ237" s="47">
        <v>0</v>
      </c>
      <c r="AR237" s="48">
        <v>0</v>
      </c>
      <c r="AT237" s="46">
        <v>0</v>
      </c>
      <c r="AU237" s="45">
        <v>0</v>
      </c>
      <c r="AV237" s="44">
        <v>0</v>
      </c>
      <c r="AW237" s="43">
        <v>0</v>
      </c>
      <c r="AX237" s="42">
        <v>0</v>
      </c>
      <c r="AY237" s="41">
        <v>0</v>
      </c>
      <c r="AZ237" s="40"/>
      <c r="BA237" s="40"/>
      <c r="BB237" s="40"/>
      <c r="BC237" s="40"/>
      <c r="BD237" s="40"/>
      <c r="BE237" s="40"/>
      <c r="BF237" s="39">
        <v>0</v>
      </c>
      <c r="BG237" s="38">
        <v>0</v>
      </c>
      <c r="BK237" s="37"/>
      <c r="BL237" s="37"/>
      <c r="BM237" s="37"/>
      <c r="BN237" s="32"/>
      <c r="BP237" s="36"/>
      <c r="BQ237" s="36"/>
      <c r="BR237" s="36"/>
      <c r="CE237" s="35">
        <f t="shared" si="54"/>
        <v>0</v>
      </c>
      <c r="CF237" s="33">
        <f t="shared" si="55"/>
        <v>0</v>
      </c>
      <c r="CG237" s="34">
        <f t="shared" si="56"/>
        <v>0</v>
      </c>
      <c r="CH237" s="33">
        <f t="shared" si="57"/>
        <v>0</v>
      </c>
    </row>
    <row r="238" spans="1:86" ht="15" customHeight="1" x14ac:dyDescent="0.25">
      <c r="A238" s="53">
        <v>0</v>
      </c>
      <c r="B238" s="52">
        <v>0</v>
      </c>
      <c r="C238" s="51">
        <v>0</v>
      </c>
      <c r="D238" s="51">
        <v>0</v>
      </c>
      <c r="E238" s="50">
        <v>0</v>
      </c>
      <c r="F238" s="48">
        <v>0</v>
      </c>
      <c r="G238" s="48">
        <v>0</v>
      </c>
      <c r="H238" s="48">
        <v>0</v>
      </c>
      <c r="I238" s="48">
        <v>0</v>
      </c>
      <c r="J238" s="48">
        <v>0</v>
      </c>
      <c r="K238" s="48">
        <v>0</v>
      </c>
      <c r="L238" s="48">
        <v>0</v>
      </c>
      <c r="M238" s="48">
        <v>0</v>
      </c>
      <c r="N238" s="48">
        <v>0</v>
      </c>
      <c r="O238" s="48">
        <f t="shared" si="50"/>
        <v>0</v>
      </c>
      <c r="P238" s="48">
        <f t="shared" si="51"/>
        <v>0</v>
      </c>
      <c r="Q238" s="48">
        <v>0</v>
      </c>
      <c r="R238" s="48">
        <v>0</v>
      </c>
      <c r="S238" s="48">
        <v>0</v>
      </c>
      <c r="T238" s="48">
        <v>0</v>
      </c>
      <c r="U238" s="48">
        <v>0</v>
      </c>
      <c r="V238" s="48">
        <v>0</v>
      </c>
      <c r="W238" s="48">
        <v>0</v>
      </c>
      <c r="X238" s="48">
        <v>0</v>
      </c>
      <c r="Y238" s="48">
        <v>0</v>
      </c>
      <c r="Z238" s="48">
        <v>0</v>
      </c>
      <c r="AA238" s="49">
        <f t="shared" si="52"/>
        <v>0</v>
      </c>
      <c r="AB238" s="49">
        <f t="shared" si="53"/>
        <v>0</v>
      </c>
      <c r="AC238" s="49">
        <v>0</v>
      </c>
      <c r="AD238" s="49">
        <v>0</v>
      </c>
      <c r="AE238" s="49">
        <v>0</v>
      </c>
      <c r="AF238" s="49">
        <v>0</v>
      </c>
      <c r="AG238" s="49">
        <v>0</v>
      </c>
      <c r="AH238" s="49">
        <v>0</v>
      </c>
      <c r="AI238" s="49">
        <v>0</v>
      </c>
      <c r="AJ238" s="49">
        <v>0</v>
      </c>
      <c r="AK238" s="49">
        <v>0</v>
      </c>
      <c r="AL238" s="49">
        <v>0</v>
      </c>
      <c r="AM238" s="49">
        <v>0</v>
      </c>
      <c r="AN238" s="49">
        <v>0</v>
      </c>
      <c r="AO238" s="49">
        <v>0</v>
      </c>
      <c r="AP238" s="49">
        <v>0</v>
      </c>
      <c r="AQ238" s="47">
        <v>0</v>
      </c>
      <c r="AR238" s="48">
        <v>0</v>
      </c>
      <c r="AT238" s="46">
        <v>0</v>
      </c>
      <c r="AU238" s="45">
        <v>0</v>
      </c>
      <c r="AV238" s="44">
        <v>0</v>
      </c>
      <c r="AW238" s="43">
        <v>0</v>
      </c>
      <c r="AX238" s="42">
        <v>0</v>
      </c>
      <c r="AY238" s="41">
        <v>0</v>
      </c>
      <c r="AZ238" s="40"/>
      <c r="BA238" s="40"/>
      <c r="BB238" s="40"/>
      <c r="BC238" s="40"/>
      <c r="BD238" s="40"/>
      <c r="BE238" s="40"/>
      <c r="BF238" s="39">
        <v>0</v>
      </c>
      <c r="BG238" s="38">
        <v>0</v>
      </c>
      <c r="BK238" s="37"/>
      <c r="BL238" s="37"/>
      <c r="BM238" s="37"/>
      <c r="BN238" s="32"/>
      <c r="BP238" s="36"/>
      <c r="BQ238" s="36"/>
      <c r="BR238" s="36"/>
      <c r="CE238" s="35">
        <f t="shared" si="54"/>
        <v>0</v>
      </c>
      <c r="CF238" s="33">
        <f t="shared" si="55"/>
        <v>0</v>
      </c>
      <c r="CG238" s="34">
        <f t="shared" si="56"/>
        <v>0</v>
      </c>
      <c r="CH238" s="33">
        <f t="shared" si="57"/>
        <v>0</v>
      </c>
    </row>
    <row r="239" spans="1:86" ht="15" customHeight="1" x14ac:dyDescent="0.25">
      <c r="A239" s="53">
        <v>0</v>
      </c>
      <c r="B239" s="52">
        <v>0</v>
      </c>
      <c r="C239" s="51">
        <v>0</v>
      </c>
      <c r="D239" s="51">
        <v>0</v>
      </c>
      <c r="E239" s="50">
        <v>0</v>
      </c>
      <c r="F239" s="48">
        <v>0</v>
      </c>
      <c r="G239" s="48">
        <v>0</v>
      </c>
      <c r="H239" s="48">
        <v>0</v>
      </c>
      <c r="I239" s="48">
        <v>0</v>
      </c>
      <c r="J239" s="48">
        <v>0</v>
      </c>
      <c r="K239" s="48">
        <v>0</v>
      </c>
      <c r="L239" s="48">
        <v>0</v>
      </c>
      <c r="M239" s="48">
        <v>0</v>
      </c>
      <c r="N239" s="48">
        <v>0</v>
      </c>
      <c r="O239" s="48">
        <f t="shared" si="50"/>
        <v>0</v>
      </c>
      <c r="P239" s="48">
        <f t="shared" si="51"/>
        <v>0</v>
      </c>
      <c r="Q239" s="48">
        <v>0</v>
      </c>
      <c r="R239" s="48">
        <v>0</v>
      </c>
      <c r="S239" s="48">
        <v>0</v>
      </c>
      <c r="T239" s="48">
        <v>0</v>
      </c>
      <c r="U239" s="48">
        <v>0</v>
      </c>
      <c r="V239" s="48">
        <v>0</v>
      </c>
      <c r="W239" s="48">
        <v>0</v>
      </c>
      <c r="X239" s="48">
        <v>0</v>
      </c>
      <c r="Y239" s="48">
        <v>0</v>
      </c>
      <c r="Z239" s="48">
        <v>0</v>
      </c>
      <c r="AA239" s="49">
        <f t="shared" si="52"/>
        <v>0</v>
      </c>
      <c r="AB239" s="49">
        <f t="shared" si="53"/>
        <v>0</v>
      </c>
      <c r="AC239" s="49">
        <v>0</v>
      </c>
      <c r="AD239" s="49">
        <v>0</v>
      </c>
      <c r="AE239" s="49">
        <v>0</v>
      </c>
      <c r="AF239" s="49">
        <v>0</v>
      </c>
      <c r="AG239" s="49">
        <v>0</v>
      </c>
      <c r="AH239" s="49">
        <v>0</v>
      </c>
      <c r="AI239" s="49">
        <v>0</v>
      </c>
      <c r="AJ239" s="49">
        <v>0</v>
      </c>
      <c r="AK239" s="49">
        <v>0</v>
      </c>
      <c r="AL239" s="49">
        <v>0</v>
      </c>
      <c r="AM239" s="49">
        <v>0</v>
      </c>
      <c r="AN239" s="49">
        <v>0</v>
      </c>
      <c r="AO239" s="49">
        <v>0</v>
      </c>
      <c r="AP239" s="49">
        <v>0</v>
      </c>
      <c r="AQ239" s="47">
        <v>0</v>
      </c>
      <c r="AR239" s="48">
        <v>0</v>
      </c>
      <c r="AT239" s="46">
        <v>0</v>
      </c>
      <c r="AU239" s="45">
        <v>0</v>
      </c>
      <c r="AV239" s="44">
        <v>0</v>
      </c>
      <c r="AW239" s="43">
        <v>0</v>
      </c>
      <c r="AX239" s="42">
        <v>0</v>
      </c>
      <c r="AY239" s="41">
        <v>0</v>
      </c>
      <c r="AZ239" s="40"/>
      <c r="BA239" s="40"/>
      <c r="BB239" s="40"/>
      <c r="BC239" s="40"/>
      <c r="BD239" s="40"/>
      <c r="BE239" s="40"/>
      <c r="BF239" s="39">
        <v>0</v>
      </c>
      <c r="BG239" s="38">
        <v>0</v>
      </c>
      <c r="BK239" s="37"/>
      <c r="BL239" s="37"/>
      <c r="BM239" s="37"/>
      <c r="BN239" s="32"/>
      <c r="BP239" s="36"/>
      <c r="BQ239" s="36"/>
      <c r="BR239" s="36"/>
      <c r="CE239" s="35">
        <f t="shared" si="54"/>
        <v>0</v>
      </c>
      <c r="CF239" s="33">
        <f t="shared" si="55"/>
        <v>0</v>
      </c>
      <c r="CG239" s="34">
        <f t="shared" si="56"/>
        <v>0</v>
      </c>
      <c r="CH239" s="33">
        <f t="shared" si="57"/>
        <v>0</v>
      </c>
    </row>
    <row r="240" spans="1:86" ht="15" customHeight="1" x14ac:dyDescent="0.25">
      <c r="A240" s="53">
        <v>0</v>
      </c>
      <c r="B240" s="52">
        <v>0</v>
      </c>
      <c r="C240" s="51">
        <v>0</v>
      </c>
      <c r="D240" s="51">
        <v>0</v>
      </c>
      <c r="E240" s="50">
        <v>0</v>
      </c>
      <c r="F240" s="48">
        <v>0</v>
      </c>
      <c r="G240" s="48">
        <v>0</v>
      </c>
      <c r="H240" s="48">
        <v>0</v>
      </c>
      <c r="I240" s="48">
        <v>0</v>
      </c>
      <c r="J240" s="48">
        <v>0</v>
      </c>
      <c r="K240" s="48">
        <v>0</v>
      </c>
      <c r="L240" s="48">
        <v>0</v>
      </c>
      <c r="M240" s="48">
        <v>0</v>
      </c>
      <c r="N240" s="48">
        <v>0</v>
      </c>
      <c r="O240" s="48">
        <f t="shared" si="50"/>
        <v>0</v>
      </c>
      <c r="P240" s="48">
        <f t="shared" si="51"/>
        <v>0</v>
      </c>
      <c r="Q240" s="48">
        <v>0</v>
      </c>
      <c r="R240" s="48">
        <v>0</v>
      </c>
      <c r="S240" s="48">
        <v>0</v>
      </c>
      <c r="T240" s="48">
        <v>0</v>
      </c>
      <c r="U240" s="48">
        <v>0</v>
      </c>
      <c r="V240" s="48">
        <v>0</v>
      </c>
      <c r="W240" s="48">
        <v>0</v>
      </c>
      <c r="X240" s="48">
        <v>0</v>
      </c>
      <c r="Y240" s="48">
        <v>0</v>
      </c>
      <c r="Z240" s="48">
        <v>0</v>
      </c>
      <c r="AA240" s="49">
        <f t="shared" si="52"/>
        <v>0</v>
      </c>
      <c r="AB240" s="49">
        <f t="shared" si="53"/>
        <v>0</v>
      </c>
      <c r="AC240" s="49">
        <v>0</v>
      </c>
      <c r="AD240" s="49">
        <v>0</v>
      </c>
      <c r="AE240" s="49">
        <v>0</v>
      </c>
      <c r="AF240" s="49">
        <v>0</v>
      </c>
      <c r="AG240" s="49">
        <v>0</v>
      </c>
      <c r="AH240" s="49">
        <v>0</v>
      </c>
      <c r="AI240" s="49">
        <v>0</v>
      </c>
      <c r="AJ240" s="49">
        <v>0</v>
      </c>
      <c r="AK240" s="49">
        <v>0</v>
      </c>
      <c r="AL240" s="49">
        <v>0</v>
      </c>
      <c r="AM240" s="49">
        <v>0</v>
      </c>
      <c r="AN240" s="49">
        <v>0</v>
      </c>
      <c r="AO240" s="49">
        <v>0</v>
      </c>
      <c r="AP240" s="49">
        <v>0</v>
      </c>
      <c r="AQ240" s="47">
        <v>0</v>
      </c>
      <c r="AR240" s="48">
        <v>0</v>
      </c>
      <c r="AT240" s="46">
        <v>0</v>
      </c>
      <c r="AU240" s="45">
        <v>0</v>
      </c>
      <c r="AV240" s="44">
        <v>0</v>
      </c>
      <c r="AW240" s="43">
        <v>0</v>
      </c>
      <c r="AX240" s="42">
        <v>0</v>
      </c>
      <c r="AY240" s="41">
        <v>0</v>
      </c>
      <c r="AZ240" s="40"/>
      <c r="BA240" s="40"/>
      <c r="BB240" s="40"/>
      <c r="BC240" s="40"/>
      <c r="BD240" s="40"/>
      <c r="BE240" s="40"/>
      <c r="BF240" s="39">
        <v>0</v>
      </c>
      <c r="BG240" s="38">
        <v>0</v>
      </c>
      <c r="BK240" s="37"/>
      <c r="BL240" s="37"/>
      <c r="BM240" s="37"/>
      <c r="BN240" s="32"/>
      <c r="BP240" s="36"/>
      <c r="BQ240" s="36"/>
      <c r="BR240" s="36"/>
      <c r="CE240" s="35">
        <f t="shared" si="54"/>
        <v>0</v>
      </c>
      <c r="CF240" s="33">
        <f t="shared" si="55"/>
        <v>0</v>
      </c>
      <c r="CG240" s="34">
        <f t="shared" si="56"/>
        <v>0</v>
      </c>
      <c r="CH240" s="33">
        <f t="shared" si="57"/>
        <v>0</v>
      </c>
    </row>
    <row r="241" spans="1:86" ht="15" customHeight="1" x14ac:dyDescent="0.25">
      <c r="A241" s="53">
        <v>0</v>
      </c>
      <c r="B241" s="52">
        <v>0</v>
      </c>
      <c r="C241" s="51">
        <v>0</v>
      </c>
      <c r="D241" s="51">
        <v>0</v>
      </c>
      <c r="E241" s="50">
        <v>0</v>
      </c>
      <c r="F241" s="48">
        <v>0</v>
      </c>
      <c r="G241" s="48">
        <v>0</v>
      </c>
      <c r="H241" s="48">
        <v>0</v>
      </c>
      <c r="I241" s="48">
        <v>0</v>
      </c>
      <c r="J241" s="48">
        <v>0</v>
      </c>
      <c r="K241" s="48">
        <v>0</v>
      </c>
      <c r="L241" s="48">
        <v>0</v>
      </c>
      <c r="M241" s="48">
        <v>0</v>
      </c>
      <c r="N241" s="48">
        <v>0</v>
      </c>
      <c r="O241" s="48">
        <f t="shared" si="50"/>
        <v>0</v>
      </c>
      <c r="P241" s="48">
        <f t="shared" si="51"/>
        <v>0</v>
      </c>
      <c r="Q241" s="48">
        <v>0</v>
      </c>
      <c r="R241" s="48">
        <v>0</v>
      </c>
      <c r="S241" s="48">
        <v>0</v>
      </c>
      <c r="T241" s="48">
        <v>0</v>
      </c>
      <c r="U241" s="48">
        <v>0</v>
      </c>
      <c r="V241" s="48">
        <v>0</v>
      </c>
      <c r="W241" s="48">
        <v>0</v>
      </c>
      <c r="X241" s="48">
        <v>0</v>
      </c>
      <c r="Y241" s="48">
        <v>0</v>
      </c>
      <c r="Z241" s="48">
        <v>0</v>
      </c>
      <c r="AA241" s="49">
        <f t="shared" si="52"/>
        <v>0</v>
      </c>
      <c r="AB241" s="49">
        <f t="shared" si="53"/>
        <v>0</v>
      </c>
      <c r="AC241" s="49">
        <v>0</v>
      </c>
      <c r="AD241" s="49">
        <v>0</v>
      </c>
      <c r="AE241" s="49">
        <v>0</v>
      </c>
      <c r="AF241" s="49">
        <v>0</v>
      </c>
      <c r="AG241" s="49">
        <v>0</v>
      </c>
      <c r="AH241" s="49">
        <v>0</v>
      </c>
      <c r="AI241" s="49">
        <v>0</v>
      </c>
      <c r="AJ241" s="49">
        <v>0</v>
      </c>
      <c r="AK241" s="49">
        <v>0</v>
      </c>
      <c r="AL241" s="49">
        <v>0</v>
      </c>
      <c r="AM241" s="49">
        <v>0</v>
      </c>
      <c r="AN241" s="49">
        <v>0</v>
      </c>
      <c r="AO241" s="49">
        <v>0</v>
      </c>
      <c r="AP241" s="49">
        <v>0</v>
      </c>
      <c r="AQ241" s="47">
        <v>0</v>
      </c>
      <c r="AR241" s="48">
        <v>0</v>
      </c>
      <c r="AT241" s="46">
        <v>0</v>
      </c>
      <c r="AU241" s="45">
        <v>0</v>
      </c>
      <c r="AV241" s="44">
        <v>0</v>
      </c>
      <c r="AW241" s="43">
        <v>0</v>
      </c>
      <c r="AX241" s="42">
        <v>0</v>
      </c>
      <c r="AY241" s="41">
        <v>0</v>
      </c>
      <c r="AZ241" s="40"/>
      <c r="BA241" s="40"/>
      <c r="BB241" s="40"/>
      <c r="BC241" s="40"/>
      <c r="BD241" s="40"/>
      <c r="BE241" s="40"/>
      <c r="BF241" s="39">
        <v>0</v>
      </c>
      <c r="BG241" s="38">
        <v>0</v>
      </c>
      <c r="BK241" s="37"/>
      <c r="BL241" s="37"/>
      <c r="BM241" s="37"/>
      <c r="BN241" s="32"/>
      <c r="BP241" s="36"/>
      <c r="BQ241" s="36"/>
      <c r="BR241" s="36"/>
      <c r="CE241" s="35">
        <f t="shared" si="54"/>
        <v>0</v>
      </c>
      <c r="CF241" s="33">
        <f t="shared" si="55"/>
        <v>0</v>
      </c>
      <c r="CG241" s="34">
        <f t="shared" si="56"/>
        <v>0</v>
      </c>
      <c r="CH241" s="33">
        <f t="shared" si="57"/>
        <v>0</v>
      </c>
    </row>
    <row r="242" spans="1:86" ht="15" customHeight="1" x14ac:dyDescent="0.25">
      <c r="A242" s="53">
        <v>0</v>
      </c>
      <c r="B242" s="52">
        <v>0</v>
      </c>
      <c r="C242" s="51">
        <v>0</v>
      </c>
      <c r="D242" s="51">
        <v>0</v>
      </c>
      <c r="E242" s="50">
        <v>0</v>
      </c>
      <c r="F242" s="48">
        <v>0</v>
      </c>
      <c r="G242" s="48">
        <v>0</v>
      </c>
      <c r="H242" s="48">
        <v>0</v>
      </c>
      <c r="I242" s="48">
        <v>0</v>
      </c>
      <c r="J242" s="48">
        <v>0</v>
      </c>
      <c r="K242" s="48">
        <v>0</v>
      </c>
      <c r="L242" s="48">
        <v>0</v>
      </c>
      <c r="M242" s="48">
        <v>0</v>
      </c>
      <c r="N242" s="48">
        <v>0</v>
      </c>
      <c r="O242" s="48">
        <f t="shared" si="50"/>
        <v>0</v>
      </c>
      <c r="P242" s="48">
        <f t="shared" si="51"/>
        <v>0</v>
      </c>
      <c r="Q242" s="48">
        <v>0</v>
      </c>
      <c r="R242" s="48">
        <v>0</v>
      </c>
      <c r="S242" s="48">
        <v>0</v>
      </c>
      <c r="T242" s="48">
        <v>0</v>
      </c>
      <c r="U242" s="48">
        <v>0</v>
      </c>
      <c r="V242" s="48">
        <v>0</v>
      </c>
      <c r="W242" s="48">
        <v>0</v>
      </c>
      <c r="X242" s="48">
        <v>0</v>
      </c>
      <c r="Y242" s="48">
        <v>0</v>
      </c>
      <c r="Z242" s="48">
        <v>0</v>
      </c>
      <c r="AA242" s="49">
        <f t="shared" si="52"/>
        <v>0</v>
      </c>
      <c r="AB242" s="49">
        <f t="shared" si="53"/>
        <v>0</v>
      </c>
      <c r="AC242" s="49">
        <v>0</v>
      </c>
      <c r="AD242" s="49">
        <v>0</v>
      </c>
      <c r="AE242" s="49">
        <v>0</v>
      </c>
      <c r="AF242" s="49">
        <v>0</v>
      </c>
      <c r="AG242" s="49">
        <v>0</v>
      </c>
      <c r="AH242" s="49">
        <v>0</v>
      </c>
      <c r="AI242" s="49">
        <v>0</v>
      </c>
      <c r="AJ242" s="49">
        <v>0</v>
      </c>
      <c r="AK242" s="49">
        <v>0</v>
      </c>
      <c r="AL242" s="49">
        <v>0</v>
      </c>
      <c r="AM242" s="49">
        <v>0</v>
      </c>
      <c r="AN242" s="49">
        <v>0</v>
      </c>
      <c r="AO242" s="49">
        <v>0</v>
      </c>
      <c r="AP242" s="49">
        <v>0</v>
      </c>
      <c r="AQ242" s="47">
        <v>0</v>
      </c>
      <c r="AR242" s="48">
        <v>0</v>
      </c>
      <c r="AT242" s="46">
        <v>0</v>
      </c>
      <c r="AU242" s="45">
        <v>0</v>
      </c>
      <c r="AV242" s="44">
        <v>0</v>
      </c>
      <c r="AW242" s="43">
        <v>0</v>
      </c>
      <c r="AX242" s="42">
        <v>0</v>
      </c>
      <c r="AY242" s="41">
        <v>0</v>
      </c>
      <c r="AZ242" s="40"/>
      <c r="BA242" s="40"/>
      <c r="BB242" s="40"/>
      <c r="BC242" s="40"/>
      <c r="BD242" s="40"/>
      <c r="BE242" s="40"/>
      <c r="BF242" s="39">
        <v>0</v>
      </c>
      <c r="BG242" s="38">
        <v>0</v>
      </c>
      <c r="BK242" s="37"/>
      <c r="BL242" s="37"/>
      <c r="BM242" s="37"/>
      <c r="BN242" s="32"/>
      <c r="BP242" s="36"/>
      <c r="BQ242" s="36"/>
      <c r="BR242" s="36"/>
      <c r="CE242" s="35">
        <f t="shared" si="54"/>
        <v>0</v>
      </c>
      <c r="CF242" s="33">
        <f t="shared" si="55"/>
        <v>0</v>
      </c>
      <c r="CG242" s="34">
        <f t="shared" si="56"/>
        <v>0</v>
      </c>
      <c r="CH242" s="33">
        <f t="shared" si="57"/>
        <v>0</v>
      </c>
    </row>
    <row r="243" spans="1:86" ht="15" customHeight="1" x14ac:dyDescent="0.25">
      <c r="A243" s="53">
        <v>0</v>
      </c>
      <c r="B243" s="52">
        <v>0</v>
      </c>
      <c r="C243" s="51">
        <v>0</v>
      </c>
      <c r="D243" s="51">
        <v>0</v>
      </c>
      <c r="E243" s="50">
        <v>0</v>
      </c>
      <c r="F243" s="48">
        <v>0</v>
      </c>
      <c r="G243" s="48">
        <v>0</v>
      </c>
      <c r="H243" s="48">
        <v>0</v>
      </c>
      <c r="I243" s="48">
        <v>0</v>
      </c>
      <c r="J243" s="48">
        <v>0</v>
      </c>
      <c r="K243" s="48">
        <v>0</v>
      </c>
      <c r="L243" s="48">
        <v>0</v>
      </c>
      <c r="M243" s="48">
        <v>0</v>
      </c>
      <c r="N243" s="48">
        <v>0</v>
      </c>
      <c r="O243" s="48">
        <f t="shared" si="50"/>
        <v>0</v>
      </c>
      <c r="P243" s="48">
        <f t="shared" si="51"/>
        <v>0</v>
      </c>
      <c r="Q243" s="48">
        <v>0</v>
      </c>
      <c r="R243" s="48">
        <v>0</v>
      </c>
      <c r="S243" s="48">
        <v>0</v>
      </c>
      <c r="T243" s="48">
        <v>0</v>
      </c>
      <c r="U243" s="48">
        <v>0</v>
      </c>
      <c r="V243" s="48">
        <v>0</v>
      </c>
      <c r="W243" s="48">
        <v>0</v>
      </c>
      <c r="X243" s="48">
        <v>0</v>
      </c>
      <c r="Y243" s="48">
        <v>0</v>
      </c>
      <c r="Z243" s="48">
        <v>0</v>
      </c>
      <c r="AA243" s="49">
        <f t="shared" si="52"/>
        <v>0</v>
      </c>
      <c r="AB243" s="49">
        <f t="shared" si="53"/>
        <v>0</v>
      </c>
      <c r="AC243" s="49">
        <v>0</v>
      </c>
      <c r="AD243" s="49">
        <v>0</v>
      </c>
      <c r="AE243" s="49">
        <v>0</v>
      </c>
      <c r="AF243" s="49">
        <v>0</v>
      </c>
      <c r="AG243" s="49">
        <v>0</v>
      </c>
      <c r="AH243" s="49">
        <v>0</v>
      </c>
      <c r="AI243" s="49">
        <v>0</v>
      </c>
      <c r="AJ243" s="49">
        <v>0</v>
      </c>
      <c r="AK243" s="49">
        <v>0</v>
      </c>
      <c r="AL243" s="49">
        <v>0</v>
      </c>
      <c r="AM243" s="49">
        <v>0</v>
      </c>
      <c r="AN243" s="49">
        <v>0</v>
      </c>
      <c r="AO243" s="49">
        <v>0</v>
      </c>
      <c r="AP243" s="49">
        <v>0</v>
      </c>
      <c r="AQ243" s="47">
        <v>0</v>
      </c>
      <c r="AR243" s="48">
        <v>0</v>
      </c>
      <c r="AT243" s="46">
        <v>0</v>
      </c>
      <c r="AU243" s="45">
        <v>0</v>
      </c>
      <c r="AV243" s="44">
        <v>0</v>
      </c>
      <c r="AW243" s="43">
        <v>0</v>
      </c>
      <c r="AX243" s="42">
        <v>0</v>
      </c>
      <c r="AY243" s="41">
        <v>0</v>
      </c>
      <c r="AZ243" s="40"/>
      <c r="BA243" s="40"/>
      <c r="BB243" s="40"/>
      <c r="BC243" s="40"/>
      <c r="BD243" s="40"/>
      <c r="BE243" s="40"/>
      <c r="BF243" s="39">
        <v>0</v>
      </c>
      <c r="BG243" s="38">
        <v>0</v>
      </c>
      <c r="BK243" s="37"/>
      <c r="BL243" s="37"/>
      <c r="BM243" s="37"/>
      <c r="BN243" s="32"/>
      <c r="BP243" s="36"/>
      <c r="BQ243" s="36"/>
      <c r="BR243" s="36"/>
      <c r="CE243" s="35">
        <f t="shared" si="54"/>
        <v>0</v>
      </c>
      <c r="CF243" s="33">
        <f t="shared" si="55"/>
        <v>0</v>
      </c>
      <c r="CG243" s="34">
        <f t="shared" si="56"/>
        <v>0</v>
      </c>
      <c r="CH243" s="33">
        <f t="shared" si="57"/>
        <v>0</v>
      </c>
    </row>
    <row r="244" spans="1:86" ht="15" customHeight="1" x14ac:dyDescent="0.25">
      <c r="A244" s="53">
        <v>0</v>
      </c>
      <c r="B244" s="52">
        <v>0</v>
      </c>
      <c r="C244" s="51">
        <v>0</v>
      </c>
      <c r="D244" s="51">
        <v>0</v>
      </c>
      <c r="E244" s="50">
        <v>0</v>
      </c>
      <c r="F244" s="48">
        <v>0</v>
      </c>
      <c r="G244" s="48">
        <v>0</v>
      </c>
      <c r="H244" s="48">
        <v>0</v>
      </c>
      <c r="I244" s="48">
        <v>0</v>
      </c>
      <c r="J244" s="48">
        <v>0</v>
      </c>
      <c r="K244" s="48">
        <v>0</v>
      </c>
      <c r="L244" s="48">
        <v>0</v>
      </c>
      <c r="M244" s="48">
        <v>0</v>
      </c>
      <c r="N244" s="48">
        <v>0</v>
      </c>
      <c r="O244" s="48">
        <f t="shared" si="50"/>
        <v>0</v>
      </c>
      <c r="P244" s="48">
        <f t="shared" si="51"/>
        <v>0</v>
      </c>
      <c r="Q244" s="48">
        <v>0</v>
      </c>
      <c r="R244" s="48">
        <v>0</v>
      </c>
      <c r="S244" s="48">
        <v>0</v>
      </c>
      <c r="T244" s="48">
        <v>0</v>
      </c>
      <c r="U244" s="48">
        <v>0</v>
      </c>
      <c r="V244" s="48">
        <v>0</v>
      </c>
      <c r="W244" s="48">
        <v>0</v>
      </c>
      <c r="X244" s="48">
        <v>0</v>
      </c>
      <c r="Y244" s="48">
        <v>0</v>
      </c>
      <c r="Z244" s="48">
        <v>0</v>
      </c>
      <c r="AA244" s="49">
        <f t="shared" si="52"/>
        <v>0</v>
      </c>
      <c r="AB244" s="49">
        <f t="shared" si="53"/>
        <v>0</v>
      </c>
      <c r="AC244" s="49">
        <v>0</v>
      </c>
      <c r="AD244" s="49">
        <v>0</v>
      </c>
      <c r="AE244" s="49">
        <v>0</v>
      </c>
      <c r="AF244" s="49">
        <v>0</v>
      </c>
      <c r="AG244" s="49">
        <v>0</v>
      </c>
      <c r="AH244" s="49">
        <v>0</v>
      </c>
      <c r="AI244" s="49">
        <v>0</v>
      </c>
      <c r="AJ244" s="49">
        <v>0</v>
      </c>
      <c r="AK244" s="49">
        <v>0</v>
      </c>
      <c r="AL244" s="49">
        <v>0</v>
      </c>
      <c r="AM244" s="49">
        <v>0</v>
      </c>
      <c r="AN244" s="49">
        <v>0</v>
      </c>
      <c r="AO244" s="49">
        <v>0</v>
      </c>
      <c r="AP244" s="49">
        <v>0</v>
      </c>
      <c r="AQ244" s="47">
        <v>0</v>
      </c>
      <c r="AR244" s="48">
        <v>0</v>
      </c>
      <c r="AT244" s="46">
        <v>0</v>
      </c>
      <c r="AU244" s="45">
        <v>0</v>
      </c>
      <c r="AV244" s="44">
        <v>0</v>
      </c>
      <c r="AW244" s="43">
        <v>0</v>
      </c>
      <c r="AX244" s="42">
        <v>0</v>
      </c>
      <c r="AY244" s="41">
        <v>0</v>
      </c>
      <c r="AZ244" s="40"/>
      <c r="BA244" s="40"/>
      <c r="BB244" s="40"/>
      <c r="BC244" s="40"/>
      <c r="BD244" s="40"/>
      <c r="BE244" s="40"/>
      <c r="BF244" s="39">
        <v>0</v>
      </c>
      <c r="BG244" s="38">
        <v>0</v>
      </c>
      <c r="BK244" s="37"/>
      <c r="BL244" s="37"/>
      <c r="BM244" s="37"/>
      <c r="BN244" s="32"/>
      <c r="BP244" s="36"/>
      <c r="BQ244" s="36"/>
      <c r="BR244" s="36"/>
      <c r="CE244" s="35">
        <f t="shared" si="54"/>
        <v>0</v>
      </c>
      <c r="CF244" s="33">
        <f t="shared" si="55"/>
        <v>0</v>
      </c>
      <c r="CG244" s="34">
        <f t="shared" si="56"/>
        <v>0</v>
      </c>
      <c r="CH244" s="33">
        <f t="shared" si="57"/>
        <v>0</v>
      </c>
    </row>
    <row r="245" spans="1:86" ht="15" customHeight="1" x14ac:dyDescent="0.25">
      <c r="A245" s="53">
        <v>0</v>
      </c>
      <c r="B245" s="52">
        <v>0</v>
      </c>
      <c r="C245" s="51">
        <v>0</v>
      </c>
      <c r="D245" s="51">
        <v>0</v>
      </c>
      <c r="E245" s="50">
        <v>0</v>
      </c>
      <c r="F245" s="48">
        <v>0</v>
      </c>
      <c r="G245" s="48">
        <v>0</v>
      </c>
      <c r="H245" s="48">
        <v>0</v>
      </c>
      <c r="I245" s="48">
        <v>0</v>
      </c>
      <c r="J245" s="48">
        <v>0</v>
      </c>
      <c r="K245" s="48">
        <v>0</v>
      </c>
      <c r="L245" s="48">
        <v>0</v>
      </c>
      <c r="M245" s="48">
        <v>0</v>
      </c>
      <c r="N245" s="48">
        <v>0</v>
      </c>
      <c r="O245" s="48">
        <f t="shared" si="50"/>
        <v>0</v>
      </c>
      <c r="P245" s="48">
        <f t="shared" si="51"/>
        <v>0</v>
      </c>
      <c r="Q245" s="48">
        <v>0</v>
      </c>
      <c r="R245" s="48">
        <v>0</v>
      </c>
      <c r="S245" s="48">
        <v>0</v>
      </c>
      <c r="T245" s="48">
        <v>0</v>
      </c>
      <c r="U245" s="48">
        <v>0</v>
      </c>
      <c r="V245" s="48">
        <v>0</v>
      </c>
      <c r="W245" s="48">
        <v>0</v>
      </c>
      <c r="X245" s="48">
        <v>0</v>
      </c>
      <c r="Y245" s="48">
        <v>0</v>
      </c>
      <c r="Z245" s="48">
        <v>0</v>
      </c>
      <c r="AA245" s="49">
        <f t="shared" si="52"/>
        <v>0</v>
      </c>
      <c r="AB245" s="49">
        <f t="shared" si="53"/>
        <v>0</v>
      </c>
      <c r="AC245" s="49">
        <v>0</v>
      </c>
      <c r="AD245" s="49">
        <v>0</v>
      </c>
      <c r="AE245" s="49">
        <v>0</v>
      </c>
      <c r="AF245" s="49">
        <v>0</v>
      </c>
      <c r="AG245" s="49">
        <v>0</v>
      </c>
      <c r="AH245" s="49">
        <v>0</v>
      </c>
      <c r="AI245" s="49">
        <v>0</v>
      </c>
      <c r="AJ245" s="49">
        <v>0</v>
      </c>
      <c r="AK245" s="49">
        <v>0</v>
      </c>
      <c r="AL245" s="49">
        <v>0</v>
      </c>
      <c r="AM245" s="49">
        <v>0</v>
      </c>
      <c r="AN245" s="49">
        <v>0</v>
      </c>
      <c r="AO245" s="49">
        <v>0</v>
      </c>
      <c r="AP245" s="49">
        <v>0</v>
      </c>
      <c r="AQ245" s="47">
        <v>0</v>
      </c>
      <c r="AR245" s="48">
        <v>0</v>
      </c>
      <c r="AT245" s="46">
        <v>0</v>
      </c>
      <c r="AU245" s="45">
        <v>0</v>
      </c>
      <c r="AV245" s="44">
        <v>0</v>
      </c>
      <c r="AW245" s="43">
        <v>0</v>
      </c>
      <c r="AX245" s="42">
        <v>0</v>
      </c>
      <c r="AY245" s="41">
        <v>0</v>
      </c>
      <c r="AZ245" s="40"/>
      <c r="BA245" s="40"/>
      <c r="BB245" s="40"/>
      <c r="BC245" s="40"/>
      <c r="BD245" s="40"/>
      <c r="BE245" s="40"/>
      <c r="BF245" s="39">
        <v>0</v>
      </c>
      <c r="BG245" s="38">
        <v>0</v>
      </c>
      <c r="BK245" s="37"/>
      <c r="BL245" s="37"/>
      <c r="BM245" s="37"/>
      <c r="BN245" s="32"/>
      <c r="BP245" s="36"/>
      <c r="BQ245" s="36"/>
      <c r="BR245" s="36"/>
      <c r="CE245" s="35">
        <f t="shared" si="54"/>
        <v>0</v>
      </c>
      <c r="CF245" s="33">
        <f t="shared" si="55"/>
        <v>0</v>
      </c>
      <c r="CG245" s="34">
        <f t="shared" si="56"/>
        <v>0</v>
      </c>
      <c r="CH245" s="33">
        <f t="shared" si="57"/>
        <v>0</v>
      </c>
    </row>
    <row r="246" spans="1:86" ht="15" customHeight="1" x14ac:dyDescent="0.25">
      <c r="A246" s="53">
        <v>0</v>
      </c>
      <c r="B246" s="52">
        <v>0</v>
      </c>
      <c r="C246" s="51">
        <v>0</v>
      </c>
      <c r="D246" s="51">
        <v>0</v>
      </c>
      <c r="E246" s="50">
        <v>0</v>
      </c>
      <c r="F246" s="48">
        <v>0</v>
      </c>
      <c r="G246" s="48">
        <v>0</v>
      </c>
      <c r="H246" s="48">
        <v>0</v>
      </c>
      <c r="I246" s="48">
        <v>0</v>
      </c>
      <c r="J246" s="48">
        <v>0</v>
      </c>
      <c r="K246" s="48">
        <v>0</v>
      </c>
      <c r="L246" s="48">
        <v>0</v>
      </c>
      <c r="M246" s="48">
        <v>0</v>
      </c>
      <c r="N246" s="48">
        <v>0</v>
      </c>
      <c r="O246" s="48">
        <f t="shared" si="50"/>
        <v>0</v>
      </c>
      <c r="P246" s="48">
        <f t="shared" si="51"/>
        <v>0</v>
      </c>
      <c r="Q246" s="48">
        <v>0</v>
      </c>
      <c r="R246" s="48">
        <v>0</v>
      </c>
      <c r="S246" s="48">
        <v>0</v>
      </c>
      <c r="T246" s="48">
        <v>0</v>
      </c>
      <c r="U246" s="48">
        <v>0</v>
      </c>
      <c r="V246" s="48">
        <v>0</v>
      </c>
      <c r="W246" s="48">
        <v>0</v>
      </c>
      <c r="X246" s="48">
        <v>0</v>
      </c>
      <c r="Y246" s="48">
        <v>0</v>
      </c>
      <c r="Z246" s="48">
        <v>0</v>
      </c>
      <c r="AA246" s="49">
        <f t="shared" si="52"/>
        <v>0</v>
      </c>
      <c r="AB246" s="49">
        <f t="shared" si="53"/>
        <v>0</v>
      </c>
      <c r="AC246" s="49">
        <v>0</v>
      </c>
      <c r="AD246" s="49">
        <v>0</v>
      </c>
      <c r="AE246" s="49">
        <v>0</v>
      </c>
      <c r="AF246" s="49">
        <v>0</v>
      </c>
      <c r="AG246" s="49">
        <v>0</v>
      </c>
      <c r="AH246" s="49">
        <v>0</v>
      </c>
      <c r="AI246" s="49">
        <v>0</v>
      </c>
      <c r="AJ246" s="49">
        <v>0</v>
      </c>
      <c r="AK246" s="49">
        <v>0</v>
      </c>
      <c r="AL246" s="49">
        <v>0</v>
      </c>
      <c r="AM246" s="49">
        <v>0</v>
      </c>
      <c r="AN246" s="49">
        <v>0</v>
      </c>
      <c r="AO246" s="49">
        <v>0</v>
      </c>
      <c r="AP246" s="49">
        <v>0</v>
      </c>
      <c r="AQ246" s="47">
        <v>0</v>
      </c>
      <c r="AR246" s="48">
        <v>0</v>
      </c>
      <c r="AT246" s="46">
        <v>0</v>
      </c>
      <c r="AU246" s="45">
        <v>0</v>
      </c>
      <c r="AV246" s="44">
        <v>0</v>
      </c>
      <c r="AW246" s="43">
        <v>0</v>
      </c>
      <c r="AX246" s="42">
        <v>0</v>
      </c>
      <c r="AY246" s="41">
        <v>0</v>
      </c>
      <c r="AZ246" s="40"/>
      <c r="BA246" s="40"/>
      <c r="BB246" s="40"/>
      <c r="BC246" s="40"/>
      <c r="BD246" s="40"/>
      <c r="BE246" s="40"/>
      <c r="BF246" s="39">
        <v>0</v>
      </c>
      <c r="BG246" s="38">
        <v>0</v>
      </c>
      <c r="BK246" s="37"/>
      <c r="BL246" s="37"/>
      <c r="BM246" s="37"/>
      <c r="BN246" s="32"/>
      <c r="BP246" s="36"/>
      <c r="BQ246" s="36"/>
      <c r="BR246" s="36"/>
      <c r="CE246" s="35">
        <f t="shared" si="54"/>
        <v>0</v>
      </c>
      <c r="CF246" s="33">
        <f t="shared" si="55"/>
        <v>0</v>
      </c>
      <c r="CG246" s="34">
        <f t="shared" si="56"/>
        <v>0</v>
      </c>
      <c r="CH246" s="33">
        <f t="shared" si="57"/>
        <v>0</v>
      </c>
    </row>
    <row r="247" spans="1:86" ht="15" customHeight="1" x14ac:dyDescent="0.25">
      <c r="A247" s="53">
        <v>0</v>
      </c>
      <c r="B247" s="52">
        <v>0</v>
      </c>
      <c r="C247" s="51">
        <v>0</v>
      </c>
      <c r="D247" s="51">
        <v>0</v>
      </c>
      <c r="E247" s="50">
        <v>0</v>
      </c>
      <c r="F247" s="48">
        <v>0</v>
      </c>
      <c r="G247" s="48">
        <v>0</v>
      </c>
      <c r="H247" s="48">
        <v>0</v>
      </c>
      <c r="I247" s="48">
        <v>0</v>
      </c>
      <c r="J247" s="48">
        <v>0</v>
      </c>
      <c r="K247" s="48">
        <v>0</v>
      </c>
      <c r="L247" s="48">
        <v>0</v>
      </c>
      <c r="M247" s="48">
        <v>0</v>
      </c>
      <c r="N247" s="48">
        <v>0</v>
      </c>
      <c r="O247" s="48">
        <f t="shared" si="50"/>
        <v>0</v>
      </c>
      <c r="P247" s="48">
        <f t="shared" si="51"/>
        <v>0</v>
      </c>
      <c r="Q247" s="48">
        <v>0</v>
      </c>
      <c r="R247" s="48">
        <v>0</v>
      </c>
      <c r="S247" s="48">
        <v>0</v>
      </c>
      <c r="T247" s="48">
        <v>0</v>
      </c>
      <c r="U247" s="48">
        <v>0</v>
      </c>
      <c r="V247" s="48">
        <v>0</v>
      </c>
      <c r="W247" s="48">
        <v>0</v>
      </c>
      <c r="X247" s="48">
        <v>0</v>
      </c>
      <c r="Y247" s="48">
        <v>0</v>
      </c>
      <c r="Z247" s="48">
        <v>0</v>
      </c>
      <c r="AA247" s="49">
        <f t="shared" si="52"/>
        <v>0</v>
      </c>
      <c r="AB247" s="49">
        <f t="shared" si="53"/>
        <v>0</v>
      </c>
      <c r="AC247" s="49">
        <v>0</v>
      </c>
      <c r="AD247" s="49">
        <v>0</v>
      </c>
      <c r="AE247" s="49">
        <v>0</v>
      </c>
      <c r="AF247" s="49">
        <v>0</v>
      </c>
      <c r="AG247" s="49">
        <v>0</v>
      </c>
      <c r="AH247" s="49">
        <v>0</v>
      </c>
      <c r="AI247" s="49">
        <v>0</v>
      </c>
      <c r="AJ247" s="49">
        <v>0</v>
      </c>
      <c r="AK247" s="49">
        <v>0</v>
      </c>
      <c r="AL247" s="49">
        <v>0</v>
      </c>
      <c r="AM247" s="49">
        <v>0</v>
      </c>
      <c r="AN247" s="49">
        <v>0</v>
      </c>
      <c r="AO247" s="49">
        <v>0</v>
      </c>
      <c r="AP247" s="49">
        <v>0</v>
      </c>
      <c r="AQ247" s="47">
        <v>0</v>
      </c>
      <c r="AR247" s="48">
        <v>0</v>
      </c>
      <c r="AT247" s="46">
        <v>0</v>
      </c>
      <c r="AU247" s="45">
        <v>0</v>
      </c>
      <c r="AV247" s="44">
        <v>0</v>
      </c>
      <c r="AW247" s="43">
        <v>0</v>
      </c>
      <c r="AX247" s="42">
        <v>0</v>
      </c>
      <c r="AY247" s="41">
        <v>0</v>
      </c>
      <c r="AZ247" s="40"/>
      <c r="BA247" s="40"/>
      <c r="BB247" s="40"/>
      <c r="BC247" s="40"/>
      <c r="BD247" s="40"/>
      <c r="BE247" s="40"/>
      <c r="BF247" s="39">
        <v>0</v>
      </c>
      <c r="BG247" s="38">
        <v>0</v>
      </c>
      <c r="BK247" s="37"/>
      <c r="BL247" s="37"/>
      <c r="BM247" s="37"/>
      <c r="BN247" s="32"/>
      <c r="BP247" s="36"/>
      <c r="BQ247" s="36"/>
      <c r="BR247" s="36"/>
      <c r="CE247" s="35">
        <f t="shared" si="54"/>
        <v>0</v>
      </c>
      <c r="CF247" s="33">
        <f t="shared" si="55"/>
        <v>0</v>
      </c>
      <c r="CG247" s="34">
        <f t="shared" si="56"/>
        <v>0</v>
      </c>
      <c r="CH247" s="33">
        <f t="shared" si="57"/>
        <v>0</v>
      </c>
    </row>
    <row r="248" spans="1:86" ht="15" customHeight="1" x14ac:dyDescent="0.25">
      <c r="A248" s="53">
        <v>0</v>
      </c>
      <c r="B248" s="52">
        <v>0</v>
      </c>
      <c r="C248" s="51">
        <v>0</v>
      </c>
      <c r="D248" s="51">
        <v>0</v>
      </c>
      <c r="E248" s="50">
        <v>0</v>
      </c>
      <c r="F248" s="48">
        <v>0</v>
      </c>
      <c r="G248" s="48">
        <v>0</v>
      </c>
      <c r="H248" s="48">
        <v>0</v>
      </c>
      <c r="I248" s="48">
        <v>0</v>
      </c>
      <c r="J248" s="48">
        <v>0</v>
      </c>
      <c r="K248" s="48">
        <v>0</v>
      </c>
      <c r="L248" s="48">
        <v>0</v>
      </c>
      <c r="M248" s="48">
        <v>0</v>
      </c>
      <c r="N248" s="48">
        <v>0</v>
      </c>
      <c r="O248" s="48">
        <f t="shared" si="50"/>
        <v>0</v>
      </c>
      <c r="P248" s="48">
        <f t="shared" si="51"/>
        <v>0</v>
      </c>
      <c r="Q248" s="48">
        <v>0</v>
      </c>
      <c r="R248" s="48">
        <v>0</v>
      </c>
      <c r="S248" s="48">
        <v>0</v>
      </c>
      <c r="T248" s="48">
        <v>0</v>
      </c>
      <c r="U248" s="48">
        <v>0</v>
      </c>
      <c r="V248" s="48">
        <v>0</v>
      </c>
      <c r="W248" s="48">
        <v>0</v>
      </c>
      <c r="X248" s="48">
        <v>0</v>
      </c>
      <c r="Y248" s="48">
        <v>0</v>
      </c>
      <c r="Z248" s="48">
        <v>0</v>
      </c>
      <c r="AA248" s="49">
        <f t="shared" si="52"/>
        <v>0</v>
      </c>
      <c r="AB248" s="49">
        <f t="shared" si="53"/>
        <v>0</v>
      </c>
      <c r="AC248" s="49">
        <v>0</v>
      </c>
      <c r="AD248" s="49">
        <v>0</v>
      </c>
      <c r="AE248" s="49">
        <v>0</v>
      </c>
      <c r="AF248" s="49">
        <v>0</v>
      </c>
      <c r="AG248" s="49">
        <v>0</v>
      </c>
      <c r="AH248" s="49">
        <v>0</v>
      </c>
      <c r="AI248" s="49">
        <v>0</v>
      </c>
      <c r="AJ248" s="49">
        <v>0</v>
      </c>
      <c r="AK248" s="49">
        <v>0</v>
      </c>
      <c r="AL248" s="49">
        <v>0</v>
      </c>
      <c r="AM248" s="49">
        <v>0</v>
      </c>
      <c r="AN248" s="49">
        <v>0</v>
      </c>
      <c r="AO248" s="49">
        <v>0</v>
      </c>
      <c r="AP248" s="49">
        <v>0</v>
      </c>
      <c r="AQ248" s="47">
        <v>0</v>
      </c>
      <c r="AR248" s="48">
        <v>0</v>
      </c>
      <c r="AT248" s="46">
        <v>0</v>
      </c>
      <c r="AU248" s="45">
        <v>0</v>
      </c>
      <c r="AV248" s="44">
        <v>0</v>
      </c>
      <c r="AW248" s="43">
        <v>0</v>
      </c>
      <c r="AX248" s="42">
        <v>0</v>
      </c>
      <c r="AY248" s="41">
        <v>0</v>
      </c>
      <c r="AZ248" s="40"/>
      <c r="BA248" s="40"/>
      <c r="BB248" s="40"/>
      <c r="BC248" s="40"/>
      <c r="BD248" s="40"/>
      <c r="BE248" s="40"/>
      <c r="BF248" s="39">
        <v>0</v>
      </c>
      <c r="BG248" s="38">
        <v>0</v>
      </c>
      <c r="BK248" s="37"/>
      <c r="BL248" s="37"/>
      <c r="BM248" s="37"/>
      <c r="BN248" s="32"/>
      <c r="BP248" s="36"/>
      <c r="BQ248" s="36"/>
      <c r="BR248" s="36"/>
      <c r="CE248" s="35">
        <f t="shared" si="54"/>
        <v>0</v>
      </c>
      <c r="CF248" s="33">
        <f t="shared" si="55"/>
        <v>0</v>
      </c>
      <c r="CG248" s="34">
        <f t="shared" si="56"/>
        <v>0</v>
      </c>
      <c r="CH248" s="33">
        <f t="shared" si="57"/>
        <v>0</v>
      </c>
    </row>
    <row r="249" spans="1:86" ht="15" customHeight="1" x14ac:dyDescent="0.25">
      <c r="A249" s="53">
        <v>0</v>
      </c>
      <c r="B249" s="52">
        <v>0</v>
      </c>
      <c r="C249" s="51">
        <v>0</v>
      </c>
      <c r="D249" s="51">
        <v>0</v>
      </c>
      <c r="E249" s="50">
        <v>0</v>
      </c>
      <c r="F249" s="48">
        <v>0</v>
      </c>
      <c r="G249" s="48">
        <v>0</v>
      </c>
      <c r="H249" s="48">
        <v>0</v>
      </c>
      <c r="I249" s="48">
        <v>0</v>
      </c>
      <c r="J249" s="48">
        <v>0</v>
      </c>
      <c r="K249" s="48">
        <v>0</v>
      </c>
      <c r="L249" s="48">
        <v>0</v>
      </c>
      <c r="M249" s="48">
        <v>0</v>
      </c>
      <c r="N249" s="48">
        <v>0</v>
      </c>
      <c r="O249" s="48">
        <f t="shared" si="50"/>
        <v>0</v>
      </c>
      <c r="P249" s="48">
        <f t="shared" si="51"/>
        <v>0</v>
      </c>
      <c r="Q249" s="48">
        <v>0</v>
      </c>
      <c r="R249" s="48">
        <v>0</v>
      </c>
      <c r="S249" s="48">
        <v>0</v>
      </c>
      <c r="T249" s="48">
        <v>0</v>
      </c>
      <c r="U249" s="48">
        <v>0</v>
      </c>
      <c r="V249" s="48">
        <v>0</v>
      </c>
      <c r="W249" s="48">
        <v>0</v>
      </c>
      <c r="X249" s="48">
        <v>0</v>
      </c>
      <c r="Y249" s="48">
        <v>0</v>
      </c>
      <c r="Z249" s="48">
        <v>0</v>
      </c>
      <c r="AA249" s="49">
        <f t="shared" si="52"/>
        <v>0</v>
      </c>
      <c r="AB249" s="49">
        <f t="shared" si="53"/>
        <v>0</v>
      </c>
      <c r="AC249" s="49">
        <v>0</v>
      </c>
      <c r="AD249" s="49">
        <v>0</v>
      </c>
      <c r="AE249" s="49">
        <v>0</v>
      </c>
      <c r="AF249" s="49">
        <v>0</v>
      </c>
      <c r="AG249" s="49">
        <v>0</v>
      </c>
      <c r="AH249" s="49">
        <v>0</v>
      </c>
      <c r="AI249" s="49">
        <v>0</v>
      </c>
      <c r="AJ249" s="49">
        <v>0</v>
      </c>
      <c r="AK249" s="49">
        <v>0</v>
      </c>
      <c r="AL249" s="49">
        <v>0</v>
      </c>
      <c r="AM249" s="49">
        <v>0</v>
      </c>
      <c r="AN249" s="49">
        <v>0</v>
      </c>
      <c r="AO249" s="49">
        <v>0</v>
      </c>
      <c r="AP249" s="49">
        <v>0</v>
      </c>
      <c r="AQ249" s="47">
        <v>0</v>
      </c>
      <c r="AR249" s="48">
        <v>0</v>
      </c>
      <c r="AT249" s="46">
        <v>0</v>
      </c>
      <c r="AU249" s="45">
        <v>0</v>
      </c>
      <c r="AV249" s="44">
        <v>0</v>
      </c>
      <c r="AW249" s="43">
        <v>0</v>
      </c>
      <c r="AX249" s="42">
        <v>0</v>
      </c>
      <c r="AY249" s="41">
        <v>0</v>
      </c>
      <c r="AZ249" s="40"/>
      <c r="BA249" s="40"/>
      <c r="BB249" s="40"/>
      <c r="BC249" s="40"/>
      <c r="BD249" s="40"/>
      <c r="BE249" s="40"/>
      <c r="BF249" s="39">
        <v>0</v>
      </c>
      <c r="BG249" s="38">
        <v>0</v>
      </c>
      <c r="BK249" s="37"/>
      <c r="BL249" s="37"/>
      <c r="BM249" s="37"/>
      <c r="BN249" s="32"/>
      <c r="BP249" s="36"/>
      <c r="BQ249" s="36"/>
      <c r="BR249" s="36"/>
      <c r="CE249" s="35">
        <f t="shared" si="54"/>
        <v>0</v>
      </c>
      <c r="CF249" s="33">
        <f t="shared" si="55"/>
        <v>0</v>
      </c>
      <c r="CG249" s="34">
        <f t="shared" si="56"/>
        <v>0</v>
      </c>
      <c r="CH249" s="33">
        <f t="shared" si="57"/>
        <v>0</v>
      </c>
    </row>
    <row r="250" spans="1:86" ht="15" customHeight="1" x14ac:dyDescent="0.25">
      <c r="A250" s="53">
        <v>0</v>
      </c>
      <c r="B250" s="52">
        <v>0</v>
      </c>
      <c r="C250" s="51">
        <v>0</v>
      </c>
      <c r="D250" s="51">
        <v>0</v>
      </c>
      <c r="E250" s="50">
        <v>0</v>
      </c>
      <c r="F250" s="48">
        <v>0</v>
      </c>
      <c r="G250" s="48">
        <v>0</v>
      </c>
      <c r="H250" s="48">
        <v>0</v>
      </c>
      <c r="I250" s="48">
        <v>0</v>
      </c>
      <c r="J250" s="48">
        <v>0</v>
      </c>
      <c r="K250" s="48">
        <v>0</v>
      </c>
      <c r="L250" s="48">
        <v>0</v>
      </c>
      <c r="M250" s="48">
        <v>0</v>
      </c>
      <c r="N250" s="48">
        <v>0</v>
      </c>
      <c r="O250" s="48">
        <f t="shared" si="50"/>
        <v>0</v>
      </c>
      <c r="P250" s="48">
        <f t="shared" si="51"/>
        <v>0</v>
      </c>
      <c r="Q250" s="48">
        <v>0</v>
      </c>
      <c r="R250" s="48">
        <v>0</v>
      </c>
      <c r="S250" s="48">
        <v>0</v>
      </c>
      <c r="T250" s="48">
        <v>0</v>
      </c>
      <c r="U250" s="48">
        <v>0</v>
      </c>
      <c r="V250" s="48">
        <v>0</v>
      </c>
      <c r="W250" s="48">
        <v>0</v>
      </c>
      <c r="X250" s="48">
        <v>0</v>
      </c>
      <c r="Y250" s="48">
        <v>0</v>
      </c>
      <c r="Z250" s="48">
        <v>0</v>
      </c>
      <c r="AA250" s="49">
        <f t="shared" si="52"/>
        <v>0</v>
      </c>
      <c r="AB250" s="49">
        <f t="shared" si="53"/>
        <v>0</v>
      </c>
      <c r="AC250" s="49">
        <v>0</v>
      </c>
      <c r="AD250" s="49">
        <v>0</v>
      </c>
      <c r="AE250" s="49">
        <v>0</v>
      </c>
      <c r="AF250" s="49">
        <v>0</v>
      </c>
      <c r="AG250" s="49">
        <v>0</v>
      </c>
      <c r="AH250" s="49">
        <v>0</v>
      </c>
      <c r="AI250" s="49">
        <v>0</v>
      </c>
      <c r="AJ250" s="49">
        <v>0</v>
      </c>
      <c r="AK250" s="49">
        <v>0</v>
      </c>
      <c r="AL250" s="49">
        <v>0</v>
      </c>
      <c r="AM250" s="49">
        <v>0</v>
      </c>
      <c r="AN250" s="49">
        <v>0</v>
      </c>
      <c r="AO250" s="49">
        <v>0</v>
      </c>
      <c r="AP250" s="49">
        <v>0</v>
      </c>
      <c r="AQ250" s="47">
        <v>0</v>
      </c>
      <c r="AR250" s="48">
        <v>0</v>
      </c>
      <c r="AT250" s="46">
        <v>0</v>
      </c>
      <c r="AU250" s="45">
        <v>0</v>
      </c>
      <c r="AV250" s="44">
        <v>0</v>
      </c>
      <c r="AW250" s="43">
        <v>0</v>
      </c>
      <c r="AX250" s="42">
        <v>0</v>
      </c>
      <c r="AY250" s="41">
        <v>0</v>
      </c>
      <c r="AZ250" s="40"/>
      <c r="BA250" s="40"/>
      <c r="BB250" s="40"/>
      <c r="BC250" s="40"/>
      <c r="BD250" s="40"/>
      <c r="BE250" s="40"/>
      <c r="BF250" s="39">
        <v>0</v>
      </c>
      <c r="BG250" s="38">
        <v>0</v>
      </c>
      <c r="BK250" s="37"/>
      <c r="BL250" s="37"/>
      <c r="BM250" s="37"/>
      <c r="BN250" s="32"/>
      <c r="BP250" s="36"/>
      <c r="BQ250" s="36"/>
      <c r="BR250" s="36"/>
      <c r="CE250" s="35">
        <f t="shared" si="54"/>
        <v>0</v>
      </c>
      <c r="CF250" s="33">
        <f t="shared" si="55"/>
        <v>0</v>
      </c>
      <c r="CG250" s="34">
        <f t="shared" si="56"/>
        <v>0</v>
      </c>
      <c r="CH250" s="33">
        <f t="shared" si="57"/>
        <v>0</v>
      </c>
    </row>
    <row r="251" spans="1:86" ht="15" customHeight="1" x14ac:dyDescent="0.25">
      <c r="A251" s="53">
        <v>0</v>
      </c>
      <c r="B251" s="52">
        <v>0</v>
      </c>
      <c r="C251" s="51">
        <v>0</v>
      </c>
      <c r="D251" s="51">
        <v>0</v>
      </c>
      <c r="E251" s="50">
        <v>0</v>
      </c>
      <c r="F251" s="48">
        <v>0</v>
      </c>
      <c r="G251" s="48">
        <v>0</v>
      </c>
      <c r="H251" s="48">
        <v>0</v>
      </c>
      <c r="I251" s="48">
        <v>0</v>
      </c>
      <c r="J251" s="48">
        <v>0</v>
      </c>
      <c r="K251" s="48">
        <v>0</v>
      </c>
      <c r="L251" s="48">
        <v>0</v>
      </c>
      <c r="M251" s="48">
        <v>0</v>
      </c>
      <c r="N251" s="48">
        <v>0</v>
      </c>
      <c r="O251" s="48">
        <f t="shared" si="50"/>
        <v>0</v>
      </c>
      <c r="P251" s="48">
        <f t="shared" si="51"/>
        <v>0</v>
      </c>
      <c r="Q251" s="48">
        <v>0</v>
      </c>
      <c r="R251" s="48">
        <v>0</v>
      </c>
      <c r="S251" s="48">
        <v>0</v>
      </c>
      <c r="T251" s="48">
        <v>0</v>
      </c>
      <c r="U251" s="48">
        <v>0</v>
      </c>
      <c r="V251" s="48">
        <v>0</v>
      </c>
      <c r="W251" s="48">
        <v>0</v>
      </c>
      <c r="X251" s="48">
        <v>0</v>
      </c>
      <c r="Y251" s="48">
        <v>0</v>
      </c>
      <c r="Z251" s="48">
        <v>0</v>
      </c>
      <c r="AA251" s="49">
        <f t="shared" si="52"/>
        <v>0</v>
      </c>
      <c r="AB251" s="49">
        <f t="shared" si="53"/>
        <v>0</v>
      </c>
      <c r="AC251" s="49">
        <v>0</v>
      </c>
      <c r="AD251" s="49">
        <v>0</v>
      </c>
      <c r="AE251" s="49">
        <v>0</v>
      </c>
      <c r="AF251" s="49">
        <v>0</v>
      </c>
      <c r="AG251" s="49">
        <v>0</v>
      </c>
      <c r="AH251" s="49">
        <v>0</v>
      </c>
      <c r="AI251" s="49">
        <v>0</v>
      </c>
      <c r="AJ251" s="49">
        <v>0</v>
      </c>
      <c r="AK251" s="49">
        <v>0</v>
      </c>
      <c r="AL251" s="49">
        <v>0</v>
      </c>
      <c r="AM251" s="49">
        <v>0</v>
      </c>
      <c r="AN251" s="49">
        <v>0</v>
      </c>
      <c r="AO251" s="49">
        <v>0</v>
      </c>
      <c r="AP251" s="49">
        <v>0</v>
      </c>
      <c r="AQ251" s="47">
        <v>0</v>
      </c>
      <c r="AR251" s="48">
        <v>0</v>
      </c>
      <c r="AT251" s="46">
        <v>0</v>
      </c>
      <c r="AU251" s="45">
        <v>0</v>
      </c>
      <c r="AV251" s="44">
        <v>0</v>
      </c>
      <c r="AW251" s="43">
        <v>0</v>
      </c>
      <c r="AX251" s="42">
        <v>0</v>
      </c>
      <c r="AY251" s="41">
        <v>0</v>
      </c>
      <c r="AZ251" s="40"/>
      <c r="BA251" s="40"/>
      <c r="BB251" s="40"/>
      <c r="BC251" s="40"/>
      <c r="BD251" s="40"/>
      <c r="BE251" s="40"/>
      <c r="BF251" s="39">
        <v>0</v>
      </c>
      <c r="BG251" s="38">
        <v>0</v>
      </c>
      <c r="BK251" s="37"/>
      <c r="BL251" s="37"/>
      <c r="BM251" s="37"/>
      <c r="BN251" s="32"/>
      <c r="BP251" s="36"/>
      <c r="BQ251" s="36"/>
      <c r="BR251" s="36"/>
      <c r="CE251" s="35">
        <f t="shared" si="54"/>
        <v>0</v>
      </c>
      <c r="CF251" s="33">
        <f t="shared" si="55"/>
        <v>0</v>
      </c>
      <c r="CG251" s="34">
        <f t="shared" si="56"/>
        <v>0</v>
      </c>
      <c r="CH251" s="33">
        <f t="shared" si="57"/>
        <v>0</v>
      </c>
    </row>
    <row r="252" spans="1:86" ht="15" customHeight="1" x14ac:dyDescent="0.25">
      <c r="A252" s="53">
        <v>0</v>
      </c>
      <c r="B252" s="52">
        <v>0</v>
      </c>
      <c r="C252" s="51">
        <v>0</v>
      </c>
      <c r="D252" s="51">
        <v>0</v>
      </c>
      <c r="E252" s="50">
        <v>0</v>
      </c>
      <c r="F252" s="48">
        <v>0</v>
      </c>
      <c r="G252" s="48">
        <v>0</v>
      </c>
      <c r="H252" s="48">
        <v>0</v>
      </c>
      <c r="I252" s="48">
        <v>0</v>
      </c>
      <c r="J252" s="48">
        <v>0</v>
      </c>
      <c r="K252" s="48">
        <v>0</v>
      </c>
      <c r="L252" s="48">
        <v>0</v>
      </c>
      <c r="M252" s="48">
        <v>0</v>
      </c>
      <c r="N252" s="48">
        <v>0</v>
      </c>
      <c r="O252" s="48">
        <f t="shared" si="50"/>
        <v>0</v>
      </c>
      <c r="P252" s="48">
        <f t="shared" si="51"/>
        <v>0</v>
      </c>
      <c r="Q252" s="48">
        <v>0</v>
      </c>
      <c r="R252" s="48">
        <v>0</v>
      </c>
      <c r="S252" s="48">
        <v>0</v>
      </c>
      <c r="T252" s="48">
        <v>0</v>
      </c>
      <c r="U252" s="48">
        <v>0</v>
      </c>
      <c r="V252" s="48">
        <v>0</v>
      </c>
      <c r="W252" s="48">
        <v>0</v>
      </c>
      <c r="X252" s="48">
        <v>0</v>
      </c>
      <c r="Y252" s="48">
        <v>0</v>
      </c>
      <c r="Z252" s="48">
        <v>0</v>
      </c>
      <c r="AA252" s="49">
        <f t="shared" si="52"/>
        <v>0</v>
      </c>
      <c r="AB252" s="49">
        <f t="shared" si="53"/>
        <v>0</v>
      </c>
      <c r="AC252" s="49">
        <v>0</v>
      </c>
      <c r="AD252" s="49">
        <v>0</v>
      </c>
      <c r="AE252" s="49">
        <v>0</v>
      </c>
      <c r="AF252" s="49">
        <v>0</v>
      </c>
      <c r="AG252" s="49">
        <v>0</v>
      </c>
      <c r="AH252" s="49">
        <v>0</v>
      </c>
      <c r="AI252" s="49">
        <v>0</v>
      </c>
      <c r="AJ252" s="49">
        <v>0</v>
      </c>
      <c r="AK252" s="49">
        <v>0</v>
      </c>
      <c r="AL252" s="49">
        <v>0</v>
      </c>
      <c r="AM252" s="49">
        <v>0</v>
      </c>
      <c r="AN252" s="49">
        <v>0</v>
      </c>
      <c r="AO252" s="49">
        <v>0</v>
      </c>
      <c r="AP252" s="49">
        <v>0</v>
      </c>
      <c r="AQ252" s="47">
        <v>0</v>
      </c>
      <c r="AR252" s="48">
        <v>0</v>
      </c>
      <c r="AT252" s="46">
        <v>0</v>
      </c>
      <c r="AU252" s="45">
        <v>0</v>
      </c>
      <c r="AV252" s="44">
        <v>0</v>
      </c>
      <c r="AW252" s="43">
        <v>0</v>
      </c>
      <c r="AX252" s="42">
        <v>0</v>
      </c>
      <c r="AY252" s="41">
        <v>0</v>
      </c>
      <c r="AZ252" s="40"/>
      <c r="BA252" s="40"/>
      <c r="BB252" s="40"/>
      <c r="BC252" s="40"/>
      <c r="BD252" s="40"/>
      <c r="BE252" s="40"/>
      <c r="BF252" s="39">
        <v>0</v>
      </c>
      <c r="BG252" s="38">
        <v>0</v>
      </c>
      <c r="BK252" s="37"/>
      <c r="BL252" s="37"/>
      <c r="BM252" s="37"/>
      <c r="BN252" s="32"/>
      <c r="BP252" s="36"/>
      <c r="BQ252" s="36"/>
      <c r="BR252" s="36"/>
      <c r="CE252" s="35">
        <f t="shared" si="54"/>
        <v>0</v>
      </c>
      <c r="CF252" s="33">
        <f t="shared" si="55"/>
        <v>0</v>
      </c>
      <c r="CG252" s="34">
        <f t="shared" si="56"/>
        <v>0</v>
      </c>
      <c r="CH252" s="33">
        <f t="shared" si="57"/>
        <v>0</v>
      </c>
    </row>
    <row r="253" spans="1:86" ht="15" customHeight="1" x14ac:dyDescent="0.25">
      <c r="A253" s="53">
        <v>0</v>
      </c>
      <c r="B253" s="52">
        <v>0</v>
      </c>
      <c r="C253" s="51">
        <v>0</v>
      </c>
      <c r="D253" s="51">
        <v>0</v>
      </c>
      <c r="E253" s="50">
        <v>0</v>
      </c>
      <c r="F253" s="48">
        <v>0</v>
      </c>
      <c r="G253" s="48">
        <v>0</v>
      </c>
      <c r="H253" s="48">
        <v>0</v>
      </c>
      <c r="I253" s="48">
        <v>0</v>
      </c>
      <c r="J253" s="48">
        <v>0</v>
      </c>
      <c r="K253" s="48">
        <v>0</v>
      </c>
      <c r="L253" s="48">
        <v>0</v>
      </c>
      <c r="M253" s="48">
        <v>0</v>
      </c>
      <c r="N253" s="48">
        <v>0</v>
      </c>
      <c r="O253" s="48">
        <f t="shared" si="50"/>
        <v>0</v>
      </c>
      <c r="P253" s="48">
        <f t="shared" si="51"/>
        <v>0</v>
      </c>
      <c r="Q253" s="48">
        <v>0</v>
      </c>
      <c r="R253" s="48">
        <v>0</v>
      </c>
      <c r="S253" s="48">
        <v>0</v>
      </c>
      <c r="T253" s="48">
        <v>0</v>
      </c>
      <c r="U253" s="48">
        <v>0</v>
      </c>
      <c r="V253" s="48">
        <v>0</v>
      </c>
      <c r="W253" s="48">
        <v>0</v>
      </c>
      <c r="X253" s="48">
        <v>0</v>
      </c>
      <c r="Y253" s="48">
        <v>0</v>
      </c>
      <c r="Z253" s="48">
        <v>0</v>
      </c>
      <c r="AA253" s="49">
        <f t="shared" si="52"/>
        <v>0</v>
      </c>
      <c r="AB253" s="49">
        <f t="shared" si="53"/>
        <v>0</v>
      </c>
      <c r="AC253" s="49">
        <v>0</v>
      </c>
      <c r="AD253" s="49">
        <v>0</v>
      </c>
      <c r="AE253" s="49">
        <v>0</v>
      </c>
      <c r="AF253" s="49">
        <v>0</v>
      </c>
      <c r="AG253" s="49">
        <v>0</v>
      </c>
      <c r="AH253" s="49">
        <v>0</v>
      </c>
      <c r="AI253" s="49">
        <v>0</v>
      </c>
      <c r="AJ253" s="49">
        <v>0</v>
      </c>
      <c r="AK253" s="49">
        <v>0</v>
      </c>
      <c r="AL253" s="49">
        <v>0</v>
      </c>
      <c r="AM253" s="49">
        <v>0</v>
      </c>
      <c r="AN253" s="49">
        <v>0</v>
      </c>
      <c r="AO253" s="49">
        <v>0</v>
      </c>
      <c r="AP253" s="49">
        <v>0</v>
      </c>
      <c r="AQ253" s="47">
        <v>0</v>
      </c>
      <c r="AR253" s="48">
        <v>0</v>
      </c>
      <c r="AT253" s="46">
        <v>0</v>
      </c>
      <c r="AU253" s="45">
        <v>0</v>
      </c>
      <c r="AV253" s="44">
        <v>0</v>
      </c>
      <c r="AW253" s="43">
        <v>0</v>
      </c>
      <c r="AX253" s="42">
        <v>0</v>
      </c>
      <c r="AY253" s="41">
        <v>0</v>
      </c>
      <c r="AZ253" s="40"/>
      <c r="BA253" s="40"/>
      <c r="BB253" s="40"/>
      <c r="BC253" s="40"/>
      <c r="BD253" s="40"/>
      <c r="BE253" s="40"/>
      <c r="BF253" s="39">
        <v>0</v>
      </c>
      <c r="BG253" s="38">
        <v>0</v>
      </c>
      <c r="BK253" s="37"/>
      <c r="BL253" s="37"/>
      <c r="BM253" s="37"/>
      <c r="BN253" s="32"/>
      <c r="BP253" s="36"/>
      <c r="BQ253" s="36"/>
      <c r="BR253" s="36"/>
      <c r="CE253" s="35">
        <f t="shared" si="54"/>
        <v>0</v>
      </c>
      <c r="CF253" s="33">
        <f t="shared" si="55"/>
        <v>0</v>
      </c>
      <c r="CG253" s="34">
        <f t="shared" si="56"/>
        <v>0</v>
      </c>
      <c r="CH253" s="33">
        <f t="shared" si="57"/>
        <v>0</v>
      </c>
    </row>
    <row r="254" spans="1:86" ht="15" customHeight="1" x14ac:dyDescent="0.25">
      <c r="A254" s="53">
        <v>0</v>
      </c>
      <c r="B254" s="52">
        <v>0</v>
      </c>
      <c r="C254" s="51">
        <v>0</v>
      </c>
      <c r="D254" s="51">
        <v>0</v>
      </c>
      <c r="E254" s="50">
        <v>0</v>
      </c>
      <c r="F254" s="48">
        <v>0</v>
      </c>
      <c r="G254" s="48">
        <v>0</v>
      </c>
      <c r="H254" s="48">
        <v>0</v>
      </c>
      <c r="I254" s="48">
        <v>0</v>
      </c>
      <c r="J254" s="48">
        <v>0</v>
      </c>
      <c r="K254" s="48">
        <v>0</v>
      </c>
      <c r="L254" s="48">
        <v>0</v>
      </c>
      <c r="M254" s="48">
        <v>0</v>
      </c>
      <c r="N254" s="48">
        <v>0</v>
      </c>
      <c r="O254" s="48">
        <f t="shared" si="50"/>
        <v>0</v>
      </c>
      <c r="P254" s="48">
        <f t="shared" si="51"/>
        <v>0</v>
      </c>
      <c r="Q254" s="48">
        <v>0</v>
      </c>
      <c r="R254" s="48">
        <v>0</v>
      </c>
      <c r="S254" s="48">
        <v>0</v>
      </c>
      <c r="T254" s="48">
        <v>0</v>
      </c>
      <c r="U254" s="48">
        <v>0</v>
      </c>
      <c r="V254" s="48">
        <v>0</v>
      </c>
      <c r="W254" s="48">
        <v>0</v>
      </c>
      <c r="X254" s="48">
        <v>0</v>
      </c>
      <c r="Y254" s="48">
        <v>0</v>
      </c>
      <c r="Z254" s="48">
        <v>0</v>
      </c>
      <c r="AA254" s="49">
        <f t="shared" si="52"/>
        <v>0</v>
      </c>
      <c r="AB254" s="49">
        <f t="shared" si="53"/>
        <v>0</v>
      </c>
      <c r="AC254" s="49">
        <v>0</v>
      </c>
      <c r="AD254" s="49">
        <v>0</v>
      </c>
      <c r="AE254" s="49">
        <v>0</v>
      </c>
      <c r="AF254" s="49">
        <v>0</v>
      </c>
      <c r="AG254" s="49">
        <v>0</v>
      </c>
      <c r="AH254" s="49">
        <v>0</v>
      </c>
      <c r="AI254" s="49">
        <v>0</v>
      </c>
      <c r="AJ254" s="49">
        <v>0</v>
      </c>
      <c r="AK254" s="49">
        <v>0</v>
      </c>
      <c r="AL254" s="49">
        <v>0</v>
      </c>
      <c r="AM254" s="49">
        <v>0</v>
      </c>
      <c r="AN254" s="49">
        <v>0</v>
      </c>
      <c r="AO254" s="49">
        <v>0</v>
      </c>
      <c r="AP254" s="49">
        <v>0</v>
      </c>
      <c r="AQ254" s="47">
        <v>0</v>
      </c>
      <c r="AR254" s="48">
        <v>0</v>
      </c>
      <c r="AT254" s="46">
        <v>0</v>
      </c>
      <c r="AU254" s="45">
        <v>0</v>
      </c>
      <c r="AV254" s="44">
        <v>0</v>
      </c>
      <c r="AW254" s="43">
        <v>0</v>
      </c>
      <c r="AX254" s="42">
        <v>0</v>
      </c>
      <c r="AY254" s="41">
        <v>0</v>
      </c>
      <c r="AZ254" s="40"/>
      <c r="BA254" s="40"/>
      <c r="BB254" s="40"/>
      <c r="BC254" s="40"/>
      <c r="BD254" s="40"/>
      <c r="BE254" s="40"/>
      <c r="BF254" s="39">
        <v>0</v>
      </c>
      <c r="BG254" s="38">
        <v>0</v>
      </c>
      <c r="BK254" s="37"/>
      <c r="BL254" s="37"/>
      <c r="BM254" s="37"/>
      <c r="BN254" s="32"/>
      <c r="BP254" s="36"/>
      <c r="BQ254" s="36"/>
      <c r="BR254" s="36"/>
      <c r="CE254" s="35">
        <f t="shared" si="54"/>
        <v>0</v>
      </c>
      <c r="CF254" s="33">
        <f t="shared" si="55"/>
        <v>0</v>
      </c>
      <c r="CG254" s="34">
        <f t="shared" si="56"/>
        <v>0</v>
      </c>
      <c r="CH254" s="33">
        <f t="shared" si="57"/>
        <v>0</v>
      </c>
    </row>
    <row r="255" spans="1:86" ht="15" customHeight="1" x14ac:dyDescent="0.25">
      <c r="A255" s="53">
        <v>0</v>
      </c>
      <c r="B255" s="52">
        <v>0</v>
      </c>
      <c r="C255" s="51">
        <v>0</v>
      </c>
      <c r="D255" s="51">
        <v>0</v>
      </c>
      <c r="E255" s="50">
        <v>0</v>
      </c>
      <c r="F255" s="48">
        <v>0</v>
      </c>
      <c r="G255" s="48">
        <v>0</v>
      </c>
      <c r="H255" s="48">
        <v>0</v>
      </c>
      <c r="I255" s="48">
        <v>0</v>
      </c>
      <c r="J255" s="48">
        <v>0</v>
      </c>
      <c r="K255" s="48">
        <v>0</v>
      </c>
      <c r="L255" s="48">
        <v>0</v>
      </c>
      <c r="M255" s="48">
        <v>0</v>
      </c>
      <c r="N255" s="48">
        <v>0</v>
      </c>
      <c r="O255" s="48">
        <f t="shared" si="50"/>
        <v>0</v>
      </c>
      <c r="P255" s="48">
        <f t="shared" si="51"/>
        <v>0</v>
      </c>
      <c r="Q255" s="48">
        <v>0</v>
      </c>
      <c r="R255" s="48">
        <v>0</v>
      </c>
      <c r="S255" s="48">
        <v>0</v>
      </c>
      <c r="T255" s="48">
        <v>0</v>
      </c>
      <c r="U255" s="48">
        <v>0</v>
      </c>
      <c r="V255" s="48">
        <v>0</v>
      </c>
      <c r="W255" s="48">
        <v>0</v>
      </c>
      <c r="X255" s="48">
        <v>0</v>
      </c>
      <c r="Y255" s="48">
        <v>0</v>
      </c>
      <c r="Z255" s="48">
        <v>0</v>
      </c>
      <c r="AA255" s="49">
        <f t="shared" si="52"/>
        <v>0</v>
      </c>
      <c r="AB255" s="49">
        <f t="shared" si="53"/>
        <v>0</v>
      </c>
      <c r="AC255" s="49">
        <v>0</v>
      </c>
      <c r="AD255" s="49">
        <v>0</v>
      </c>
      <c r="AE255" s="49">
        <v>0</v>
      </c>
      <c r="AF255" s="49">
        <v>0</v>
      </c>
      <c r="AG255" s="49">
        <v>0</v>
      </c>
      <c r="AH255" s="49">
        <v>0</v>
      </c>
      <c r="AI255" s="49">
        <v>0</v>
      </c>
      <c r="AJ255" s="49">
        <v>0</v>
      </c>
      <c r="AK255" s="49">
        <v>0</v>
      </c>
      <c r="AL255" s="49">
        <v>0</v>
      </c>
      <c r="AM255" s="49">
        <v>0</v>
      </c>
      <c r="AN255" s="49">
        <v>0</v>
      </c>
      <c r="AO255" s="49">
        <v>0</v>
      </c>
      <c r="AP255" s="49">
        <v>0</v>
      </c>
      <c r="AQ255" s="47">
        <v>0</v>
      </c>
      <c r="AR255" s="48">
        <v>0</v>
      </c>
      <c r="AT255" s="46">
        <v>0</v>
      </c>
      <c r="AU255" s="45">
        <v>0</v>
      </c>
      <c r="AV255" s="44">
        <v>0</v>
      </c>
      <c r="AW255" s="43">
        <v>0</v>
      </c>
      <c r="AX255" s="42">
        <v>0</v>
      </c>
      <c r="AY255" s="41">
        <v>0</v>
      </c>
      <c r="AZ255" s="40"/>
      <c r="BA255" s="40"/>
      <c r="BB255" s="40"/>
      <c r="BC255" s="40"/>
      <c r="BD255" s="40"/>
      <c r="BE255" s="40"/>
      <c r="BF255" s="39">
        <v>0</v>
      </c>
      <c r="BG255" s="38">
        <v>0</v>
      </c>
      <c r="BK255" s="37"/>
      <c r="BL255" s="37"/>
      <c r="BM255" s="37"/>
      <c r="BN255" s="32"/>
      <c r="BP255" s="36"/>
      <c r="BQ255" s="36"/>
      <c r="BR255" s="36"/>
      <c r="CE255" s="35">
        <f t="shared" si="54"/>
        <v>0</v>
      </c>
      <c r="CF255" s="33">
        <f t="shared" si="55"/>
        <v>0</v>
      </c>
      <c r="CG255" s="34">
        <f t="shared" si="56"/>
        <v>0</v>
      </c>
      <c r="CH255" s="33">
        <f t="shared" si="57"/>
        <v>0</v>
      </c>
    </row>
    <row r="256" spans="1:86" ht="15" customHeight="1" x14ac:dyDescent="0.25">
      <c r="A256" s="53">
        <v>0</v>
      </c>
      <c r="B256" s="52">
        <v>0</v>
      </c>
      <c r="C256" s="51">
        <v>0</v>
      </c>
      <c r="D256" s="51">
        <v>0</v>
      </c>
      <c r="E256" s="50">
        <v>0</v>
      </c>
      <c r="F256" s="48">
        <v>0</v>
      </c>
      <c r="G256" s="48">
        <v>0</v>
      </c>
      <c r="H256" s="48">
        <v>0</v>
      </c>
      <c r="I256" s="48">
        <v>0</v>
      </c>
      <c r="J256" s="48">
        <v>0</v>
      </c>
      <c r="K256" s="48">
        <v>0</v>
      </c>
      <c r="L256" s="48">
        <v>0</v>
      </c>
      <c r="M256" s="48">
        <v>0</v>
      </c>
      <c r="N256" s="48">
        <v>0</v>
      </c>
      <c r="O256" s="48">
        <f t="shared" si="50"/>
        <v>0</v>
      </c>
      <c r="P256" s="48">
        <f t="shared" si="51"/>
        <v>0</v>
      </c>
      <c r="Q256" s="48">
        <v>0</v>
      </c>
      <c r="R256" s="48">
        <v>0</v>
      </c>
      <c r="S256" s="48">
        <v>0</v>
      </c>
      <c r="T256" s="48">
        <v>0</v>
      </c>
      <c r="U256" s="48">
        <v>0</v>
      </c>
      <c r="V256" s="48">
        <v>0</v>
      </c>
      <c r="W256" s="48">
        <v>0</v>
      </c>
      <c r="X256" s="48">
        <v>0</v>
      </c>
      <c r="Y256" s="48">
        <v>0</v>
      </c>
      <c r="Z256" s="48">
        <v>0</v>
      </c>
      <c r="AA256" s="49">
        <f t="shared" si="52"/>
        <v>0</v>
      </c>
      <c r="AB256" s="49">
        <f t="shared" si="53"/>
        <v>0</v>
      </c>
      <c r="AC256" s="49">
        <v>0</v>
      </c>
      <c r="AD256" s="49">
        <v>0</v>
      </c>
      <c r="AE256" s="49">
        <v>0</v>
      </c>
      <c r="AF256" s="49">
        <v>0</v>
      </c>
      <c r="AG256" s="49">
        <v>0</v>
      </c>
      <c r="AH256" s="49">
        <v>0</v>
      </c>
      <c r="AI256" s="49">
        <v>0</v>
      </c>
      <c r="AJ256" s="49">
        <v>0</v>
      </c>
      <c r="AK256" s="49">
        <v>0</v>
      </c>
      <c r="AL256" s="49">
        <v>0</v>
      </c>
      <c r="AM256" s="49">
        <v>0</v>
      </c>
      <c r="AN256" s="49">
        <v>0</v>
      </c>
      <c r="AO256" s="49">
        <v>0</v>
      </c>
      <c r="AP256" s="49">
        <v>0</v>
      </c>
      <c r="AQ256" s="47">
        <v>0</v>
      </c>
      <c r="AR256" s="48">
        <v>0</v>
      </c>
      <c r="AT256" s="46">
        <v>0</v>
      </c>
      <c r="AU256" s="45">
        <v>0</v>
      </c>
      <c r="AV256" s="44">
        <v>0</v>
      </c>
      <c r="AW256" s="43">
        <v>0</v>
      </c>
      <c r="AX256" s="42">
        <v>0</v>
      </c>
      <c r="AY256" s="41">
        <v>0</v>
      </c>
      <c r="AZ256" s="40"/>
      <c r="BA256" s="40"/>
      <c r="BB256" s="40"/>
      <c r="BC256" s="40"/>
      <c r="BD256" s="40"/>
      <c r="BE256" s="40"/>
      <c r="BF256" s="39">
        <v>0</v>
      </c>
      <c r="BG256" s="38">
        <v>0</v>
      </c>
      <c r="BK256" s="37"/>
      <c r="BL256" s="37"/>
      <c r="BM256" s="37"/>
      <c r="BN256" s="32"/>
      <c r="BP256" s="36"/>
      <c r="BQ256" s="36"/>
      <c r="BR256" s="36"/>
      <c r="CE256" s="35">
        <f t="shared" si="54"/>
        <v>0</v>
      </c>
      <c r="CF256" s="33">
        <f t="shared" si="55"/>
        <v>0</v>
      </c>
      <c r="CG256" s="34">
        <f t="shared" si="56"/>
        <v>0</v>
      </c>
      <c r="CH256" s="33">
        <f t="shared" si="57"/>
        <v>0</v>
      </c>
    </row>
    <row r="257" spans="1:86" ht="15" customHeight="1" x14ac:dyDescent="0.25">
      <c r="A257" s="53">
        <v>0</v>
      </c>
      <c r="B257" s="52">
        <v>0</v>
      </c>
      <c r="C257" s="51">
        <v>0</v>
      </c>
      <c r="D257" s="51">
        <v>0</v>
      </c>
      <c r="E257" s="50">
        <v>0</v>
      </c>
      <c r="F257" s="48">
        <v>0</v>
      </c>
      <c r="G257" s="48">
        <v>0</v>
      </c>
      <c r="H257" s="48">
        <v>0</v>
      </c>
      <c r="I257" s="48">
        <v>0</v>
      </c>
      <c r="J257" s="48">
        <v>0</v>
      </c>
      <c r="K257" s="48">
        <v>0</v>
      </c>
      <c r="L257" s="48">
        <v>0</v>
      </c>
      <c r="M257" s="48">
        <v>0</v>
      </c>
      <c r="N257" s="48">
        <v>0</v>
      </c>
      <c r="O257" s="48">
        <f t="shared" si="50"/>
        <v>0</v>
      </c>
      <c r="P257" s="48">
        <f t="shared" si="51"/>
        <v>0</v>
      </c>
      <c r="Q257" s="48">
        <v>0</v>
      </c>
      <c r="R257" s="48">
        <v>0</v>
      </c>
      <c r="S257" s="48">
        <v>0</v>
      </c>
      <c r="T257" s="48">
        <v>0</v>
      </c>
      <c r="U257" s="48">
        <v>0</v>
      </c>
      <c r="V257" s="48">
        <v>0</v>
      </c>
      <c r="W257" s="48">
        <v>0</v>
      </c>
      <c r="X257" s="48">
        <v>0</v>
      </c>
      <c r="Y257" s="48">
        <v>0</v>
      </c>
      <c r="Z257" s="48">
        <v>0</v>
      </c>
      <c r="AA257" s="49">
        <f t="shared" si="52"/>
        <v>0</v>
      </c>
      <c r="AB257" s="49">
        <f t="shared" si="53"/>
        <v>0</v>
      </c>
      <c r="AC257" s="49">
        <v>0</v>
      </c>
      <c r="AD257" s="49">
        <v>0</v>
      </c>
      <c r="AE257" s="49">
        <v>0</v>
      </c>
      <c r="AF257" s="49">
        <v>0</v>
      </c>
      <c r="AG257" s="49">
        <v>0</v>
      </c>
      <c r="AH257" s="49">
        <v>0</v>
      </c>
      <c r="AI257" s="49">
        <v>0</v>
      </c>
      <c r="AJ257" s="49">
        <v>0</v>
      </c>
      <c r="AK257" s="49">
        <v>0</v>
      </c>
      <c r="AL257" s="49">
        <v>0</v>
      </c>
      <c r="AM257" s="49">
        <v>0</v>
      </c>
      <c r="AN257" s="49">
        <v>0</v>
      </c>
      <c r="AO257" s="49">
        <v>0</v>
      </c>
      <c r="AP257" s="49">
        <v>0</v>
      </c>
      <c r="AQ257" s="47">
        <v>0</v>
      </c>
      <c r="AR257" s="48">
        <v>0</v>
      </c>
      <c r="AT257" s="46">
        <v>0</v>
      </c>
      <c r="AU257" s="45">
        <v>0</v>
      </c>
      <c r="AV257" s="44">
        <v>0</v>
      </c>
      <c r="AW257" s="43">
        <v>0</v>
      </c>
      <c r="AX257" s="42">
        <v>0</v>
      </c>
      <c r="AY257" s="41">
        <v>0</v>
      </c>
      <c r="AZ257" s="40"/>
      <c r="BA257" s="40"/>
      <c r="BB257" s="40"/>
      <c r="BC257" s="40"/>
      <c r="BD257" s="40"/>
      <c r="BE257" s="40"/>
      <c r="BF257" s="39">
        <v>0</v>
      </c>
      <c r="BG257" s="38">
        <v>0</v>
      </c>
      <c r="BK257" s="37"/>
      <c r="BL257" s="37"/>
      <c r="BM257" s="37"/>
      <c r="BN257" s="32"/>
      <c r="BP257" s="36"/>
      <c r="BQ257" s="36"/>
      <c r="BR257" s="36"/>
      <c r="CE257" s="35">
        <f t="shared" si="54"/>
        <v>0</v>
      </c>
      <c r="CF257" s="33">
        <f t="shared" si="55"/>
        <v>0</v>
      </c>
      <c r="CG257" s="34">
        <f t="shared" si="56"/>
        <v>0</v>
      </c>
      <c r="CH257" s="33">
        <f t="shared" si="57"/>
        <v>0</v>
      </c>
    </row>
    <row r="258" spans="1:86" ht="15" customHeight="1" x14ac:dyDescent="0.25">
      <c r="A258" s="53">
        <v>0</v>
      </c>
      <c r="B258" s="52">
        <v>0</v>
      </c>
      <c r="C258" s="51">
        <v>0</v>
      </c>
      <c r="D258" s="51">
        <v>0</v>
      </c>
      <c r="E258" s="50">
        <v>0</v>
      </c>
      <c r="F258" s="48">
        <v>0</v>
      </c>
      <c r="G258" s="48">
        <v>0</v>
      </c>
      <c r="H258" s="48">
        <v>0</v>
      </c>
      <c r="I258" s="48">
        <v>0</v>
      </c>
      <c r="J258" s="48">
        <v>0</v>
      </c>
      <c r="K258" s="48">
        <v>0</v>
      </c>
      <c r="L258" s="48">
        <v>0</v>
      </c>
      <c r="M258" s="48">
        <v>0</v>
      </c>
      <c r="N258" s="48">
        <v>0</v>
      </c>
      <c r="O258" s="48">
        <f t="shared" si="50"/>
        <v>0</v>
      </c>
      <c r="P258" s="48">
        <f t="shared" si="51"/>
        <v>0</v>
      </c>
      <c r="Q258" s="48">
        <v>0</v>
      </c>
      <c r="R258" s="48">
        <v>0</v>
      </c>
      <c r="S258" s="48">
        <v>0</v>
      </c>
      <c r="T258" s="48">
        <v>0</v>
      </c>
      <c r="U258" s="48">
        <v>0</v>
      </c>
      <c r="V258" s="48">
        <v>0</v>
      </c>
      <c r="W258" s="48">
        <v>0</v>
      </c>
      <c r="X258" s="48">
        <v>0</v>
      </c>
      <c r="Y258" s="48">
        <v>0</v>
      </c>
      <c r="Z258" s="48">
        <v>0</v>
      </c>
      <c r="AA258" s="49">
        <f t="shared" si="52"/>
        <v>0</v>
      </c>
      <c r="AB258" s="49">
        <f t="shared" si="53"/>
        <v>0</v>
      </c>
      <c r="AC258" s="49">
        <v>0</v>
      </c>
      <c r="AD258" s="49">
        <v>0</v>
      </c>
      <c r="AE258" s="49">
        <v>0</v>
      </c>
      <c r="AF258" s="49">
        <v>0</v>
      </c>
      <c r="AG258" s="49">
        <v>0</v>
      </c>
      <c r="AH258" s="49">
        <v>0</v>
      </c>
      <c r="AI258" s="49">
        <v>0</v>
      </c>
      <c r="AJ258" s="49">
        <v>0</v>
      </c>
      <c r="AK258" s="49">
        <v>0</v>
      </c>
      <c r="AL258" s="49">
        <v>0</v>
      </c>
      <c r="AM258" s="49">
        <v>0</v>
      </c>
      <c r="AN258" s="49">
        <v>0</v>
      </c>
      <c r="AO258" s="49">
        <v>0</v>
      </c>
      <c r="AP258" s="49">
        <v>0</v>
      </c>
      <c r="AQ258" s="47">
        <v>0</v>
      </c>
      <c r="AR258" s="48">
        <v>0</v>
      </c>
      <c r="AT258" s="46">
        <v>0</v>
      </c>
      <c r="AU258" s="45">
        <v>0</v>
      </c>
      <c r="AV258" s="44">
        <v>0</v>
      </c>
      <c r="AW258" s="43">
        <v>0</v>
      </c>
      <c r="AX258" s="42">
        <v>0</v>
      </c>
      <c r="AY258" s="41">
        <v>0</v>
      </c>
      <c r="AZ258" s="40"/>
      <c r="BA258" s="40"/>
      <c r="BB258" s="40"/>
      <c r="BC258" s="40"/>
      <c r="BD258" s="40"/>
      <c r="BE258" s="40"/>
      <c r="BF258" s="39">
        <v>0</v>
      </c>
      <c r="BG258" s="38">
        <v>0</v>
      </c>
      <c r="BK258" s="37"/>
      <c r="BL258" s="37"/>
      <c r="BM258" s="37"/>
      <c r="BN258" s="32"/>
      <c r="BP258" s="36"/>
      <c r="BQ258" s="36"/>
      <c r="BR258" s="36"/>
      <c r="CE258" s="35">
        <f t="shared" si="54"/>
        <v>0</v>
      </c>
      <c r="CF258" s="33">
        <f t="shared" si="55"/>
        <v>0</v>
      </c>
      <c r="CG258" s="34">
        <f t="shared" si="56"/>
        <v>0</v>
      </c>
      <c r="CH258" s="33">
        <f t="shared" si="57"/>
        <v>0</v>
      </c>
    </row>
    <row r="259" spans="1:86" ht="15" customHeight="1" x14ac:dyDescent="0.25">
      <c r="A259" s="53">
        <v>0</v>
      </c>
      <c r="B259" s="52">
        <v>0</v>
      </c>
      <c r="C259" s="51">
        <v>0</v>
      </c>
      <c r="D259" s="51">
        <v>0</v>
      </c>
      <c r="E259" s="50">
        <v>0</v>
      </c>
      <c r="F259" s="48">
        <v>0</v>
      </c>
      <c r="G259" s="48">
        <v>0</v>
      </c>
      <c r="H259" s="48">
        <v>0</v>
      </c>
      <c r="I259" s="48">
        <v>0</v>
      </c>
      <c r="J259" s="48">
        <v>0</v>
      </c>
      <c r="K259" s="48">
        <v>0</v>
      </c>
      <c r="L259" s="48">
        <v>0</v>
      </c>
      <c r="M259" s="48">
        <v>0</v>
      </c>
      <c r="N259" s="48">
        <v>0</v>
      </c>
      <c r="O259" s="48">
        <f t="shared" si="50"/>
        <v>0</v>
      </c>
      <c r="P259" s="48">
        <f t="shared" si="51"/>
        <v>0</v>
      </c>
      <c r="Q259" s="48">
        <v>0</v>
      </c>
      <c r="R259" s="48">
        <v>0</v>
      </c>
      <c r="S259" s="48">
        <v>0</v>
      </c>
      <c r="T259" s="48">
        <v>0</v>
      </c>
      <c r="U259" s="48">
        <v>0</v>
      </c>
      <c r="V259" s="48">
        <v>0</v>
      </c>
      <c r="W259" s="48">
        <v>0</v>
      </c>
      <c r="X259" s="48">
        <v>0</v>
      </c>
      <c r="Y259" s="48">
        <v>0</v>
      </c>
      <c r="Z259" s="48">
        <v>0</v>
      </c>
      <c r="AA259" s="49">
        <f t="shared" si="52"/>
        <v>0</v>
      </c>
      <c r="AB259" s="49">
        <f t="shared" si="53"/>
        <v>0</v>
      </c>
      <c r="AC259" s="49">
        <v>0</v>
      </c>
      <c r="AD259" s="49">
        <v>0</v>
      </c>
      <c r="AE259" s="49">
        <v>0</v>
      </c>
      <c r="AF259" s="49">
        <v>0</v>
      </c>
      <c r="AG259" s="49">
        <v>0</v>
      </c>
      <c r="AH259" s="49">
        <v>0</v>
      </c>
      <c r="AI259" s="49">
        <v>0</v>
      </c>
      <c r="AJ259" s="49">
        <v>0</v>
      </c>
      <c r="AK259" s="49">
        <v>0</v>
      </c>
      <c r="AL259" s="49">
        <v>0</v>
      </c>
      <c r="AM259" s="49">
        <v>0</v>
      </c>
      <c r="AN259" s="49">
        <v>0</v>
      </c>
      <c r="AO259" s="49">
        <v>0</v>
      </c>
      <c r="AP259" s="49">
        <v>0</v>
      </c>
      <c r="AQ259" s="47">
        <v>0</v>
      </c>
      <c r="AR259" s="48">
        <v>0</v>
      </c>
      <c r="AT259" s="46">
        <v>0</v>
      </c>
      <c r="AU259" s="45">
        <v>0</v>
      </c>
      <c r="AV259" s="44">
        <v>0</v>
      </c>
      <c r="AW259" s="43">
        <v>0</v>
      </c>
      <c r="AX259" s="42">
        <v>0</v>
      </c>
      <c r="AY259" s="41">
        <v>0</v>
      </c>
      <c r="AZ259" s="40"/>
      <c r="BA259" s="40"/>
      <c r="BB259" s="40"/>
      <c r="BC259" s="40"/>
      <c r="BD259" s="40"/>
      <c r="BE259" s="40"/>
      <c r="BF259" s="39">
        <v>0</v>
      </c>
      <c r="BG259" s="38">
        <v>0</v>
      </c>
      <c r="BK259" s="37"/>
      <c r="BL259" s="37"/>
      <c r="BM259" s="37"/>
      <c r="BN259" s="32"/>
      <c r="BP259" s="36"/>
      <c r="BQ259" s="36"/>
      <c r="BR259" s="36"/>
      <c r="CE259" s="35">
        <f t="shared" si="54"/>
        <v>0</v>
      </c>
      <c r="CF259" s="33">
        <f t="shared" si="55"/>
        <v>0</v>
      </c>
      <c r="CG259" s="34">
        <f t="shared" si="56"/>
        <v>0</v>
      </c>
      <c r="CH259" s="33">
        <f t="shared" si="57"/>
        <v>0</v>
      </c>
    </row>
    <row r="260" spans="1:86" ht="15" customHeight="1" x14ac:dyDescent="0.25">
      <c r="A260" s="53">
        <v>0</v>
      </c>
      <c r="B260" s="52">
        <v>0</v>
      </c>
      <c r="C260" s="51">
        <v>0</v>
      </c>
      <c r="D260" s="51">
        <v>0</v>
      </c>
      <c r="E260" s="50">
        <v>0</v>
      </c>
      <c r="F260" s="48">
        <v>0</v>
      </c>
      <c r="G260" s="48">
        <v>0</v>
      </c>
      <c r="H260" s="48">
        <v>0</v>
      </c>
      <c r="I260" s="48">
        <v>0</v>
      </c>
      <c r="J260" s="48">
        <v>0</v>
      </c>
      <c r="K260" s="48">
        <v>0</v>
      </c>
      <c r="L260" s="48">
        <v>0</v>
      </c>
      <c r="M260" s="48">
        <v>0</v>
      </c>
      <c r="N260" s="48">
        <v>0</v>
      </c>
      <c r="O260" s="48">
        <f t="shared" ref="O260:O323" si="58">SUM(Q260,W260,Y260,AA260)</f>
        <v>0</v>
      </c>
      <c r="P260" s="48">
        <f t="shared" ref="P260:P323" si="59">SUM(R260,X260,Z260,AB260)</f>
        <v>0</v>
      </c>
      <c r="Q260" s="48">
        <v>0</v>
      </c>
      <c r="R260" s="48">
        <v>0</v>
      </c>
      <c r="S260" s="48">
        <v>0</v>
      </c>
      <c r="T260" s="48">
        <v>0</v>
      </c>
      <c r="U260" s="48">
        <v>0</v>
      </c>
      <c r="V260" s="48">
        <v>0</v>
      </c>
      <c r="W260" s="48">
        <v>0</v>
      </c>
      <c r="X260" s="48">
        <v>0</v>
      </c>
      <c r="Y260" s="48">
        <v>0</v>
      </c>
      <c r="Z260" s="48">
        <v>0</v>
      </c>
      <c r="AA260" s="49">
        <f t="shared" ref="AA260:AA323" si="60">SUM(AC260,AD260,AE260,AF260,AG260,AI260,AK260,AM260,AN260,AP260)</f>
        <v>0</v>
      </c>
      <c r="AB260" s="49">
        <f t="shared" ref="AB260:AB323" si="61">SUM(AC260,AD260,AE260,AF260,AH260,AJ260,AL260,AM260,AO260,AP260)</f>
        <v>0</v>
      </c>
      <c r="AC260" s="49">
        <v>0</v>
      </c>
      <c r="AD260" s="49">
        <v>0</v>
      </c>
      <c r="AE260" s="49">
        <v>0</v>
      </c>
      <c r="AF260" s="49">
        <v>0</v>
      </c>
      <c r="AG260" s="49">
        <v>0</v>
      </c>
      <c r="AH260" s="49">
        <v>0</v>
      </c>
      <c r="AI260" s="49">
        <v>0</v>
      </c>
      <c r="AJ260" s="49">
        <v>0</v>
      </c>
      <c r="AK260" s="49">
        <v>0</v>
      </c>
      <c r="AL260" s="49">
        <v>0</v>
      </c>
      <c r="AM260" s="49">
        <v>0</v>
      </c>
      <c r="AN260" s="49">
        <v>0</v>
      </c>
      <c r="AO260" s="49">
        <v>0</v>
      </c>
      <c r="AP260" s="49">
        <v>0</v>
      </c>
      <c r="AQ260" s="47">
        <v>0</v>
      </c>
      <c r="AR260" s="48">
        <v>0</v>
      </c>
      <c r="AT260" s="46">
        <v>0</v>
      </c>
      <c r="AU260" s="45">
        <v>0</v>
      </c>
      <c r="AV260" s="44">
        <v>0</v>
      </c>
      <c r="AW260" s="43">
        <v>0</v>
      </c>
      <c r="AX260" s="42">
        <v>0</v>
      </c>
      <c r="AY260" s="41">
        <v>0</v>
      </c>
      <c r="AZ260" s="40"/>
      <c r="BA260" s="40"/>
      <c r="BB260" s="40"/>
      <c r="BC260" s="40"/>
      <c r="BD260" s="40"/>
      <c r="BE260" s="40"/>
      <c r="BF260" s="39">
        <v>0</v>
      </c>
      <c r="BG260" s="38">
        <v>0</v>
      </c>
      <c r="BK260" s="37"/>
      <c r="BL260" s="37"/>
      <c r="BM260" s="37"/>
      <c r="BN260" s="32"/>
      <c r="BP260" s="36"/>
      <c r="BQ260" s="36"/>
      <c r="BR260" s="36"/>
      <c r="CE260" s="35">
        <f t="shared" ref="CE260:CE323" si="62">R260-T260-V260</f>
        <v>0</v>
      </c>
      <c r="CF260" s="33">
        <f t="shared" ref="CF260:CF323" si="63">IF(CE260&gt;0.000001,T260,0)</f>
        <v>0</v>
      </c>
      <c r="CG260" s="34">
        <f t="shared" ref="CG260:CG323" si="64">V260</f>
        <v>0</v>
      </c>
      <c r="CH260" s="33">
        <f t="shared" ref="CH260:CH323" si="65">IF(CE260&gt;0.000001,0,T260)</f>
        <v>0</v>
      </c>
    </row>
    <row r="261" spans="1:86" ht="15" customHeight="1" x14ac:dyDescent="0.25">
      <c r="A261" s="53">
        <v>0</v>
      </c>
      <c r="B261" s="52">
        <v>0</v>
      </c>
      <c r="C261" s="51">
        <v>0</v>
      </c>
      <c r="D261" s="51">
        <v>0</v>
      </c>
      <c r="E261" s="50">
        <v>0</v>
      </c>
      <c r="F261" s="48">
        <v>0</v>
      </c>
      <c r="G261" s="48">
        <v>0</v>
      </c>
      <c r="H261" s="48">
        <v>0</v>
      </c>
      <c r="I261" s="48">
        <v>0</v>
      </c>
      <c r="J261" s="48">
        <v>0</v>
      </c>
      <c r="K261" s="48">
        <v>0</v>
      </c>
      <c r="L261" s="48">
        <v>0</v>
      </c>
      <c r="M261" s="48">
        <v>0</v>
      </c>
      <c r="N261" s="48">
        <v>0</v>
      </c>
      <c r="O261" s="48">
        <f t="shared" si="58"/>
        <v>0</v>
      </c>
      <c r="P261" s="48">
        <f t="shared" si="59"/>
        <v>0</v>
      </c>
      <c r="Q261" s="48">
        <v>0</v>
      </c>
      <c r="R261" s="48">
        <v>0</v>
      </c>
      <c r="S261" s="48">
        <v>0</v>
      </c>
      <c r="T261" s="48">
        <v>0</v>
      </c>
      <c r="U261" s="48">
        <v>0</v>
      </c>
      <c r="V261" s="48">
        <v>0</v>
      </c>
      <c r="W261" s="48">
        <v>0</v>
      </c>
      <c r="X261" s="48">
        <v>0</v>
      </c>
      <c r="Y261" s="48">
        <v>0</v>
      </c>
      <c r="Z261" s="48">
        <v>0</v>
      </c>
      <c r="AA261" s="49">
        <f t="shared" si="60"/>
        <v>0</v>
      </c>
      <c r="AB261" s="49">
        <f t="shared" si="61"/>
        <v>0</v>
      </c>
      <c r="AC261" s="49">
        <v>0</v>
      </c>
      <c r="AD261" s="49">
        <v>0</v>
      </c>
      <c r="AE261" s="49">
        <v>0</v>
      </c>
      <c r="AF261" s="49">
        <v>0</v>
      </c>
      <c r="AG261" s="49">
        <v>0</v>
      </c>
      <c r="AH261" s="49">
        <v>0</v>
      </c>
      <c r="AI261" s="49">
        <v>0</v>
      </c>
      <c r="AJ261" s="49">
        <v>0</v>
      </c>
      <c r="AK261" s="49">
        <v>0</v>
      </c>
      <c r="AL261" s="49">
        <v>0</v>
      </c>
      <c r="AM261" s="49">
        <v>0</v>
      </c>
      <c r="AN261" s="49">
        <v>0</v>
      </c>
      <c r="AO261" s="49">
        <v>0</v>
      </c>
      <c r="AP261" s="49">
        <v>0</v>
      </c>
      <c r="AQ261" s="47">
        <v>0</v>
      </c>
      <c r="AR261" s="48">
        <v>0</v>
      </c>
      <c r="AT261" s="46">
        <v>0</v>
      </c>
      <c r="AU261" s="45">
        <v>0</v>
      </c>
      <c r="AV261" s="44">
        <v>0</v>
      </c>
      <c r="AW261" s="43">
        <v>0</v>
      </c>
      <c r="AX261" s="42">
        <v>0</v>
      </c>
      <c r="AY261" s="41">
        <v>0</v>
      </c>
      <c r="AZ261" s="40"/>
      <c r="BA261" s="40"/>
      <c r="BB261" s="40"/>
      <c r="BC261" s="40"/>
      <c r="BD261" s="40"/>
      <c r="BE261" s="40"/>
      <c r="BF261" s="39">
        <v>0</v>
      </c>
      <c r="BG261" s="38">
        <v>0</v>
      </c>
      <c r="BK261" s="37"/>
      <c r="BL261" s="37"/>
      <c r="BM261" s="37"/>
      <c r="BN261" s="32"/>
      <c r="BP261" s="36"/>
      <c r="BQ261" s="36"/>
      <c r="BR261" s="36"/>
      <c r="CE261" s="35">
        <f t="shared" si="62"/>
        <v>0</v>
      </c>
      <c r="CF261" s="33">
        <f t="shared" si="63"/>
        <v>0</v>
      </c>
      <c r="CG261" s="34">
        <f t="shared" si="64"/>
        <v>0</v>
      </c>
      <c r="CH261" s="33">
        <f t="shared" si="65"/>
        <v>0</v>
      </c>
    </row>
    <row r="262" spans="1:86" ht="15" customHeight="1" x14ac:dyDescent="0.25">
      <c r="A262" s="53">
        <v>0</v>
      </c>
      <c r="B262" s="52">
        <v>0</v>
      </c>
      <c r="C262" s="51">
        <v>0</v>
      </c>
      <c r="D262" s="51">
        <v>0</v>
      </c>
      <c r="E262" s="50">
        <v>0</v>
      </c>
      <c r="F262" s="48">
        <v>0</v>
      </c>
      <c r="G262" s="48">
        <v>0</v>
      </c>
      <c r="H262" s="48">
        <v>0</v>
      </c>
      <c r="I262" s="48">
        <v>0</v>
      </c>
      <c r="J262" s="48">
        <v>0</v>
      </c>
      <c r="K262" s="48">
        <v>0</v>
      </c>
      <c r="L262" s="48">
        <v>0</v>
      </c>
      <c r="M262" s="48">
        <v>0</v>
      </c>
      <c r="N262" s="48">
        <v>0</v>
      </c>
      <c r="O262" s="48">
        <f t="shared" si="58"/>
        <v>0</v>
      </c>
      <c r="P262" s="48">
        <f t="shared" si="59"/>
        <v>0</v>
      </c>
      <c r="Q262" s="48">
        <v>0</v>
      </c>
      <c r="R262" s="48">
        <v>0</v>
      </c>
      <c r="S262" s="48">
        <v>0</v>
      </c>
      <c r="T262" s="48">
        <v>0</v>
      </c>
      <c r="U262" s="48">
        <v>0</v>
      </c>
      <c r="V262" s="48">
        <v>0</v>
      </c>
      <c r="W262" s="48">
        <v>0</v>
      </c>
      <c r="X262" s="48">
        <v>0</v>
      </c>
      <c r="Y262" s="48">
        <v>0</v>
      </c>
      <c r="Z262" s="48">
        <v>0</v>
      </c>
      <c r="AA262" s="49">
        <f t="shared" si="60"/>
        <v>0</v>
      </c>
      <c r="AB262" s="49">
        <f t="shared" si="61"/>
        <v>0</v>
      </c>
      <c r="AC262" s="49">
        <v>0</v>
      </c>
      <c r="AD262" s="49">
        <v>0</v>
      </c>
      <c r="AE262" s="49">
        <v>0</v>
      </c>
      <c r="AF262" s="49">
        <v>0</v>
      </c>
      <c r="AG262" s="49">
        <v>0</v>
      </c>
      <c r="AH262" s="49">
        <v>0</v>
      </c>
      <c r="AI262" s="49">
        <v>0</v>
      </c>
      <c r="AJ262" s="49">
        <v>0</v>
      </c>
      <c r="AK262" s="49">
        <v>0</v>
      </c>
      <c r="AL262" s="49">
        <v>0</v>
      </c>
      <c r="AM262" s="49">
        <v>0</v>
      </c>
      <c r="AN262" s="49">
        <v>0</v>
      </c>
      <c r="AO262" s="49">
        <v>0</v>
      </c>
      <c r="AP262" s="49">
        <v>0</v>
      </c>
      <c r="AQ262" s="47">
        <v>0</v>
      </c>
      <c r="AR262" s="48">
        <v>0</v>
      </c>
      <c r="AT262" s="46">
        <v>0</v>
      </c>
      <c r="AU262" s="45">
        <v>0</v>
      </c>
      <c r="AV262" s="44">
        <v>0</v>
      </c>
      <c r="AW262" s="43">
        <v>0</v>
      </c>
      <c r="AX262" s="42">
        <v>0</v>
      </c>
      <c r="AY262" s="41">
        <v>0</v>
      </c>
      <c r="AZ262" s="40"/>
      <c r="BA262" s="40"/>
      <c r="BB262" s="40"/>
      <c r="BC262" s="40"/>
      <c r="BD262" s="40"/>
      <c r="BE262" s="40"/>
      <c r="BF262" s="39">
        <v>0</v>
      </c>
      <c r="BG262" s="38">
        <v>0</v>
      </c>
      <c r="BK262" s="37"/>
      <c r="BL262" s="37"/>
      <c r="BM262" s="37"/>
      <c r="BN262" s="32"/>
      <c r="BP262" s="36"/>
      <c r="BQ262" s="36"/>
      <c r="BR262" s="36"/>
      <c r="CE262" s="35">
        <f t="shared" si="62"/>
        <v>0</v>
      </c>
      <c r="CF262" s="33">
        <f t="shared" si="63"/>
        <v>0</v>
      </c>
      <c r="CG262" s="34">
        <f t="shared" si="64"/>
        <v>0</v>
      </c>
      <c r="CH262" s="33">
        <f t="shared" si="65"/>
        <v>0</v>
      </c>
    </row>
    <row r="263" spans="1:86" ht="15" customHeight="1" x14ac:dyDescent="0.25">
      <c r="A263" s="53">
        <v>0</v>
      </c>
      <c r="B263" s="52">
        <v>0</v>
      </c>
      <c r="C263" s="51">
        <v>0</v>
      </c>
      <c r="D263" s="51">
        <v>0</v>
      </c>
      <c r="E263" s="50">
        <v>0</v>
      </c>
      <c r="F263" s="48">
        <v>0</v>
      </c>
      <c r="G263" s="48">
        <v>0</v>
      </c>
      <c r="H263" s="48">
        <v>0</v>
      </c>
      <c r="I263" s="48">
        <v>0</v>
      </c>
      <c r="J263" s="48">
        <v>0</v>
      </c>
      <c r="K263" s="48">
        <v>0</v>
      </c>
      <c r="L263" s="48">
        <v>0</v>
      </c>
      <c r="M263" s="48">
        <v>0</v>
      </c>
      <c r="N263" s="48">
        <v>0</v>
      </c>
      <c r="O263" s="48">
        <f t="shared" si="58"/>
        <v>0</v>
      </c>
      <c r="P263" s="48">
        <f t="shared" si="59"/>
        <v>0</v>
      </c>
      <c r="Q263" s="48">
        <v>0</v>
      </c>
      <c r="R263" s="48">
        <v>0</v>
      </c>
      <c r="S263" s="48">
        <v>0</v>
      </c>
      <c r="T263" s="48">
        <v>0</v>
      </c>
      <c r="U263" s="48">
        <v>0</v>
      </c>
      <c r="V263" s="48">
        <v>0</v>
      </c>
      <c r="W263" s="48">
        <v>0</v>
      </c>
      <c r="X263" s="48">
        <v>0</v>
      </c>
      <c r="Y263" s="48">
        <v>0</v>
      </c>
      <c r="Z263" s="48">
        <v>0</v>
      </c>
      <c r="AA263" s="49">
        <f t="shared" si="60"/>
        <v>0</v>
      </c>
      <c r="AB263" s="49">
        <f t="shared" si="61"/>
        <v>0</v>
      </c>
      <c r="AC263" s="49">
        <v>0</v>
      </c>
      <c r="AD263" s="49">
        <v>0</v>
      </c>
      <c r="AE263" s="49">
        <v>0</v>
      </c>
      <c r="AF263" s="49">
        <v>0</v>
      </c>
      <c r="AG263" s="49">
        <v>0</v>
      </c>
      <c r="AH263" s="49">
        <v>0</v>
      </c>
      <c r="AI263" s="49">
        <v>0</v>
      </c>
      <c r="AJ263" s="49">
        <v>0</v>
      </c>
      <c r="AK263" s="49">
        <v>0</v>
      </c>
      <c r="AL263" s="49">
        <v>0</v>
      </c>
      <c r="AM263" s="49">
        <v>0</v>
      </c>
      <c r="AN263" s="49">
        <v>0</v>
      </c>
      <c r="AO263" s="49">
        <v>0</v>
      </c>
      <c r="AP263" s="49">
        <v>0</v>
      </c>
      <c r="AQ263" s="47">
        <v>0</v>
      </c>
      <c r="AR263" s="48">
        <v>0</v>
      </c>
      <c r="AT263" s="46">
        <v>0</v>
      </c>
      <c r="AU263" s="45">
        <v>0</v>
      </c>
      <c r="AV263" s="44">
        <v>0</v>
      </c>
      <c r="AW263" s="43">
        <v>0</v>
      </c>
      <c r="AX263" s="42">
        <v>0</v>
      </c>
      <c r="AY263" s="41">
        <v>0</v>
      </c>
      <c r="AZ263" s="40"/>
      <c r="BA263" s="40"/>
      <c r="BB263" s="40"/>
      <c r="BC263" s="40"/>
      <c r="BD263" s="40"/>
      <c r="BE263" s="40"/>
      <c r="BF263" s="39">
        <v>0</v>
      </c>
      <c r="BG263" s="38">
        <v>0</v>
      </c>
      <c r="BK263" s="37"/>
      <c r="BL263" s="37"/>
      <c r="BM263" s="37"/>
      <c r="BN263" s="32"/>
      <c r="BP263" s="36"/>
      <c r="BQ263" s="36"/>
      <c r="BR263" s="36"/>
      <c r="CE263" s="35">
        <f t="shared" si="62"/>
        <v>0</v>
      </c>
      <c r="CF263" s="33">
        <f t="shared" si="63"/>
        <v>0</v>
      </c>
      <c r="CG263" s="34">
        <f t="shared" si="64"/>
        <v>0</v>
      </c>
      <c r="CH263" s="33">
        <f t="shared" si="65"/>
        <v>0</v>
      </c>
    </row>
    <row r="264" spans="1:86" ht="15" customHeight="1" x14ac:dyDescent="0.25">
      <c r="A264" s="53">
        <v>0</v>
      </c>
      <c r="B264" s="52">
        <v>0</v>
      </c>
      <c r="C264" s="51">
        <v>0</v>
      </c>
      <c r="D264" s="51">
        <v>0</v>
      </c>
      <c r="E264" s="50">
        <v>0</v>
      </c>
      <c r="F264" s="48">
        <v>0</v>
      </c>
      <c r="G264" s="48">
        <v>0</v>
      </c>
      <c r="H264" s="48">
        <v>0</v>
      </c>
      <c r="I264" s="48">
        <v>0</v>
      </c>
      <c r="J264" s="48">
        <v>0</v>
      </c>
      <c r="K264" s="48">
        <v>0</v>
      </c>
      <c r="L264" s="48">
        <v>0</v>
      </c>
      <c r="M264" s="48">
        <v>0</v>
      </c>
      <c r="N264" s="48">
        <v>0</v>
      </c>
      <c r="O264" s="48">
        <f t="shared" si="58"/>
        <v>0</v>
      </c>
      <c r="P264" s="48">
        <f t="shared" si="59"/>
        <v>0</v>
      </c>
      <c r="Q264" s="48">
        <v>0</v>
      </c>
      <c r="R264" s="48">
        <v>0</v>
      </c>
      <c r="S264" s="48">
        <v>0</v>
      </c>
      <c r="T264" s="48">
        <v>0</v>
      </c>
      <c r="U264" s="48">
        <v>0</v>
      </c>
      <c r="V264" s="48">
        <v>0</v>
      </c>
      <c r="W264" s="48">
        <v>0</v>
      </c>
      <c r="X264" s="48">
        <v>0</v>
      </c>
      <c r="Y264" s="48">
        <v>0</v>
      </c>
      <c r="Z264" s="48">
        <v>0</v>
      </c>
      <c r="AA264" s="49">
        <f t="shared" si="60"/>
        <v>0</v>
      </c>
      <c r="AB264" s="49">
        <f t="shared" si="61"/>
        <v>0</v>
      </c>
      <c r="AC264" s="49">
        <v>0</v>
      </c>
      <c r="AD264" s="49">
        <v>0</v>
      </c>
      <c r="AE264" s="49">
        <v>0</v>
      </c>
      <c r="AF264" s="49">
        <v>0</v>
      </c>
      <c r="AG264" s="49">
        <v>0</v>
      </c>
      <c r="AH264" s="49">
        <v>0</v>
      </c>
      <c r="AI264" s="49">
        <v>0</v>
      </c>
      <c r="AJ264" s="49">
        <v>0</v>
      </c>
      <c r="AK264" s="49">
        <v>0</v>
      </c>
      <c r="AL264" s="49">
        <v>0</v>
      </c>
      <c r="AM264" s="49">
        <v>0</v>
      </c>
      <c r="AN264" s="49">
        <v>0</v>
      </c>
      <c r="AO264" s="49">
        <v>0</v>
      </c>
      <c r="AP264" s="49">
        <v>0</v>
      </c>
      <c r="AQ264" s="47">
        <v>0</v>
      </c>
      <c r="AR264" s="48">
        <v>0</v>
      </c>
      <c r="AT264" s="46">
        <v>0</v>
      </c>
      <c r="AU264" s="45">
        <v>0</v>
      </c>
      <c r="AV264" s="44">
        <v>0</v>
      </c>
      <c r="AW264" s="43">
        <v>0</v>
      </c>
      <c r="AX264" s="42">
        <v>0</v>
      </c>
      <c r="AY264" s="41">
        <v>0</v>
      </c>
      <c r="AZ264" s="40"/>
      <c r="BA264" s="40"/>
      <c r="BB264" s="40"/>
      <c r="BC264" s="40"/>
      <c r="BD264" s="40"/>
      <c r="BE264" s="40"/>
      <c r="BF264" s="39">
        <v>0</v>
      </c>
      <c r="BG264" s="38">
        <v>0</v>
      </c>
      <c r="BK264" s="37"/>
      <c r="BL264" s="37"/>
      <c r="BM264" s="37"/>
      <c r="BN264" s="32"/>
      <c r="BP264" s="36"/>
      <c r="BQ264" s="36"/>
      <c r="BR264" s="36"/>
      <c r="CE264" s="35">
        <f t="shared" si="62"/>
        <v>0</v>
      </c>
      <c r="CF264" s="33">
        <f t="shared" si="63"/>
        <v>0</v>
      </c>
      <c r="CG264" s="34">
        <f t="shared" si="64"/>
        <v>0</v>
      </c>
      <c r="CH264" s="33">
        <f t="shared" si="65"/>
        <v>0</v>
      </c>
    </row>
    <row r="265" spans="1:86" ht="15" customHeight="1" x14ac:dyDescent="0.25">
      <c r="A265" s="53">
        <v>0</v>
      </c>
      <c r="B265" s="52">
        <v>0</v>
      </c>
      <c r="C265" s="51">
        <v>0</v>
      </c>
      <c r="D265" s="51">
        <v>0</v>
      </c>
      <c r="E265" s="50">
        <v>0</v>
      </c>
      <c r="F265" s="48">
        <v>0</v>
      </c>
      <c r="G265" s="48">
        <v>0</v>
      </c>
      <c r="H265" s="48">
        <v>0</v>
      </c>
      <c r="I265" s="48">
        <v>0</v>
      </c>
      <c r="J265" s="48">
        <v>0</v>
      </c>
      <c r="K265" s="48">
        <v>0</v>
      </c>
      <c r="L265" s="48">
        <v>0</v>
      </c>
      <c r="M265" s="48">
        <v>0</v>
      </c>
      <c r="N265" s="48">
        <v>0</v>
      </c>
      <c r="O265" s="48">
        <f t="shared" si="58"/>
        <v>0</v>
      </c>
      <c r="P265" s="48">
        <f t="shared" si="59"/>
        <v>0</v>
      </c>
      <c r="Q265" s="48">
        <v>0</v>
      </c>
      <c r="R265" s="48">
        <v>0</v>
      </c>
      <c r="S265" s="48">
        <v>0</v>
      </c>
      <c r="T265" s="48">
        <v>0</v>
      </c>
      <c r="U265" s="48">
        <v>0</v>
      </c>
      <c r="V265" s="48">
        <v>0</v>
      </c>
      <c r="W265" s="48">
        <v>0</v>
      </c>
      <c r="X265" s="48">
        <v>0</v>
      </c>
      <c r="Y265" s="48">
        <v>0</v>
      </c>
      <c r="Z265" s="48">
        <v>0</v>
      </c>
      <c r="AA265" s="49">
        <f t="shared" si="60"/>
        <v>0</v>
      </c>
      <c r="AB265" s="49">
        <f t="shared" si="61"/>
        <v>0</v>
      </c>
      <c r="AC265" s="49">
        <v>0</v>
      </c>
      <c r="AD265" s="49">
        <v>0</v>
      </c>
      <c r="AE265" s="49">
        <v>0</v>
      </c>
      <c r="AF265" s="49">
        <v>0</v>
      </c>
      <c r="AG265" s="49">
        <v>0</v>
      </c>
      <c r="AH265" s="49">
        <v>0</v>
      </c>
      <c r="AI265" s="49">
        <v>0</v>
      </c>
      <c r="AJ265" s="49">
        <v>0</v>
      </c>
      <c r="AK265" s="49">
        <v>0</v>
      </c>
      <c r="AL265" s="49">
        <v>0</v>
      </c>
      <c r="AM265" s="49">
        <v>0</v>
      </c>
      <c r="AN265" s="49">
        <v>0</v>
      </c>
      <c r="AO265" s="49">
        <v>0</v>
      </c>
      <c r="AP265" s="49">
        <v>0</v>
      </c>
      <c r="AQ265" s="47">
        <v>0</v>
      </c>
      <c r="AR265" s="48">
        <v>0</v>
      </c>
      <c r="AT265" s="46">
        <v>0</v>
      </c>
      <c r="AU265" s="45">
        <v>0</v>
      </c>
      <c r="AV265" s="44">
        <v>0</v>
      </c>
      <c r="AW265" s="43">
        <v>0</v>
      </c>
      <c r="AX265" s="42">
        <v>0</v>
      </c>
      <c r="AY265" s="41">
        <v>0</v>
      </c>
      <c r="AZ265" s="40"/>
      <c r="BA265" s="40"/>
      <c r="BB265" s="40"/>
      <c r="BC265" s="40"/>
      <c r="BD265" s="40"/>
      <c r="BE265" s="40"/>
      <c r="BF265" s="39">
        <v>0</v>
      </c>
      <c r="BG265" s="38">
        <v>0</v>
      </c>
      <c r="BK265" s="37"/>
      <c r="BL265" s="37"/>
      <c r="BM265" s="37"/>
      <c r="BN265" s="32"/>
      <c r="BP265" s="36"/>
      <c r="BQ265" s="36"/>
      <c r="BR265" s="36"/>
      <c r="CE265" s="35">
        <f t="shared" si="62"/>
        <v>0</v>
      </c>
      <c r="CF265" s="33">
        <f t="shared" si="63"/>
        <v>0</v>
      </c>
      <c r="CG265" s="34">
        <f t="shared" si="64"/>
        <v>0</v>
      </c>
      <c r="CH265" s="33">
        <f t="shared" si="65"/>
        <v>0</v>
      </c>
    </row>
    <row r="266" spans="1:86" ht="15" customHeight="1" x14ac:dyDescent="0.25">
      <c r="A266" s="53">
        <v>0</v>
      </c>
      <c r="B266" s="52">
        <v>0</v>
      </c>
      <c r="C266" s="51">
        <v>0</v>
      </c>
      <c r="D266" s="51">
        <v>0</v>
      </c>
      <c r="E266" s="50">
        <v>0</v>
      </c>
      <c r="F266" s="48">
        <v>0</v>
      </c>
      <c r="G266" s="48">
        <v>0</v>
      </c>
      <c r="H266" s="48">
        <v>0</v>
      </c>
      <c r="I266" s="48">
        <v>0</v>
      </c>
      <c r="J266" s="48">
        <v>0</v>
      </c>
      <c r="K266" s="48">
        <v>0</v>
      </c>
      <c r="L266" s="48">
        <v>0</v>
      </c>
      <c r="M266" s="48">
        <v>0</v>
      </c>
      <c r="N266" s="48">
        <v>0</v>
      </c>
      <c r="O266" s="48">
        <f t="shared" si="58"/>
        <v>0</v>
      </c>
      <c r="P266" s="48">
        <f t="shared" si="59"/>
        <v>0</v>
      </c>
      <c r="Q266" s="48">
        <v>0</v>
      </c>
      <c r="R266" s="48">
        <v>0</v>
      </c>
      <c r="S266" s="48">
        <v>0</v>
      </c>
      <c r="T266" s="48">
        <v>0</v>
      </c>
      <c r="U266" s="48">
        <v>0</v>
      </c>
      <c r="V266" s="48">
        <v>0</v>
      </c>
      <c r="W266" s="48">
        <v>0</v>
      </c>
      <c r="X266" s="48">
        <v>0</v>
      </c>
      <c r="Y266" s="48">
        <v>0</v>
      </c>
      <c r="Z266" s="48">
        <v>0</v>
      </c>
      <c r="AA266" s="49">
        <f t="shared" si="60"/>
        <v>0</v>
      </c>
      <c r="AB266" s="49">
        <f t="shared" si="61"/>
        <v>0</v>
      </c>
      <c r="AC266" s="49">
        <v>0</v>
      </c>
      <c r="AD266" s="49">
        <v>0</v>
      </c>
      <c r="AE266" s="49">
        <v>0</v>
      </c>
      <c r="AF266" s="49">
        <v>0</v>
      </c>
      <c r="AG266" s="49">
        <v>0</v>
      </c>
      <c r="AH266" s="49">
        <v>0</v>
      </c>
      <c r="AI266" s="49">
        <v>0</v>
      </c>
      <c r="AJ266" s="49">
        <v>0</v>
      </c>
      <c r="AK266" s="49">
        <v>0</v>
      </c>
      <c r="AL266" s="49">
        <v>0</v>
      </c>
      <c r="AM266" s="49">
        <v>0</v>
      </c>
      <c r="AN266" s="49">
        <v>0</v>
      </c>
      <c r="AO266" s="49">
        <v>0</v>
      </c>
      <c r="AP266" s="49">
        <v>0</v>
      </c>
      <c r="AQ266" s="47">
        <v>0</v>
      </c>
      <c r="AR266" s="48">
        <v>0</v>
      </c>
      <c r="AT266" s="46">
        <v>0</v>
      </c>
      <c r="AU266" s="45">
        <v>0</v>
      </c>
      <c r="AV266" s="44">
        <v>0</v>
      </c>
      <c r="AW266" s="43">
        <v>0</v>
      </c>
      <c r="AX266" s="42">
        <v>0</v>
      </c>
      <c r="AY266" s="41">
        <v>0</v>
      </c>
      <c r="AZ266" s="40"/>
      <c r="BA266" s="40"/>
      <c r="BB266" s="40"/>
      <c r="BC266" s="40"/>
      <c r="BD266" s="40"/>
      <c r="BE266" s="40"/>
      <c r="BF266" s="39">
        <v>0</v>
      </c>
      <c r="BG266" s="38">
        <v>0</v>
      </c>
      <c r="BK266" s="37"/>
      <c r="BL266" s="37"/>
      <c r="BM266" s="37"/>
      <c r="BN266" s="32"/>
      <c r="BP266" s="36"/>
      <c r="BQ266" s="36"/>
      <c r="BR266" s="36"/>
      <c r="CE266" s="35">
        <f t="shared" si="62"/>
        <v>0</v>
      </c>
      <c r="CF266" s="33">
        <f t="shared" si="63"/>
        <v>0</v>
      </c>
      <c r="CG266" s="34">
        <f t="shared" si="64"/>
        <v>0</v>
      </c>
      <c r="CH266" s="33">
        <f t="shared" si="65"/>
        <v>0</v>
      </c>
    </row>
    <row r="267" spans="1:86" ht="15" customHeight="1" x14ac:dyDescent="0.25">
      <c r="A267" s="53">
        <v>0</v>
      </c>
      <c r="B267" s="52">
        <v>0</v>
      </c>
      <c r="C267" s="51">
        <v>0</v>
      </c>
      <c r="D267" s="51">
        <v>0</v>
      </c>
      <c r="E267" s="50">
        <v>0</v>
      </c>
      <c r="F267" s="48">
        <v>0</v>
      </c>
      <c r="G267" s="48">
        <v>0</v>
      </c>
      <c r="H267" s="48">
        <v>0</v>
      </c>
      <c r="I267" s="48">
        <v>0</v>
      </c>
      <c r="J267" s="48">
        <v>0</v>
      </c>
      <c r="K267" s="48">
        <v>0</v>
      </c>
      <c r="L267" s="48">
        <v>0</v>
      </c>
      <c r="M267" s="48">
        <v>0</v>
      </c>
      <c r="N267" s="48">
        <v>0</v>
      </c>
      <c r="O267" s="48">
        <f t="shared" si="58"/>
        <v>0</v>
      </c>
      <c r="P267" s="48">
        <f t="shared" si="59"/>
        <v>0</v>
      </c>
      <c r="Q267" s="48">
        <v>0</v>
      </c>
      <c r="R267" s="48">
        <v>0</v>
      </c>
      <c r="S267" s="48">
        <v>0</v>
      </c>
      <c r="T267" s="48">
        <v>0</v>
      </c>
      <c r="U267" s="48">
        <v>0</v>
      </c>
      <c r="V267" s="48">
        <v>0</v>
      </c>
      <c r="W267" s="48">
        <v>0</v>
      </c>
      <c r="X267" s="48">
        <v>0</v>
      </c>
      <c r="Y267" s="48">
        <v>0</v>
      </c>
      <c r="Z267" s="48">
        <v>0</v>
      </c>
      <c r="AA267" s="49">
        <f t="shared" si="60"/>
        <v>0</v>
      </c>
      <c r="AB267" s="49">
        <f t="shared" si="61"/>
        <v>0</v>
      </c>
      <c r="AC267" s="49">
        <v>0</v>
      </c>
      <c r="AD267" s="49">
        <v>0</v>
      </c>
      <c r="AE267" s="49">
        <v>0</v>
      </c>
      <c r="AF267" s="49">
        <v>0</v>
      </c>
      <c r="AG267" s="49">
        <v>0</v>
      </c>
      <c r="AH267" s="49">
        <v>0</v>
      </c>
      <c r="AI267" s="49">
        <v>0</v>
      </c>
      <c r="AJ267" s="49">
        <v>0</v>
      </c>
      <c r="AK267" s="49">
        <v>0</v>
      </c>
      <c r="AL267" s="49">
        <v>0</v>
      </c>
      <c r="AM267" s="49">
        <v>0</v>
      </c>
      <c r="AN267" s="49">
        <v>0</v>
      </c>
      <c r="AO267" s="49">
        <v>0</v>
      </c>
      <c r="AP267" s="49">
        <v>0</v>
      </c>
      <c r="AQ267" s="47">
        <v>0</v>
      </c>
      <c r="AR267" s="48">
        <v>0</v>
      </c>
      <c r="AT267" s="46">
        <v>0</v>
      </c>
      <c r="AU267" s="45">
        <v>0</v>
      </c>
      <c r="AV267" s="44">
        <v>0</v>
      </c>
      <c r="AW267" s="43">
        <v>0</v>
      </c>
      <c r="AX267" s="42">
        <v>0</v>
      </c>
      <c r="AY267" s="41">
        <v>0</v>
      </c>
      <c r="AZ267" s="40"/>
      <c r="BA267" s="40"/>
      <c r="BB267" s="40"/>
      <c r="BC267" s="40"/>
      <c r="BD267" s="40"/>
      <c r="BE267" s="40"/>
      <c r="BF267" s="39">
        <v>0</v>
      </c>
      <c r="BG267" s="38">
        <v>0</v>
      </c>
      <c r="BK267" s="37"/>
      <c r="BL267" s="37"/>
      <c r="BM267" s="37"/>
      <c r="BN267" s="32"/>
      <c r="BP267" s="36"/>
      <c r="BQ267" s="36"/>
      <c r="BR267" s="36"/>
      <c r="CE267" s="35">
        <f t="shared" si="62"/>
        <v>0</v>
      </c>
      <c r="CF267" s="33">
        <f t="shared" si="63"/>
        <v>0</v>
      </c>
      <c r="CG267" s="34">
        <f t="shared" si="64"/>
        <v>0</v>
      </c>
      <c r="CH267" s="33">
        <f t="shared" si="65"/>
        <v>0</v>
      </c>
    </row>
    <row r="268" spans="1:86" ht="15" customHeight="1" x14ac:dyDescent="0.25">
      <c r="A268" s="53">
        <v>0</v>
      </c>
      <c r="B268" s="52">
        <v>0</v>
      </c>
      <c r="C268" s="51">
        <v>0</v>
      </c>
      <c r="D268" s="51">
        <v>0</v>
      </c>
      <c r="E268" s="50">
        <v>0</v>
      </c>
      <c r="F268" s="48">
        <v>0</v>
      </c>
      <c r="G268" s="48">
        <v>0</v>
      </c>
      <c r="H268" s="48">
        <v>0</v>
      </c>
      <c r="I268" s="48">
        <v>0</v>
      </c>
      <c r="J268" s="48">
        <v>0</v>
      </c>
      <c r="K268" s="48">
        <v>0</v>
      </c>
      <c r="L268" s="48">
        <v>0</v>
      </c>
      <c r="M268" s="48">
        <v>0</v>
      </c>
      <c r="N268" s="48">
        <v>0</v>
      </c>
      <c r="O268" s="48">
        <f t="shared" si="58"/>
        <v>0</v>
      </c>
      <c r="P268" s="48">
        <f t="shared" si="59"/>
        <v>0</v>
      </c>
      <c r="Q268" s="48">
        <v>0</v>
      </c>
      <c r="R268" s="48">
        <v>0</v>
      </c>
      <c r="S268" s="48">
        <v>0</v>
      </c>
      <c r="T268" s="48">
        <v>0</v>
      </c>
      <c r="U268" s="48">
        <v>0</v>
      </c>
      <c r="V268" s="48">
        <v>0</v>
      </c>
      <c r="W268" s="48">
        <v>0</v>
      </c>
      <c r="X268" s="48">
        <v>0</v>
      </c>
      <c r="Y268" s="48">
        <v>0</v>
      </c>
      <c r="Z268" s="48">
        <v>0</v>
      </c>
      <c r="AA268" s="49">
        <f t="shared" si="60"/>
        <v>0</v>
      </c>
      <c r="AB268" s="49">
        <f t="shared" si="61"/>
        <v>0</v>
      </c>
      <c r="AC268" s="49">
        <v>0</v>
      </c>
      <c r="AD268" s="49">
        <v>0</v>
      </c>
      <c r="AE268" s="49">
        <v>0</v>
      </c>
      <c r="AF268" s="49">
        <v>0</v>
      </c>
      <c r="AG268" s="49">
        <v>0</v>
      </c>
      <c r="AH268" s="49">
        <v>0</v>
      </c>
      <c r="AI268" s="49">
        <v>0</v>
      </c>
      <c r="AJ268" s="49">
        <v>0</v>
      </c>
      <c r="AK268" s="49">
        <v>0</v>
      </c>
      <c r="AL268" s="49">
        <v>0</v>
      </c>
      <c r="AM268" s="49">
        <v>0</v>
      </c>
      <c r="AN268" s="49">
        <v>0</v>
      </c>
      <c r="AO268" s="49">
        <v>0</v>
      </c>
      <c r="AP268" s="49">
        <v>0</v>
      </c>
      <c r="AQ268" s="47">
        <v>0</v>
      </c>
      <c r="AR268" s="48">
        <v>0</v>
      </c>
      <c r="AT268" s="46">
        <v>0</v>
      </c>
      <c r="AU268" s="45">
        <v>0</v>
      </c>
      <c r="AV268" s="44">
        <v>0</v>
      </c>
      <c r="AW268" s="43">
        <v>0</v>
      </c>
      <c r="AX268" s="42">
        <v>0</v>
      </c>
      <c r="AY268" s="41">
        <v>0</v>
      </c>
      <c r="AZ268" s="40"/>
      <c r="BA268" s="40"/>
      <c r="BB268" s="40"/>
      <c r="BC268" s="40"/>
      <c r="BD268" s="40"/>
      <c r="BE268" s="40"/>
      <c r="BF268" s="39">
        <v>0</v>
      </c>
      <c r="BG268" s="38">
        <v>0</v>
      </c>
      <c r="BK268" s="37"/>
      <c r="BL268" s="37"/>
      <c r="BM268" s="37"/>
      <c r="BN268" s="32"/>
      <c r="BP268" s="36"/>
      <c r="BQ268" s="36"/>
      <c r="BR268" s="36"/>
      <c r="CE268" s="35">
        <f t="shared" si="62"/>
        <v>0</v>
      </c>
      <c r="CF268" s="33">
        <f t="shared" si="63"/>
        <v>0</v>
      </c>
      <c r="CG268" s="34">
        <f t="shared" si="64"/>
        <v>0</v>
      </c>
      <c r="CH268" s="33">
        <f t="shared" si="65"/>
        <v>0</v>
      </c>
    </row>
    <row r="269" spans="1:86" ht="15" customHeight="1" x14ac:dyDescent="0.25">
      <c r="A269" s="53">
        <v>0</v>
      </c>
      <c r="B269" s="52">
        <v>0</v>
      </c>
      <c r="C269" s="51">
        <v>0</v>
      </c>
      <c r="D269" s="51">
        <v>0</v>
      </c>
      <c r="E269" s="50">
        <v>0</v>
      </c>
      <c r="F269" s="48">
        <v>0</v>
      </c>
      <c r="G269" s="48">
        <v>0</v>
      </c>
      <c r="H269" s="48">
        <v>0</v>
      </c>
      <c r="I269" s="48">
        <v>0</v>
      </c>
      <c r="J269" s="48">
        <v>0</v>
      </c>
      <c r="K269" s="48">
        <v>0</v>
      </c>
      <c r="L269" s="48">
        <v>0</v>
      </c>
      <c r="M269" s="48">
        <v>0</v>
      </c>
      <c r="N269" s="48">
        <v>0</v>
      </c>
      <c r="O269" s="48">
        <f t="shared" si="58"/>
        <v>0</v>
      </c>
      <c r="P269" s="48">
        <f t="shared" si="59"/>
        <v>0</v>
      </c>
      <c r="Q269" s="48">
        <v>0</v>
      </c>
      <c r="R269" s="48">
        <v>0</v>
      </c>
      <c r="S269" s="48">
        <v>0</v>
      </c>
      <c r="T269" s="48">
        <v>0</v>
      </c>
      <c r="U269" s="48">
        <v>0</v>
      </c>
      <c r="V269" s="48">
        <v>0</v>
      </c>
      <c r="W269" s="48">
        <v>0</v>
      </c>
      <c r="X269" s="48">
        <v>0</v>
      </c>
      <c r="Y269" s="48">
        <v>0</v>
      </c>
      <c r="Z269" s="48">
        <v>0</v>
      </c>
      <c r="AA269" s="49">
        <f t="shared" si="60"/>
        <v>0</v>
      </c>
      <c r="AB269" s="49">
        <f t="shared" si="61"/>
        <v>0</v>
      </c>
      <c r="AC269" s="49">
        <v>0</v>
      </c>
      <c r="AD269" s="49">
        <v>0</v>
      </c>
      <c r="AE269" s="49">
        <v>0</v>
      </c>
      <c r="AF269" s="49">
        <v>0</v>
      </c>
      <c r="AG269" s="49">
        <v>0</v>
      </c>
      <c r="AH269" s="49">
        <v>0</v>
      </c>
      <c r="AI269" s="49">
        <v>0</v>
      </c>
      <c r="AJ269" s="49">
        <v>0</v>
      </c>
      <c r="AK269" s="49">
        <v>0</v>
      </c>
      <c r="AL269" s="49">
        <v>0</v>
      </c>
      <c r="AM269" s="49">
        <v>0</v>
      </c>
      <c r="AN269" s="49">
        <v>0</v>
      </c>
      <c r="AO269" s="49">
        <v>0</v>
      </c>
      <c r="AP269" s="49">
        <v>0</v>
      </c>
      <c r="AQ269" s="47">
        <v>0</v>
      </c>
      <c r="AR269" s="48">
        <v>0</v>
      </c>
      <c r="AT269" s="46">
        <v>0</v>
      </c>
      <c r="AU269" s="45">
        <v>0</v>
      </c>
      <c r="AV269" s="44">
        <v>0</v>
      </c>
      <c r="AW269" s="43">
        <v>0</v>
      </c>
      <c r="AX269" s="42">
        <v>0</v>
      </c>
      <c r="AY269" s="41">
        <v>0</v>
      </c>
      <c r="AZ269" s="40"/>
      <c r="BA269" s="40"/>
      <c r="BB269" s="40"/>
      <c r="BC269" s="40"/>
      <c r="BD269" s="40"/>
      <c r="BE269" s="40"/>
      <c r="BF269" s="39">
        <v>0</v>
      </c>
      <c r="BG269" s="38">
        <v>0</v>
      </c>
      <c r="BK269" s="37"/>
      <c r="BL269" s="37"/>
      <c r="BM269" s="37"/>
      <c r="BN269" s="32"/>
      <c r="BP269" s="36"/>
      <c r="BQ269" s="36"/>
      <c r="BR269" s="36"/>
      <c r="CE269" s="35">
        <f t="shared" si="62"/>
        <v>0</v>
      </c>
      <c r="CF269" s="33">
        <f t="shared" si="63"/>
        <v>0</v>
      </c>
      <c r="CG269" s="34">
        <f t="shared" si="64"/>
        <v>0</v>
      </c>
      <c r="CH269" s="33">
        <f t="shared" si="65"/>
        <v>0</v>
      </c>
    </row>
    <row r="270" spans="1:86" ht="15" customHeight="1" x14ac:dyDescent="0.25">
      <c r="A270" s="53">
        <v>0</v>
      </c>
      <c r="B270" s="52">
        <v>0</v>
      </c>
      <c r="C270" s="51">
        <v>0</v>
      </c>
      <c r="D270" s="51">
        <v>0</v>
      </c>
      <c r="E270" s="50">
        <v>0</v>
      </c>
      <c r="F270" s="48">
        <v>0</v>
      </c>
      <c r="G270" s="48">
        <v>0</v>
      </c>
      <c r="H270" s="48">
        <v>0</v>
      </c>
      <c r="I270" s="48">
        <v>0</v>
      </c>
      <c r="J270" s="48">
        <v>0</v>
      </c>
      <c r="K270" s="48">
        <v>0</v>
      </c>
      <c r="L270" s="48">
        <v>0</v>
      </c>
      <c r="M270" s="48">
        <v>0</v>
      </c>
      <c r="N270" s="48">
        <v>0</v>
      </c>
      <c r="O270" s="48">
        <f t="shared" si="58"/>
        <v>0</v>
      </c>
      <c r="P270" s="48">
        <f t="shared" si="59"/>
        <v>0</v>
      </c>
      <c r="Q270" s="48">
        <v>0</v>
      </c>
      <c r="R270" s="48">
        <v>0</v>
      </c>
      <c r="S270" s="48">
        <v>0</v>
      </c>
      <c r="T270" s="48">
        <v>0</v>
      </c>
      <c r="U270" s="48">
        <v>0</v>
      </c>
      <c r="V270" s="48">
        <v>0</v>
      </c>
      <c r="W270" s="48">
        <v>0</v>
      </c>
      <c r="X270" s="48">
        <v>0</v>
      </c>
      <c r="Y270" s="48">
        <v>0</v>
      </c>
      <c r="Z270" s="48">
        <v>0</v>
      </c>
      <c r="AA270" s="49">
        <f t="shared" si="60"/>
        <v>0</v>
      </c>
      <c r="AB270" s="49">
        <f t="shared" si="61"/>
        <v>0</v>
      </c>
      <c r="AC270" s="49">
        <v>0</v>
      </c>
      <c r="AD270" s="49">
        <v>0</v>
      </c>
      <c r="AE270" s="49">
        <v>0</v>
      </c>
      <c r="AF270" s="49">
        <v>0</v>
      </c>
      <c r="AG270" s="49">
        <v>0</v>
      </c>
      <c r="AH270" s="49">
        <v>0</v>
      </c>
      <c r="AI270" s="49">
        <v>0</v>
      </c>
      <c r="AJ270" s="49">
        <v>0</v>
      </c>
      <c r="AK270" s="49">
        <v>0</v>
      </c>
      <c r="AL270" s="49">
        <v>0</v>
      </c>
      <c r="AM270" s="49">
        <v>0</v>
      </c>
      <c r="AN270" s="49">
        <v>0</v>
      </c>
      <c r="AO270" s="49">
        <v>0</v>
      </c>
      <c r="AP270" s="49">
        <v>0</v>
      </c>
      <c r="AQ270" s="47">
        <v>0</v>
      </c>
      <c r="AR270" s="48">
        <v>0</v>
      </c>
      <c r="AT270" s="46">
        <v>0</v>
      </c>
      <c r="AU270" s="45">
        <v>0</v>
      </c>
      <c r="AV270" s="44">
        <v>0</v>
      </c>
      <c r="AW270" s="43">
        <v>0</v>
      </c>
      <c r="AX270" s="42">
        <v>0</v>
      </c>
      <c r="AY270" s="41">
        <v>0</v>
      </c>
      <c r="AZ270" s="40"/>
      <c r="BA270" s="40"/>
      <c r="BB270" s="40"/>
      <c r="BC270" s="40"/>
      <c r="BD270" s="40"/>
      <c r="BE270" s="40"/>
      <c r="BF270" s="39">
        <v>0</v>
      </c>
      <c r="BG270" s="38">
        <v>0</v>
      </c>
      <c r="BK270" s="37"/>
      <c r="BL270" s="37"/>
      <c r="BM270" s="37"/>
      <c r="BN270" s="32"/>
      <c r="BP270" s="36"/>
      <c r="BQ270" s="36"/>
      <c r="BR270" s="36"/>
      <c r="CE270" s="35">
        <f t="shared" si="62"/>
        <v>0</v>
      </c>
      <c r="CF270" s="33">
        <f t="shared" si="63"/>
        <v>0</v>
      </c>
      <c r="CG270" s="34">
        <f t="shared" si="64"/>
        <v>0</v>
      </c>
      <c r="CH270" s="33">
        <f t="shared" si="65"/>
        <v>0</v>
      </c>
    </row>
    <row r="271" spans="1:86" ht="15" customHeight="1" x14ac:dyDescent="0.25">
      <c r="A271" s="53">
        <v>0</v>
      </c>
      <c r="B271" s="52">
        <v>0</v>
      </c>
      <c r="C271" s="51">
        <v>0</v>
      </c>
      <c r="D271" s="51">
        <v>0</v>
      </c>
      <c r="E271" s="50">
        <v>0</v>
      </c>
      <c r="F271" s="48">
        <v>0</v>
      </c>
      <c r="G271" s="48">
        <v>0</v>
      </c>
      <c r="H271" s="48">
        <v>0</v>
      </c>
      <c r="I271" s="48">
        <v>0</v>
      </c>
      <c r="J271" s="48">
        <v>0</v>
      </c>
      <c r="K271" s="48">
        <v>0</v>
      </c>
      <c r="L271" s="48">
        <v>0</v>
      </c>
      <c r="M271" s="48">
        <v>0</v>
      </c>
      <c r="N271" s="48">
        <v>0</v>
      </c>
      <c r="O271" s="48">
        <f t="shared" si="58"/>
        <v>0</v>
      </c>
      <c r="P271" s="48">
        <f t="shared" si="59"/>
        <v>0</v>
      </c>
      <c r="Q271" s="48">
        <v>0</v>
      </c>
      <c r="R271" s="48">
        <v>0</v>
      </c>
      <c r="S271" s="48">
        <v>0</v>
      </c>
      <c r="T271" s="48">
        <v>0</v>
      </c>
      <c r="U271" s="48">
        <v>0</v>
      </c>
      <c r="V271" s="48">
        <v>0</v>
      </c>
      <c r="W271" s="48">
        <v>0</v>
      </c>
      <c r="X271" s="48">
        <v>0</v>
      </c>
      <c r="Y271" s="48">
        <v>0</v>
      </c>
      <c r="Z271" s="48">
        <v>0</v>
      </c>
      <c r="AA271" s="49">
        <f t="shared" si="60"/>
        <v>0</v>
      </c>
      <c r="AB271" s="49">
        <f t="shared" si="61"/>
        <v>0</v>
      </c>
      <c r="AC271" s="49">
        <v>0</v>
      </c>
      <c r="AD271" s="49">
        <v>0</v>
      </c>
      <c r="AE271" s="49">
        <v>0</v>
      </c>
      <c r="AF271" s="49">
        <v>0</v>
      </c>
      <c r="AG271" s="49">
        <v>0</v>
      </c>
      <c r="AH271" s="49">
        <v>0</v>
      </c>
      <c r="AI271" s="49">
        <v>0</v>
      </c>
      <c r="AJ271" s="49">
        <v>0</v>
      </c>
      <c r="AK271" s="49">
        <v>0</v>
      </c>
      <c r="AL271" s="49">
        <v>0</v>
      </c>
      <c r="AM271" s="49">
        <v>0</v>
      </c>
      <c r="AN271" s="49">
        <v>0</v>
      </c>
      <c r="AO271" s="49">
        <v>0</v>
      </c>
      <c r="AP271" s="49">
        <v>0</v>
      </c>
      <c r="AQ271" s="47">
        <v>0</v>
      </c>
      <c r="AR271" s="48">
        <v>0</v>
      </c>
      <c r="AT271" s="46">
        <v>0</v>
      </c>
      <c r="AU271" s="45">
        <v>0</v>
      </c>
      <c r="AV271" s="44">
        <v>0</v>
      </c>
      <c r="AW271" s="43">
        <v>0</v>
      </c>
      <c r="AX271" s="42">
        <v>0</v>
      </c>
      <c r="AY271" s="41">
        <v>0</v>
      </c>
      <c r="AZ271" s="40"/>
      <c r="BA271" s="40"/>
      <c r="BB271" s="40"/>
      <c r="BC271" s="40"/>
      <c r="BD271" s="40"/>
      <c r="BE271" s="40"/>
      <c r="BF271" s="39">
        <v>0</v>
      </c>
      <c r="BG271" s="38">
        <v>0</v>
      </c>
      <c r="BK271" s="37"/>
      <c r="BL271" s="37"/>
      <c r="BM271" s="37"/>
      <c r="BN271" s="32"/>
      <c r="BP271" s="36"/>
      <c r="BQ271" s="36"/>
      <c r="BR271" s="36"/>
      <c r="CE271" s="35">
        <f t="shared" si="62"/>
        <v>0</v>
      </c>
      <c r="CF271" s="33">
        <f t="shared" si="63"/>
        <v>0</v>
      </c>
      <c r="CG271" s="34">
        <f t="shared" si="64"/>
        <v>0</v>
      </c>
      <c r="CH271" s="33">
        <f t="shared" si="65"/>
        <v>0</v>
      </c>
    </row>
    <row r="272" spans="1:86" ht="15" customHeight="1" x14ac:dyDescent="0.25">
      <c r="A272" s="53">
        <v>0</v>
      </c>
      <c r="B272" s="52">
        <v>0</v>
      </c>
      <c r="C272" s="51">
        <v>0</v>
      </c>
      <c r="D272" s="51">
        <v>0</v>
      </c>
      <c r="E272" s="50">
        <v>0</v>
      </c>
      <c r="F272" s="48">
        <v>0</v>
      </c>
      <c r="G272" s="48">
        <v>0</v>
      </c>
      <c r="H272" s="48">
        <v>0</v>
      </c>
      <c r="I272" s="48">
        <v>0</v>
      </c>
      <c r="J272" s="48">
        <v>0</v>
      </c>
      <c r="K272" s="48">
        <v>0</v>
      </c>
      <c r="L272" s="48">
        <v>0</v>
      </c>
      <c r="M272" s="48">
        <v>0</v>
      </c>
      <c r="N272" s="48">
        <v>0</v>
      </c>
      <c r="O272" s="48">
        <f t="shared" si="58"/>
        <v>0</v>
      </c>
      <c r="P272" s="48">
        <f t="shared" si="59"/>
        <v>0</v>
      </c>
      <c r="Q272" s="48">
        <v>0</v>
      </c>
      <c r="R272" s="48">
        <v>0</v>
      </c>
      <c r="S272" s="48">
        <v>0</v>
      </c>
      <c r="T272" s="48">
        <v>0</v>
      </c>
      <c r="U272" s="48">
        <v>0</v>
      </c>
      <c r="V272" s="48">
        <v>0</v>
      </c>
      <c r="W272" s="48">
        <v>0</v>
      </c>
      <c r="X272" s="48">
        <v>0</v>
      </c>
      <c r="Y272" s="48">
        <v>0</v>
      </c>
      <c r="Z272" s="48">
        <v>0</v>
      </c>
      <c r="AA272" s="49">
        <f t="shared" si="60"/>
        <v>0</v>
      </c>
      <c r="AB272" s="49">
        <f t="shared" si="61"/>
        <v>0</v>
      </c>
      <c r="AC272" s="49">
        <v>0</v>
      </c>
      <c r="AD272" s="49">
        <v>0</v>
      </c>
      <c r="AE272" s="49">
        <v>0</v>
      </c>
      <c r="AF272" s="49">
        <v>0</v>
      </c>
      <c r="AG272" s="49">
        <v>0</v>
      </c>
      <c r="AH272" s="49">
        <v>0</v>
      </c>
      <c r="AI272" s="49">
        <v>0</v>
      </c>
      <c r="AJ272" s="49">
        <v>0</v>
      </c>
      <c r="AK272" s="49">
        <v>0</v>
      </c>
      <c r="AL272" s="49">
        <v>0</v>
      </c>
      <c r="AM272" s="49">
        <v>0</v>
      </c>
      <c r="AN272" s="49">
        <v>0</v>
      </c>
      <c r="AO272" s="49">
        <v>0</v>
      </c>
      <c r="AP272" s="49">
        <v>0</v>
      </c>
      <c r="AQ272" s="47">
        <v>0</v>
      </c>
      <c r="AR272" s="48">
        <v>0</v>
      </c>
      <c r="AT272" s="46">
        <v>0</v>
      </c>
      <c r="AU272" s="45">
        <v>0</v>
      </c>
      <c r="AV272" s="44">
        <v>0</v>
      </c>
      <c r="AW272" s="43">
        <v>0</v>
      </c>
      <c r="AX272" s="42">
        <v>0</v>
      </c>
      <c r="AY272" s="41">
        <v>0</v>
      </c>
      <c r="AZ272" s="40"/>
      <c r="BA272" s="40"/>
      <c r="BB272" s="40"/>
      <c r="BC272" s="40"/>
      <c r="BD272" s="40"/>
      <c r="BE272" s="40"/>
      <c r="BF272" s="39">
        <v>0</v>
      </c>
      <c r="BG272" s="38">
        <v>0</v>
      </c>
      <c r="BK272" s="37"/>
      <c r="BL272" s="37"/>
      <c r="BM272" s="37"/>
      <c r="BN272" s="32"/>
      <c r="BP272" s="36"/>
      <c r="BQ272" s="36"/>
      <c r="BR272" s="36"/>
      <c r="CE272" s="35">
        <f t="shared" si="62"/>
        <v>0</v>
      </c>
      <c r="CF272" s="33">
        <f t="shared" si="63"/>
        <v>0</v>
      </c>
      <c r="CG272" s="34">
        <f t="shared" si="64"/>
        <v>0</v>
      </c>
      <c r="CH272" s="33">
        <f t="shared" si="65"/>
        <v>0</v>
      </c>
    </row>
    <row r="273" spans="1:86" ht="15" customHeight="1" x14ac:dyDescent="0.25">
      <c r="A273" s="53">
        <v>0</v>
      </c>
      <c r="B273" s="52">
        <v>0</v>
      </c>
      <c r="C273" s="51">
        <v>0</v>
      </c>
      <c r="D273" s="51">
        <v>0</v>
      </c>
      <c r="E273" s="50">
        <v>0</v>
      </c>
      <c r="F273" s="48">
        <v>0</v>
      </c>
      <c r="G273" s="48">
        <v>0</v>
      </c>
      <c r="H273" s="48">
        <v>0</v>
      </c>
      <c r="I273" s="48">
        <v>0</v>
      </c>
      <c r="J273" s="48">
        <v>0</v>
      </c>
      <c r="K273" s="48">
        <v>0</v>
      </c>
      <c r="L273" s="48">
        <v>0</v>
      </c>
      <c r="M273" s="48">
        <v>0</v>
      </c>
      <c r="N273" s="48">
        <v>0</v>
      </c>
      <c r="O273" s="48">
        <f t="shared" si="58"/>
        <v>0</v>
      </c>
      <c r="P273" s="48">
        <f t="shared" si="59"/>
        <v>0</v>
      </c>
      <c r="Q273" s="48">
        <v>0</v>
      </c>
      <c r="R273" s="48">
        <v>0</v>
      </c>
      <c r="S273" s="48">
        <v>0</v>
      </c>
      <c r="T273" s="48">
        <v>0</v>
      </c>
      <c r="U273" s="48">
        <v>0</v>
      </c>
      <c r="V273" s="48">
        <v>0</v>
      </c>
      <c r="W273" s="48">
        <v>0</v>
      </c>
      <c r="X273" s="48">
        <v>0</v>
      </c>
      <c r="Y273" s="48">
        <v>0</v>
      </c>
      <c r="Z273" s="48">
        <v>0</v>
      </c>
      <c r="AA273" s="49">
        <f t="shared" si="60"/>
        <v>0</v>
      </c>
      <c r="AB273" s="49">
        <f t="shared" si="61"/>
        <v>0</v>
      </c>
      <c r="AC273" s="49">
        <v>0</v>
      </c>
      <c r="AD273" s="49">
        <v>0</v>
      </c>
      <c r="AE273" s="49">
        <v>0</v>
      </c>
      <c r="AF273" s="49">
        <v>0</v>
      </c>
      <c r="AG273" s="49">
        <v>0</v>
      </c>
      <c r="AH273" s="49">
        <v>0</v>
      </c>
      <c r="AI273" s="49">
        <v>0</v>
      </c>
      <c r="AJ273" s="49">
        <v>0</v>
      </c>
      <c r="AK273" s="49">
        <v>0</v>
      </c>
      <c r="AL273" s="49">
        <v>0</v>
      </c>
      <c r="AM273" s="49">
        <v>0</v>
      </c>
      <c r="AN273" s="49">
        <v>0</v>
      </c>
      <c r="AO273" s="49">
        <v>0</v>
      </c>
      <c r="AP273" s="49">
        <v>0</v>
      </c>
      <c r="AQ273" s="47">
        <v>0</v>
      </c>
      <c r="AR273" s="48">
        <v>0</v>
      </c>
      <c r="AT273" s="46">
        <v>0</v>
      </c>
      <c r="AU273" s="45">
        <v>0</v>
      </c>
      <c r="AV273" s="44">
        <v>0</v>
      </c>
      <c r="AW273" s="43">
        <v>0</v>
      </c>
      <c r="AX273" s="42">
        <v>0</v>
      </c>
      <c r="AY273" s="41">
        <v>0</v>
      </c>
      <c r="AZ273" s="40"/>
      <c r="BA273" s="40"/>
      <c r="BB273" s="40"/>
      <c r="BC273" s="40"/>
      <c r="BD273" s="40"/>
      <c r="BE273" s="40"/>
      <c r="BF273" s="39">
        <v>0</v>
      </c>
      <c r="BG273" s="38">
        <v>0</v>
      </c>
      <c r="BK273" s="37"/>
      <c r="BL273" s="37"/>
      <c r="BM273" s="37"/>
      <c r="BN273" s="32"/>
      <c r="BP273" s="36"/>
      <c r="BQ273" s="36"/>
      <c r="BR273" s="36"/>
      <c r="CE273" s="35">
        <f t="shared" si="62"/>
        <v>0</v>
      </c>
      <c r="CF273" s="33">
        <f t="shared" si="63"/>
        <v>0</v>
      </c>
      <c r="CG273" s="34">
        <f t="shared" si="64"/>
        <v>0</v>
      </c>
      <c r="CH273" s="33">
        <f t="shared" si="65"/>
        <v>0</v>
      </c>
    </row>
    <row r="274" spans="1:86" ht="15" customHeight="1" x14ac:dyDescent="0.25">
      <c r="A274" s="53">
        <v>0</v>
      </c>
      <c r="B274" s="52">
        <v>0</v>
      </c>
      <c r="C274" s="51">
        <v>0</v>
      </c>
      <c r="D274" s="51">
        <v>0</v>
      </c>
      <c r="E274" s="50">
        <v>0</v>
      </c>
      <c r="F274" s="48">
        <v>0</v>
      </c>
      <c r="G274" s="48">
        <v>0</v>
      </c>
      <c r="H274" s="48">
        <v>0</v>
      </c>
      <c r="I274" s="48">
        <v>0</v>
      </c>
      <c r="J274" s="48">
        <v>0</v>
      </c>
      <c r="K274" s="48">
        <v>0</v>
      </c>
      <c r="L274" s="48">
        <v>0</v>
      </c>
      <c r="M274" s="48">
        <v>0</v>
      </c>
      <c r="N274" s="48">
        <v>0</v>
      </c>
      <c r="O274" s="48">
        <f t="shared" si="58"/>
        <v>0</v>
      </c>
      <c r="P274" s="48">
        <f t="shared" si="59"/>
        <v>0</v>
      </c>
      <c r="Q274" s="48">
        <v>0</v>
      </c>
      <c r="R274" s="48">
        <v>0</v>
      </c>
      <c r="S274" s="48">
        <v>0</v>
      </c>
      <c r="T274" s="48">
        <v>0</v>
      </c>
      <c r="U274" s="48">
        <v>0</v>
      </c>
      <c r="V274" s="48">
        <v>0</v>
      </c>
      <c r="W274" s="48">
        <v>0</v>
      </c>
      <c r="X274" s="48">
        <v>0</v>
      </c>
      <c r="Y274" s="48">
        <v>0</v>
      </c>
      <c r="Z274" s="48">
        <v>0</v>
      </c>
      <c r="AA274" s="49">
        <f t="shared" si="60"/>
        <v>0</v>
      </c>
      <c r="AB274" s="49">
        <f t="shared" si="61"/>
        <v>0</v>
      </c>
      <c r="AC274" s="49">
        <v>0</v>
      </c>
      <c r="AD274" s="49">
        <v>0</v>
      </c>
      <c r="AE274" s="49">
        <v>0</v>
      </c>
      <c r="AF274" s="49">
        <v>0</v>
      </c>
      <c r="AG274" s="49">
        <v>0</v>
      </c>
      <c r="AH274" s="49">
        <v>0</v>
      </c>
      <c r="AI274" s="49">
        <v>0</v>
      </c>
      <c r="AJ274" s="49">
        <v>0</v>
      </c>
      <c r="AK274" s="49">
        <v>0</v>
      </c>
      <c r="AL274" s="49">
        <v>0</v>
      </c>
      <c r="AM274" s="49">
        <v>0</v>
      </c>
      <c r="AN274" s="49">
        <v>0</v>
      </c>
      <c r="AO274" s="49">
        <v>0</v>
      </c>
      <c r="AP274" s="49">
        <v>0</v>
      </c>
      <c r="AQ274" s="47">
        <v>0</v>
      </c>
      <c r="AR274" s="48">
        <v>0</v>
      </c>
      <c r="AT274" s="46">
        <v>0</v>
      </c>
      <c r="AU274" s="45">
        <v>0</v>
      </c>
      <c r="AV274" s="44">
        <v>0</v>
      </c>
      <c r="AW274" s="43">
        <v>0</v>
      </c>
      <c r="AX274" s="42">
        <v>0</v>
      </c>
      <c r="AY274" s="41">
        <v>0</v>
      </c>
      <c r="AZ274" s="40"/>
      <c r="BA274" s="40"/>
      <c r="BB274" s="40"/>
      <c r="BC274" s="40"/>
      <c r="BD274" s="40"/>
      <c r="BE274" s="40"/>
      <c r="BF274" s="39">
        <v>0</v>
      </c>
      <c r="BG274" s="38">
        <v>0</v>
      </c>
      <c r="BK274" s="37"/>
      <c r="BL274" s="37"/>
      <c r="BM274" s="37"/>
      <c r="BN274" s="32"/>
      <c r="BP274" s="36"/>
      <c r="BQ274" s="36"/>
      <c r="BR274" s="36"/>
      <c r="CE274" s="35">
        <f t="shared" si="62"/>
        <v>0</v>
      </c>
      <c r="CF274" s="33">
        <f t="shared" si="63"/>
        <v>0</v>
      </c>
      <c r="CG274" s="34">
        <f t="shared" si="64"/>
        <v>0</v>
      </c>
      <c r="CH274" s="33">
        <f t="shared" si="65"/>
        <v>0</v>
      </c>
    </row>
    <row r="275" spans="1:86" ht="15" customHeight="1" x14ac:dyDescent="0.25">
      <c r="A275" s="53">
        <v>0</v>
      </c>
      <c r="B275" s="52">
        <v>0</v>
      </c>
      <c r="C275" s="51">
        <v>0</v>
      </c>
      <c r="D275" s="51">
        <v>0</v>
      </c>
      <c r="E275" s="50">
        <v>0</v>
      </c>
      <c r="F275" s="48">
        <v>0</v>
      </c>
      <c r="G275" s="48">
        <v>0</v>
      </c>
      <c r="H275" s="48">
        <v>0</v>
      </c>
      <c r="I275" s="48">
        <v>0</v>
      </c>
      <c r="J275" s="48">
        <v>0</v>
      </c>
      <c r="K275" s="48">
        <v>0</v>
      </c>
      <c r="L275" s="48">
        <v>0</v>
      </c>
      <c r="M275" s="48">
        <v>0</v>
      </c>
      <c r="N275" s="48">
        <v>0</v>
      </c>
      <c r="O275" s="48">
        <f t="shared" si="58"/>
        <v>0</v>
      </c>
      <c r="P275" s="48">
        <f t="shared" si="59"/>
        <v>0</v>
      </c>
      <c r="Q275" s="48">
        <v>0</v>
      </c>
      <c r="R275" s="48">
        <v>0</v>
      </c>
      <c r="S275" s="48">
        <v>0</v>
      </c>
      <c r="T275" s="48">
        <v>0</v>
      </c>
      <c r="U275" s="48">
        <v>0</v>
      </c>
      <c r="V275" s="48">
        <v>0</v>
      </c>
      <c r="W275" s="48">
        <v>0</v>
      </c>
      <c r="X275" s="48">
        <v>0</v>
      </c>
      <c r="Y275" s="48">
        <v>0</v>
      </c>
      <c r="Z275" s="48">
        <v>0</v>
      </c>
      <c r="AA275" s="49">
        <f t="shared" si="60"/>
        <v>0</v>
      </c>
      <c r="AB275" s="49">
        <f t="shared" si="61"/>
        <v>0</v>
      </c>
      <c r="AC275" s="49">
        <v>0</v>
      </c>
      <c r="AD275" s="49">
        <v>0</v>
      </c>
      <c r="AE275" s="49">
        <v>0</v>
      </c>
      <c r="AF275" s="49">
        <v>0</v>
      </c>
      <c r="AG275" s="49">
        <v>0</v>
      </c>
      <c r="AH275" s="49">
        <v>0</v>
      </c>
      <c r="AI275" s="49">
        <v>0</v>
      </c>
      <c r="AJ275" s="49">
        <v>0</v>
      </c>
      <c r="AK275" s="49">
        <v>0</v>
      </c>
      <c r="AL275" s="49">
        <v>0</v>
      </c>
      <c r="AM275" s="49">
        <v>0</v>
      </c>
      <c r="AN275" s="49">
        <v>0</v>
      </c>
      <c r="AO275" s="49">
        <v>0</v>
      </c>
      <c r="AP275" s="49">
        <v>0</v>
      </c>
      <c r="AQ275" s="47">
        <v>0</v>
      </c>
      <c r="AR275" s="48">
        <v>0</v>
      </c>
      <c r="AT275" s="46">
        <v>0</v>
      </c>
      <c r="AU275" s="45">
        <v>0</v>
      </c>
      <c r="AV275" s="44">
        <v>0</v>
      </c>
      <c r="AW275" s="43">
        <v>0</v>
      </c>
      <c r="AX275" s="42">
        <v>0</v>
      </c>
      <c r="AY275" s="41">
        <v>0</v>
      </c>
      <c r="AZ275" s="40"/>
      <c r="BA275" s="40"/>
      <c r="BB275" s="40"/>
      <c r="BC275" s="40"/>
      <c r="BD275" s="40"/>
      <c r="BE275" s="40"/>
      <c r="BF275" s="39">
        <v>0</v>
      </c>
      <c r="BG275" s="38">
        <v>0</v>
      </c>
      <c r="BK275" s="37"/>
      <c r="BL275" s="37"/>
      <c r="BM275" s="37"/>
      <c r="BN275" s="32"/>
      <c r="BP275" s="36"/>
      <c r="BQ275" s="36"/>
      <c r="BR275" s="36"/>
      <c r="CE275" s="35">
        <f t="shared" si="62"/>
        <v>0</v>
      </c>
      <c r="CF275" s="33">
        <f t="shared" si="63"/>
        <v>0</v>
      </c>
      <c r="CG275" s="34">
        <f t="shared" si="64"/>
        <v>0</v>
      </c>
      <c r="CH275" s="33">
        <f t="shared" si="65"/>
        <v>0</v>
      </c>
    </row>
    <row r="276" spans="1:86" ht="15" customHeight="1" x14ac:dyDescent="0.25">
      <c r="A276" s="53">
        <v>0</v>
      </c>
      <c r="B276" s="52">
        <v>0</v>
      </c>
      <c r="C276" s="51">
        <v>0</v>
      </c>
      <c r="D276" s="51">
        <v>0</v>
      </c>
      <c r="E276" s="50">
        <v>0</v>
      </c>
      <c r="F276" s="48">
        <v>0</v>
      </c>
      <c r="G276" s="48">
        <v>0</v>
      </c>
      <c r="H276" s="48">
        <v>0</v>
      </c>
      <c r="I276" s="48">
        <v>0</v>
      </c>
      <c r="J276" s="48">
        <v>0</v>
      </c>
      <c r="K276" s="48">
        <v>0</v>
      </c>
      <c r="L276" s="48">
        <v>0</v>
      </c>
      <c r="M276" s="48">
        <v>0</v>
      </c>
      <c r="N276" s="48">
        <v>0</v>
      </c>
      <c r="O276" s="48">
        <f t="shared" si="58"/>
        <v>0</v>
      </c>
      <c r="P276" s="48">
        <f t="shared" si="59"/>
        <v>0</v>
      </c>
      <c r="Q276" s="48">
        <v>0</v>
      </c>
      <c r="R276" s="48">
        <v>0</v>
      </c>
      <c r="S276" s="48">
        <v>0</v>
      </c>
      <c r="T276" s="48">
        <v>0</v>
      </c>
      <c r="U276" s="48">
        <v>0</v>
      </c>
      <c r="V276" s="48">
        <v>0</v>
      </c>
      <c r="W276" s="48">
        <v>0</v>
      </c>
      <c r="X276" s="48">
        <v>0</v>
      </c>
      <c r="Y276" s="48">
        <v>0</v>
      </c>
      <c r="Z276" s="48">
        <v>0</v>
      </c>
      <c r="AA276" s="49">
        <f t="shared" si="60"/>
        <v>0</v>
      </c>
      <c r="AB276" s="49">
        <f t="shared" si="61"/>
        <v>0</v>
      </c>
      <c r="AC276" s="49">
        <v>0</v>
      </c>
      <c r="AD276" s="49">
        <v>0</v>
      </c>
      <c r="AE276" s="49">
        <v>0</v>
      </c>
      <c r="AF276" s="49">
        <v>0</v>
      </c>
      <c r="AG276" s="49">
        <v>0</v>
      </c>
      <c r="AH276" s="49">
        <v>0</v>
      </c>
      <c r="AI276" s="49">
        <v>0</v>
      </c>
      <c r="AJ276" s="49">
        <v>0</v>
      </c>
      <c r="AK276" s="49">
        <v>0</v>
      </c>
      <c r="AL276" s="49">
        <v>0</v>
      </c>
      <c r="AM276" s="49">
        <v>0</v>
      </c>
      <c r="AN276" s="49">
        <v>0</v>
      </c>
      <c r="AO276" s="49">
        <v>0</v>
      </c>
      <c r="AP276" s="49">
        <v>0</v>
      </c>
      <c r="AQ276" s="47">
        <v>0</v>
      </c>
      <c r="AR276" s="48">
        <v>0</v>
      </c>
      <c r="AT276" s="46">
        <v>0</v>
      </c>
      <c r="AU276" s="45">
        <v>0</v>
      </c>
      <c r="AV276" s="44">
        <v>0</v>
      </c>
      <c r="AW276" s="43">
        <v>0</v>
      </c>
      <c r="AX276" s="42">
        <v>0</v>
      </c>
      <c r="AY276" s="41">
        <v>0</v>
      </c>
      <c r="AZ276" s="40"/>
      <c r="BA276" s="40"/>
      <c r="BB276" s="40"/>
      <c r="BC276" s="40"/>
      <c r="BD276" s="40"/>
      <c r="BE276" s="40"/>
      <c r="BF276" s="39">
        <v>0</v>
      </c>
      <c r="BG276" s="38">
        <v>0</v>
      </c>
      <c r="BK276" s="37"/>
      <c r="BL276" s="37"/>
      <c r="BM276" s="37"/>
      <c r="BN276" s="32"/>
      <c r="BP276" s="36"/>
      <c r="BQ276" s="36"/>
      <c r="BR276" s="36"/>
      <c r="CE276" s="35">
        <f t="shared" si="62"/>
        <v>0</v>
      </c>
      <c r="CF276" s="33">
        <f t="shared" si="63"/>
        <v>0</v>
      </c>
      <c r="CG276" s="34">
        <f t="shared" si="64"/>
        <v>0</v>
      </c>
      <c r="CH276" s="33">
        <f t="shared" si="65"/>
        <v>0</v>
      </c>
    </row>
    <row r="277" spans="1:86" ht="15" customHeight="1" x14ac:dyDescent="0.25">
      <c r="A277" s="53">
        <v>0</v>
      </c>
      <c r="B277" s="52">
        <v>0</v>
      </c>
      <c r="C277" s="51">
        <v>0</v>
      </c>
      <c r="D277" s="51">
        <v>0</v>
      </c>
      <c r="E277" s="50">
        <v>0</v>
      </c>
      <c r="F277" s="48">
        <v>0</v>
      </c>
      <c r="G277" s="48">
        <v>0</v>
      </c>
      <c r="H277" s="48">
        <v>0</v>
      </c>
      <c r="I277" s="48">
        <v>0</v>
      </c>
      <c r="J277" s="48">
        <v>0</v>
      </c>
      <c r="K277" s="48">
        <v>0</v>
      </c>
      <c r="L277" s="48">
        <v>0</v>
      </c>
      <c r="M277" s="48">
        <v>0</v>
      </c>
      <c r="N277" s="48">
        <v>0</v>
      </c>
      <c r="O277" s="48">
        <f t="shared" si="58"/>
        <v>0</v>
      </c>
      <c r="P277" s="48">
        <f t="shared" si="59"/>
        <v>0</v>
      </c>
      <c r="Q277" s="48">
        <v>0</v>
      </c>
      <c r="R277" s="48">
        <v>0</v>
      </c>
      <c r="S277" s="48">
        <v>0</v>
      </c>
      <c r="T277" s="48">
        <v>0</v>
      </c>
      <c r="U277" s="48">
        <v>0</v>
      </c>
      <c r="V277" s="48">
        <v>0</v>
      </c>
      <c r="W277" s="48">
        <v>0</v>
      </c>
      <c r="X277" s="48">
        <v>0</v>
      </c>
      <c r="Y277" s="48">
        <v>0</v>
      </c>
      <c r="Z277" s="48">
        <v>0</v>
      </c>
      <c r="AA277" s="49">
        <f t="shared" si="60"/>
        <v>0</v>
      </c>
      <c r="AB277" s="49">
        <f t="shared" si="61"/>
        <v>0</v>
      </c>
      <c r="AC277" s="49">
        <v>0</v>
      </c>
      <c r="AD277" s="49">
        <v>0</v>
      </c>
      <c r="AE277" s="49">
        <v>0</v>
      </c>
      <c r="AF277" s="49">
        <v>0</v>
      </c>
      <c r="AG277" s="49">
        <v>0</v>
      </c>
      <c r="AH277" s="49">
        <v>0</v>
      </c>
      <c r="AI277" s="49">
        <v>0</v>
      </c>
      <c r="AJ277" s="49">
        <v>0</v>
      </c>
      <c r="AK277" s="49">
        <v>0</v>
      </c>
      <c r="AL277" s="49">
        <v>0</v>
      </c>
      <c r="AM277" s="49">
        <v>0</v>
      </c>
      <c r="AN277" s="49">
        <v>0</v>
      </c>
      <c r="AO277" s="49">
        <v>0</v>
      </c>
      <c r="AP277" s="49">
        <v>0</v>
      </c>
      <c r="AQ277" s="47">
        <v>0</v>
      </c>
      <c r="AR277" s="48">
        <v>0</v>
      </c>
      <c r="AT277" s="46">
        <v>0</v>
      </c>
      <c r="AU277" s="45">
        <v>0</v>
      </c>
      <c r="AV277" s="44">
        <v>0</v>
      </c>
      <c r="AW277" s="43">
        <v>0</v>
      </c>
      <c r="AX277" s="42">
        <v>0</v>
      </c>
      <c r="AY277" s="41">
        <v>0</v>
      </c>
      <c r="AZ277" s="40"/>
      <c r="BA277" s="40"/>
      <c r="BB277" s="40"/>
      <c r="BC277" s="40"/>
      <c r="BD277" s="40"/>
      <c r="BE277" s="40"/>
      <c r="BF277" s="39">
        <v>0</v>
      </c>
      <c r="BG277" s="38">
        <v>0</v>
      </c>
      <c r="BK277" s="37"/>
      <c r="BL277" s="37"/>
      <c r="BM277" s="37"/>
      <c r="BN277" s="32"/>
      <c r="BP277" s="36"/>
      <c r="BQ277" s="36"/>
      <c r="BR277" s="36"/>
      <c r="CE277" s="35">
        <f t="shared" si="62"/>
        <v>0</v>
      </c>
      <c r="CF277" s="33">
        <f t="shared" si="63"/>
        <v>0</v>
      </c>
      <c r="CG277" s="34">
        <f t="shared" si="64"/>
        <v>0</v>
      </c>
      <c r="CH277" s="33">
        <f t="shared" si="65"/>
        <v>0</v>
      </c>
    </row>
    <row r="278" spans="1:86" ht="15" customHeight="1" x14ac:dyDescent="0.25">
      <c r="A278" s="53">
        <v>0</v>
      </c>
      <c r="B278" s="52">
        <v>0</v>
      </c>
      <c r="C278" s="51">
        <v>0</v>
      </c>
      <c r="D278" s="51">
        <v>0</v>
      </c>
      <c r="E278" s="50">
        <v>0</v>
      </c>
      <c r="F278" s="48">
        <v>0</v>
      </c>
      <c r="G278" s="48">
        <v>0</v>
      </c>
      <c r="H278" s="48">
        <v>0</v>
      </c>
      <c r="I278" s="48">
        <v>0</v>
      </c>
      <c r="J278" s="48">
        <v>0</v>
      </c>
      <c r="K278" s="48">
        <v>0</v>
      </c>
      <c r="L278" s="48">
        <v>0</v>
      </c>
      <c r="M278" s="48">
        <v>0</v>
      </c>
      <c r="N278" s="48">
        <v>0</v>
      </c>
      <c r="O278" s="48">
        <f t="shared" si="58"/>
        <v>0</v>
      </c>
      <c r="P278" s="48">
        <f t="shared" si="59"/>
        <v>0</v>
      </c>
      <c r="Q278" s="48">
        <v>0</v>
      </c>
      <c r="R278" s="48">
        <v>0</v>
      </c>
      <c r="S278" s="48">
        <v>0</v>
      </c>
      <c r="T278" s="48">
        <v>0</v>
      </c>
      <c r="U278" s="48">
        <v>0</v>
      </c>
      <c r="V278" s="48">
        <v>0</v>
      </c>
      <c r="W278" s="48">
        <v>0</v>
      </c>
      <c r="X278" s="48">
        <v>0</v>
      </c>
      <c r="Y278" s="48">
        <v>0</v>
      </c>
      <c r="Z278" s="48">
        <v>0</v>
      </c>
      <c r="AA278" s="49">
        <f t="shared" si="60"/>
        <v>0</v>
      </c>
      <c r="AB278" s="49">
        <f t="shared" si="61"/>
        <v>0</v>
      </c>
      <c r="AC278" s="49">
        <v>0</v>
      </c>
      <c r="AD278" s="49">
        <v>0</v>
      </c>
      <c r="AE278" s="49">
        <v>0</v>
      </c>
      <c r="AF278" s="49">
        <v>0</v>
      </c>
      <c r="AG278" s="49">
        <v>0</v>
      </c>
      <c r="AH278" s="49">
        <v>0</v>
      </c>
      <c r="AI278" s="49">
        <v>0</v>
      </c>
      <c r="AJ278" s="49">
        <v>0</v>
      </c>
      <c r="AK278" s="49">
        <v>0</v>
      </c>
      <c r="AL278" s="49">
        <v>0</v>
      </c>
      <c r="AM278" s="49">
        <v>0</v>
      </c>
      <c r="AN278" s="49">
        <v>0</v>
      </c>
      <c r="AO278" s="49">
        <v>0</v>
      </c>
      <c r="AP278" s="49">
        <v>0</v>
      </c>
      <c r="AQ278" s="47">
        <v>0</v>
      </c>
      <c r="AR278" s="48">
        <v>0</v>
      </c>
      <c r="AT278" s="46">
        <v>0</v>
      </c>
      <c r="AU278" s="45">
        <v>0</v>
      </c>
      <c r="AV278" s="44">
        <v>0</v>
      </c>
      <c r="AW278" s="43">
        <v>0</v>
      </c>
      <c r="AX278" s="42">
        <v>0</v>
      </c>
      <c r="AY278" s="41">
        <v>0</v>
      </c>
      <c r="AZ278" s="40"/>
      <c r="BA278" s="40"/>
      <c r="BB278" s="40"/>
      <c r="BC278" s="40"/>
      <c r="BD278" s="40"/>
      <c r="BE278" s="40"/>
      <c r="BF278" s="39">
        <v>0</v>
      </c>
      <c r="BG278" s="38">
        <v>0</v>
      </c>
      <c r="BK278" s="37"/>
      <c r="BL278" s="37"/>
      <c r="BM278" s="37"/>
      <c r="BN278" s="32"/>
      <c r="BP278" s="36"/>
      <c r="BQ278" s="36"/>
      <c r="BR278" s="36"/>
      <c r="CE278" s="35">
        <f t="shared" si="62"/>
        <v>0</v>
      </c>
      <c r="CF278" s="33">
        <f t="shared" si="63"/>
        <v>0</v>
      </c>
      <c r="CG278" s="34">
        <f t="shared" si="64"/>
        <v>0</v>
      </c>
      <c r="CH278" s="33">
        <f t="shared" si="65"/>
        <v>0</v>
      </c>
    </row>
    <row r="279" spans="1:86" ht="15" customHeight="1" x14ac:dyDescent="0.25">
      <c r="A279" s="53">
        <v>0</v>
      </c>
      <c r="B279" s="52">
        <v>0</v>
      </c>
      <c r="C279" s="51">
        <v>0</v>
      </c>
      <c r="D279" s="51">
        <v>0</v>
      </c>
      <c r="E279" s="50">
        <v>0</v>
      </c>
      <c r="F279" s="48">
        <v>0</v>
      </c>
      <c r="G279" s="48">
        <v>0</v>
      </c>
      <c r="H279" s="48">
        <v>0</v>
      </c>
      <c r="I279" s="48">
        <v>0</v>
      </c>
      <c r="J279" s="48">
        <v>0</v>
      </c>
      <c r="K279" s="48">
        <v>0</v>
      </c>
      <c r="L279" s="48">
        <v>0</v>
      </c>
      <c r="M279" s="48">
        <v>0</v>
      </c>
      <c r="N279" s="48">
        <v>0</v>
      </c>
      <c r="O279" s="48">
        <f t="shared" si="58"/>
        <v>0</v>
      </c>
      <c r="P279" s="48">
        <f t="shared" si="59"/>
        <v>0</v>
      </c>
      <c r="Q279" s="48">
        <v>0</v>
      </c>
      <c r="R279" s="48">
        <v>0</v>
      </c>
      <c r="S279" s="48">
        <v>0</v>
      </c>
      <c r="T279" s="48">
        <v>0</v>
      </c>
      <c r="U279" s="48">
        <v>0</v>
      </c>
      <c r="V279" s="48">
        <v>0</v>
      </c>
      <c r="W279" s="48">
        <v>0</v>
      </c>
      <c r="X279" s="48">
        <v>0</v>
      </c>
      <c r="Y279" s="48">
        <v>0</v>
      </c>
      <c r="Z279" s="48">
        <v>0</v>
      </c>
      <c r="AA279" s="49">
        <f t="shared" si="60"/>
        <v>0</v>
      </c>
      <c r="AB279" s="49">
        <f t="shared" si="61"/>
        <v>0</v>
      </c>
      <c r="AC279" s="49">
        <v>0</v>
      </c>
      <c r="AD279" s="49">
        <v>0</v>
      </c>
      <c r="AE279" s="49">
        <v>0</v>
      </c>
      <c r="AF279" s="49">
        <v>0</v>
      </c>
      <c r="AG279" s="49">
        <v>0</v>
      </c>
      <c r="AH279" s="49">
        <v>0</v>
      </c>
      <c r="AI279" s="49">
        <v>0</v>
      </c>
      <c r="AJ279" s="49">
        <v>0</v>
      </c>
      <c r="AK279" s="49">
        <v>0</v>
      </c>
      <c r="AL279" s="49">
        <v>0</v>
      </c>
      <c r="AM279" s="49">
        <v>0</v>
      </c>
      <c r="AN279" s="49">
        <v>0</v>
      </c>
      <c r="AO279" s="49">
        <v>0</v>
      </c>
      <c r="AP279" s="49">
        <v>0</v>
      </c>
      <c r="AQ279" s="47">
        <v>0</v>
      </c>
      <c r="AR279" s="48">
        <v>0</v>
      </c>
      <c r="AT279" s="46">
        <v>0</v>
      </c>
      <c r="AU279" s="45">
        <v>0</v>
      </c>
      <c r="AV279" s="44">
        <v>0</v>
      </c>
      <c r="AW279" s="43">
        <v>0</v>
      </c>
      <c r="AX279" s="42">
        <v>0</v>
      </c>
      <c r="AY279" s="41">
        <v>0</v>
      </c>
      <c r="AZ279" s="40"/>
      <c r="BA279" s="40"/>
      <c r="BB279" s="40"/>
      <c r="BC279" s="40"/>
      <c r="BD279" s="40"/>
      <c r="BE279" s="40"/>
      <c r="BF279" s="39">
        <v>0</v>
      </c>
      <c r="BG279" s="38">
        <v>0</v>
      </c>
      <c r="BK279" s="37"/>
      <c r="BL279" s="37"/>
      <c r="BM279" s="37"/>
      <c r="BN279" s="32"/>
      <c r="BP279" s="36"/>
      <c r="BQ279" s="36"/>
      <c r="BR279" s="36"/>
      <c r="CE279" s="35">
        <f t="shared" si="62"/>
        <v>0</v>
      </c>
      <c r="CF279" s="33">
        <f t="shared" si="63"/>
        <v>0</v>
      </c>
      <c r="CG279" s="34">
        <f t="shared" si="64"/>
        <v>0</v>
      </c>
      <c r="CH279" s="33">
        <f t="shared" si="65"/>
        <v>0</v>
      </c>
    </row>
    <row r="280" spans="1:86" ht="15" customHeight="1" x14ac:dyDescent="0.25">
      <c r="A280" s="53">
        <v>0</v>
      </c>
      <c r="B280" s="52">
        <v>0</v>
      </c>
      <c r="C280" s="51">
        <v>0</v>
      </c>
      <c r="D280" s="51">
        <v>0</v>
      </c>
      <c r="E280" s="50">
        <v>0</v>
      </c>
      <c r="F280" s="48">
        <v>0</v>
      </c>
      <c r="G280" s="48">
        <v>0</v>
      </c>
      <c r="H280" s="48">
        <v>0</v>
      </c>
      <c r="I280" s="48">
        <v>0</v>
      </c>
      <c r="J280" s="48">
        <v>0</v>
      </c>
      <c r="K280" s="48">
        <v>0</v>
      </c>
      <c r="L280" s="48">
        <v>0</v>
      </c>
      <c r="M280" s="48">
        <v>0</v>
      </c>
      <c r="N280" s="48">
        <v>0</v>
      </c>
      <c r="O280" s="48">
        <f t="shared" si="58"/>
        <v>0</v>
      </c>
      <c r="P280" s="48">
        <f t="shared" si="59"/>
        <v>0</v>
      </c>
      <c r="Q280" s="48">
        <v>0</v>
      </c>
      <c r="R280" s="48">
        <v>0</v>
      </c>
      <c r="S280" s="48">
        <v>0</v>
      </c>
      <c r="T280" s="48">
        <v>0</v>
      </c>
      <c r="U280" s="48">
        <v>0</v>
      </c>
      <c r="V280" s="48">
        <v>0</v>
      </c>
      <c r="W280" s="48">
        <v>0</v>
      </c>
      <c r="X280" s="48">
        <v>0</v>
      </c>
      <c r="Y280" s="48">
        <v>0</v>
      </c>
      <c r="Z280" s="48">
        <v>0</v>
      </c>
      <c r="AA280" s="49">
        <f t="shared" si="60"/>
        <v>0</v>
      </c>
      <c r="AB280" s="49">
        <f t="shared" si="61"/>
        <v>0</v>
      </c>
      <c r="AC280" s="49">
        <v>0</v>
      </c>
      <c r="AD280" s="49">
        <v>0</v>
      </c>
      <c r="AE280" s="49">
        <v>0</v>
      </c>
      <c r="AF280" s="49">
        <v>0</v>
      </c>
      <c r="AG280" s="49">
        <v>0</v>
      </c>
      <c r="AH280" s="49">
        <v>0</v>
      </c>
      <c r="AI280" s="49">
        <v>0</v>
      </c>
      <c r="AJ280" s="49">
        <v>0</v>
      </c>
      <c r="AK280" s="49">
        <v>0</v>
      </c>
      <c r="AL280" s="49">
        <v>0</v>
      </c>
      <c r="AM280" s="49">
        <v>0</v>
      </c>
      <c r="AN280" s="49">
        <v>0</v>
      </c>
      <c r="AO280" s="49">
        <v>0</v>
      </c>
      <c r="AP280" s="49">
        <v>0</v>
      </c>
      <c r="AQ280" s="47">
        <v>0</v>
      </c>
      <c r="AR280" s="48">
        <v>0</v>
      </c>
      <c r="AT280" s="46">
        <v>0</v>
      </c>
      <c r="AU280" s="45">
        <v>0</v>
      </c>
      <c r="AV280" s="44">
        <v>0</v>
      </c>
      <c r="AW280" s="43">
        <v>0</v>
      </c>
      <c r="AX280" s="42">
        <v>0</v>
      </c>
      <c r="AY280" s="41">
        <v>0</v>
      </c>
      <c r="AZ280" s="40"/>
      <c r="BA280" s="40"/>
      <c r="BB280" s="40"/>
      <c r="BC280" s="40"/>
      <c r="BD280" s="40"/>
      <c r="BE280" s="40"/>
      <c r="BF280" s="39">
        <v>0</v>
      </c>
      <c r="BG280" s="38">
        <v>0</v>
      </c>
      <c r="BK280" s="37"/>
      <c r="BL280" s="37"/>
      <c r="BM280" s="37"/>
      <c r="BN280" s="32"/>
      <c r="BP280" s="36"/>
      <c r="BQ280" s="36"/>
      <c r="BR280" s="36"/>
      <c r="CE280" s="35">
        <f t="shared" si="62"/>
        <v>0</v>
      </c>
      <c r="CF280" s="33">
        <f t="shared" si="63"/>
        <v>0</v>
      </c>
      <c r="CG280" s="34">
        <f t="shared" si="64"/>
        <v>0</v>
      </c>
      <c r="CH280" s="33">
        <f t="shared" si="65"/>
        <v>0</v>
      </c>
    </row>
    <row r="281" spans="1:86" ht="15" customHeight="1" x14ac:dyDescent="0.25">
      <c r="A281" s="53">
        <v>0</v>
      </c>
      <c r="B281" s="52">
        <v>0</v>
      </c>
      <c r="C281" s="51">
        <v>0</v>
      </c>
      <c r="D281" s="51">
        <v>0</v>
      </c>
      <c r="E281" s="50">
        <v>0</v>
      </c>
      <c r="F281" s="48">
        <v>0</v>
      </c>
      <c r="G281" s="48">
        <v>0</v>
      </c>
      <c r="H281" s="48">
        <v>0</v>
      </c>
      <c r="I281" s="48">
        <v>0</v>
      </c>
      <c r="J281" s="48">
        <v>0</v>
      </c>
      <c r="K281" s="48">
        <v>0</v>
      </c>
      <c r="L281" s="48">
        <v>0</v>
      </c>
      <c r="M281" s="48">
        <v>0</v>
      </c>
      <c r="N281" s="48">
        <v>0</v>
      </c>
      <c r="O281" s="48">
        <f t="shared" si="58"/>
        <v>0</v>
      </c>
      <c r="P281" s="48">
        <f t="shared" si="59"/>
        <v>0</v>
      </c>
      <c r="Q281" s="48">
        <v>0</v>
      </c>
      <c r="R281" s="48">
        <v>0</v>
      </c>
      <c r="S281" s="48">
        <v>0</v>
      </c>
      <c r="T281" s="48">
        <v>0</v>
      </c>
      <c r="U281" s="48">
        <v>0</v>
      </c>
      <c r="V281" s="48">
        <v>0</v>
      </c>
      <c r="W281" s="48">
        <v>0</v>
      </c>
      <c r="X281" s="48">
        <v>0</v>
      </c>
      <c r="Y281" s="48">
        <v>0</v>
      </c>
      <c r="Z281" s="48">
        <v>0</v>
      </c>
      <c r="AA281" s="49">
        <f t="shared" si="60"/>
        <v>0</v>
      </c>
      <c r="AB281" s="49">
        <f t="shared" si="61"/>
        <v>0</v>
      </c>
      <c r="AC281" s="49">
        <v>0</v>
      </c>
      <c r="AD281" s="49">
        <v>0</v>
      </c>
      <c r="AE281" s="49">
        <v>0</v>
      </c>
      <c r="AF281" s="49">
        <v>0</v>
      </c>
      <c r="AG281" s="49">
        <v>0</v>
      </c>
      <c r="AH281" s="49">
        <v>0</v>
      </c>
      <c r="AI281" s="49">
        <v>0</v>
      </c>
      <c r="AJ281" s="49">
        <v>0</v>
      </c>
      <c r="AK281" s="49">
        <v>0</v>
      </c>
      <c r="AL281" s="49">
        <v>0</v>
      </c>
      <c r="AM281" s="49">
        <v>0</v>
      </c>
      <c r="AN281" s="49">
        <v>0</v>
      </c>
      <c r="AO281" s="49">
        <v>0</v>
      </c>
      <c r="AP281" s="49">
        <v>0</v>
      </c>
      <c r="AQ281" s="47">
        <v>0</v>
      </c>
      <c r="AR281" s="48">
        <v>0</v>
      </c>
      <c r="AT281" s="46">
        <v>0</v>
      </c>
      <c r="AU281" s="45">
        <v>0</v>
      </c>
      <c r="AV281" s="44">
        <v>0</v>
      </c>
      <c r="AW281" s="43">
        <v>0</v>
      </c>
      <c r="AX281" s="42">
        <v>0</v>
      </c>
      <c r="AY281" s="41">
        <v>0</v>
      </c>
      <c r="AZ281" s="40"/>
      <c r="BA281" s="40"/>
      <c r="BB281" s="40"/>
      <c r="BC281" s="40"/>
      <c r="BD281" s="40"/>
      <c r="BE281" s="40"/>
      <c r="BF281" s="39">
        <v>0</v>
      </c>
      <c r="BG281" s="38">
        <v>0</v>
      </c>
      <c r="BK281" s="37"/>
      <c r="BL281" s="37"/>
      <c r="BM281" s="37"/>
      <c r="BN281" s="32"/>
      <c r="BP281" s="36"/>
      <c r="BQ281" s="36"/>
      <c r="BR281" s="36"/>
      <c r="CE281" s="35">
        <f t="shared" si="62"/>
        <v>0</v>
      </c>
      <c r="CF281" s="33">
        <f t="shared" si="63"/>
        <v>0</v>
      </c>
      <c r="CG281" s="34">
        <f t="shared" si="64"/>
        <v>0</v>
      </c>
      <c r="CH281" s="33">
        <f t="shared" si="65"/>
        <v>0</v>
      </c>
    </row>
    <row r="282" spans="1:86" ht="15" customHeight="1" x14ac:dyDescent="0.25">
      <c r="A282" s="53">
        <v>0</v>
      </c>
      <c r="B282" s="52">
        <v>0</v>
      </c>
      <c r="C282" s="51">
        <v>0</v>
      </c>
      <c r="D282" s="51">
        <v>0</v>
      </c>
      <c r="E282" s="50">
        <v>0</v>
      </c>
      <c r="F282" s="48">
        <v>0</v>
      </c>
      <c r="G282" s="48">
        <v>0</v>
      </c>
      <c r="H282" s="48">
        <v>0</v>
      </c>
      <c r="I282" s="48">
        <v>0</v>
      </c>
      <c r="J282" s="48">
        <v>0</v>
      </c>
      <c r="K282" s="48">
        <v>0</v>
      </c>
      <c r="L282" s="48">
        <v>0</v>
      </c>
      <c r="M282" s="48">
        <v>0</v>
      </c>
      <c r="N282" s="48">
        <v>0</v>
      </c>
      <c r="O282" s="48">
        <f t="shared" si="58"/>
        <v>0</v>
      </c>
      <c r="P282" s="48">
        <f t="shared" si="59"/>
        <v>0</v>
      </c>
      <c r="Q282" s="48">
        <v>0</v>
      </c>
      <c r="R282" s="48">
        <v>0</v>
      </c>
      <c r="S282" s="48">
        <v>0</v>
      </c>
      <c r="T282" s="48">
        <v>0</v>
      </c>
      <c r="U282" s="48">
        <v>0</v>
      </c>
      <c r="V282" s="48">
        <v>0</v>
      </c>
      <c r="W282" s="48">
        <v>0</v>
      </c>
      <c r="X282" s="48">
        <v>0</v>
      </c>
      <c r="Y282" s="48">
        <v>0</v>
      </c>
      <c r="Z282" s="48">
        <v>0</v>
      </c>
      <c r="AA282" s="49">
        <f t="shared" si="60"/>
        <v>0</v>
      </c>
      <c r="AB282" s="49">
        <f t="shared" si="61"/>
        <v>0</v>
      </c>
      <c r="AC282" s="49">
        <v>0</v>
      </c>
      <c r="AD282" s="49">
        <v>0</v>
      </c>
      <c r="AE282" s="49">
        <v>0</v>
      </c>
      <c r="AF282" s="49">
        <v>0</v>
      </c>
      <c r="AG282" s="49">
        <v>0</v>
      </c>
      <c r="AH282" s="49">
        <v>0</v>
      </c>
      <c r="AI282" s="49">
        <v>0</v>
      </c>
      <c r="AJ282" s="49">
        <v>0</v>
      </c>
      <c r="AK282" s="49">
        <v>0</v>
      </c>
      <c r="AL282" s="49">
        <v>0</v>
      </c>
      <c r="AM282" s="49">
        <v>0</v>
      </c>
      <c r="AN282" s="49">
        <v>0</v>
      </c>
      <c r="AO282" s="49">
        <v>0</v>
      </c>
      <c r="AP282" s="49">
        <v>0</v>
      </c>
      <c r="AQ282" s="47">
        <v>0</v>
      </c>
      <c r="AR282" s="48">
        <v>0</v>
      </c>
      <c r="AT282" s="46">
        <v>0</v>
      </c>
      <c r="AU282" s="45">
        <v>0</v>
      </c>
      <c r="AV282" s="44">
        <v>0</v>
      </c>
      <c r="AW282" s="43">
        <v>0</v>
      </c>
      <c r="AX282" s="42">
        <v>0</v>
      </c>
      <c r="AY282" s="41">
        <v>0</v>
      </c>
      <c r="AZ282" s="40"/>
      <c r="BA282" s="40"/>
      <c r="BB282" s="40"/>
      <c r="BC282" s="40"/>
      <c r="BD282" s="40"/>
      <c r="BE282" s="40"/>
      <c r="BF282" s="39">
        <v>0</v>
      </c>
      <c r="BG282" s="38">
        <v>0</v>
      </c>
      <c r="BK282" s="37"/>
      <c r="BL282" s="37"/>
      <c r="BM282" s="37"/>
      <c r="BN282" s="32"/>
      <c r="BP282" s="36"/>
      <c r="BQ282" s="36"/>
      <c r="BR282" s="36"/>
      <c r="CE282" s="35">
        <f t="shared" si="62"/>
        <v>0</v>
      </c>
      <c r="CF282" s="33">
        <f t="shared" si="63"/>
        <v>0</v>
      </c>
      <c r="CG282" s="34">
        <f t="shared" si="64"/>
        <v>0</v>
      </c>
      <c r="CH282" s="33">
        <f t="shared" si="65"/>
        <v>0</v>
      </c>
    </row>
    <row r="283" spans="1:86" ht="15" customHeight="1" x14ac:dyDescent="0.25">
      <c r="A283" s="53">
        <v>0</v>
      </c>
      <c r="B283" s="52">
        <v>0</v>
      </c>
      <c r="C283" s="51">
        <v>0</v>
      </c>
      <c r="D283" s="51">
        <v>0</v>
      </c>
      <c r="E283" s="50">
        <v>0</v>
      </c>
      <c r="F283" s="48">
        <v>0</v>
      </c>
      <c r="G283" s="48">
        <v>0</v>
      </c>
      <c r="H283" s="48">
        <v>0</v>
      </c>
      <c r="I283" s="48">
        <v>0</v>
      </c>
      <c r="J283" s="48">
        <v>0</v>
      </c>
      <c r="K283" s="48">
        <v>0</v>
      </c>
      <c r="L283" s="48">
        <v>0</v>
      </c>
      <c r="M283" s="48">
        <v>0</v>
      </c>
      <c r="N283" s="48">
        <v>0</v>
      </c>
      <c r="O283" s="48">
        <f t="shared" si="58"/>
        <v>0</v>
      </c>
      <c r="P283" s="48">
        <f t="shared" si="59"/>
        <v>0</v>
      </c>
      <c r="Q283" s="48">
        <v>0</v>
      </c>
      <c r="R283" s="48">
        <v>0</v>
      </c>
      <c r="S283" s="48">
        <v>0</v>
      </c>
      <c r="T283" s="48">
        <v>0</v>
      </c>
      <c r="U283" s="48">
        <v>0</v>
      </c>
      <c r="V283" s="48">
        <v>0</v>
      </c>
      <c r="W283" s="48">
        <v>0</v>
      </c>
      <c r="X283" s="48">
        <v>0</v>
      </c>
      <c r="Y283" s="48">
        <v>0</v>
      </c>
      <c r="Z283" s="48">
        <v>0</v>
      </c>
      <c r="AA283" s="49">
        <f t="shared" si="60"/>
        <v>0</v>
      </c>
      <c r="AB283" s="49">
        <f t="shared" si="61"/>
        <v>0</v>
      </c>
      <c r="AC283" s="49">
        <v>0</v>
      </c>
      <c r="AD283" s="49">
        <v>0</v>
      </c>
      <c r="AE283" s="49">
        <v>0</v>
      </c>
      <c r="AF283" s="49">
        <v>0</v>
      </c>
      <c r="AG283" s="49">
        <v>0</v>
      </c>
      <c r="AH283" s="49">
        <v>0</v>
      </c>
      <c r="AI283" s="49">
        <v>0</v>
      </c>
      <c r="AJ283" s="49">
        <v>0</v>
      </c>
      <c r="AK283" s="49">
        <v>0</v>
      </c>
      <c r="AL283" s="49">
        <v>0</v>
      </c>
      <c r="AM283" s="49">
        <v>0</v>
      </c>
      <c r="AN283" s="49">
        <v>0</v>
      </c>
      <c r="AO283" s="49">
        <v>0</v>
      </c>
      <c r="AP283" s="49">
        <v>0</v>
      </c>
      <c r="AQ283" s="47">
        <v>0</v>
      </c>
      <c r="AR283" s="48">
        <v>0</v>
      </c>
      <c r="AT283" s="46">
        <v>0</v>
      </c>
      <c r="AU283" s="45">
        <v>0</v>
      </c>
      <c r="AV283" s="44">
        <v>0</v>
      </c>
      <c r="AW283" s="43">
        <v>0</v>
      </c>
      <c r="AX283" s="42">
        <v>0</v>
      </c>
      <c r="AY283" s="41">
        <v>0</v>
      </c>
      <c r="AZ283" s="40"/>
      <c r="BA283" s="40"/>
      <c r="BB283" s="40"/>
      <c r="BC283" s="40"/>
      <c r="BD283" s="40"/>
      <c r="BE283" s="40"/>
      <c r="BF283" s="39">
        <v>0</v>
      </c>
      <c r="BG283" s="38">
        <v>0</v>
      </c>
      <c r="BK283" s="37"/>
      <c r="BL283" s="37"/>
      <c r="BM283" s="37"/>
      <c r="BN283" s="32"/>
      <c r="BP283" s="36"/>
      <c r="BQ283" s="36"/>
      <c r="BR283" s="36"/>
      <c r="CE283" s="35">
        <f t="shared" si="62"/>
        <v>0</v>
      </c>
      <c r="CF283" s="33">
        <f t="shared" si="63"/>
        <v>0</v>
      </c>
      <c r="CG283" s="34">
        <f t="shared" si="64"/>
        <v>0</v>
      </c>
      <c r="CH283" s="33">
        <f t="shared" si="65"/>
        <v>0</v>
      </c>
    </row>
    <row r="284" spans="1:86" ht="15" customHeight="1" x14ac:dyDescent="0.25">
      <c r="A284" s="53">
        <v>0</v>
      </c>
      <c r="B284" s="52">
        <v>0</v>
      </c>
      <c r="C284" s="51">
        <v>0</v>
      </c>
      <c r="D284" s="51">
        <v>0</v>
      </c>
      <c r="E284" s="50">
        <v>0</v>
      </c>
      <c r="F284" s="48">
        <v>0</v>
      </c>
      <c r="G284" s="48">
        <v>0</v>
      </c>
      <c r="H284" s="48">
        <v>0</v>
      </c>
      <c r="I284" s="48">
        <v>0</v>
      </c>
      <c r="J284" s="48">
        <v>0</v>
      </c>
      <c r="K284" s="48">
        <v>0</v>
      </c>
      <c r="L284" s="48">
        <v>0</v>
      </c>
      <c r="M284" s="48">
        <v>0</v>
      </c>
      <c r="N284" s="48">
        <v>0</v>
      </c>
      <c r="O284" s="48">
        <f t="shared" si="58"/>
        <v>0</v>
      </c>
      <c r="P284" s="48">
        <f t="shared" si="59"/>
        <v>0</v>
      </c>
      <c r="Q284" s="48">
        <v>0</v>
      </c>
      <c r="R284" s="48">
        <v>0</v>
      </c>
      <c r="S284" s="48">
        <v>0</v>
      </c>
      <c r="T284" s="48">
        <v>0</v>
      </c>
      <c r="U284" s="48">
        <v>0</v>
      </c>
      <c r="V284" s="48">
        <v>0</v>
      </c>
      <c r="W284" s="48">
        <v>0</v>
      </c>
      <c r="X284" s="48">
        <v>0</v>
      </c>
      <c r="Y284" s="48">
        <v>0</v>
      </c>
      <c r="Z284" s="48">
        <v>0</v>
      </c>
      <c r="AA284" s="49">
        <f t="shared" si="60"/>
        <v>0</v>
      </c>
      <c r="AB284" s="49">
        <f t="shared" si="61"/>
        <v>0</v>
      </c>
      <c r="AC284" s="49">
        <v>0</v>
      </c>
      <c r="AD284" s="49">
        <v>0</v>
      </c>
      <c r="AE284" s="49">
        <v>0</v>
      </c>
      <c r="AF284" s="49">
        <v>0</v>
      </c>
      <c r="AG284" s="49">
        <v>0</v>
      </c>
      <c r="AH284" s="49">
        <v>0</v>
      </c>
      <c r="AI284" s="49">
        <v>0</v>
      </c>
      <c r="AJ284" s="49">
        <v>0</v>
      </c>
      <c r="AK284" s="49">
        <v>0</v>
      </c>
      <c r="AL284" s="49">
        <v>0</v>
      </c>
      <c r="AM284" s="49">
        <v>0</v>
      </c>
      <c r="AN284" s="49">
        <v>0</v>
      </c>
      <c r="AO284" s="49">
        <v>0</v>
      </c>
      <c r="AP284" s="49">
        <v>0</v>
      </c>
      <c r="AQ284" s="47">
        <v>0</v>
      </c>
      <c r="AR284" s="48">
        <v>0</v>
      </c>
      <c r="AT284" s="46">
        <v>0</v>
      </c>
      <c r="AU284" s="45">
        <v>0</v>
      </c>
      <c r="AV284" s="44">
        <v>0</v>
      </c>
      <c r="AW284" s="43">
        <v>0</v>
      </c>
      <c r="AX284" s="42">
        <v>0</v>
      </c>
      <c r="AY284" s="41">
        <v>0</v>
      </c>
      <c r="AZ284" s="40"/>
      <c r="BA284" s="40"/>
      <c r="BB284" s="40"/>
      <c r="BC284" s="40"/>
      <c r="BD284" s="40"/>
      <c r="BE284" s="40"/>
      <c r="BF284" s="39">
        <v>0</v>
      </c>
      <c r="BG284" s="38">
        <v>0</v>
      </c>
      <c r="BK284" s="37"/>
      <c r="BL284" s="37"/>
      <c r="BM284" s="37"/>
      <c r="BN284" s="32"/>
      <c r="BP284" s="36"/>
      <c r="BQ284" s="36"/>
      <c r="BR284" s="36"/>
      <c r="CE284" s="35">
        <f t="shared" si="62"/>
        <v>0</v>
      </c>
      <c r="CF284" s="33">
        <f t="shared" si="63"/>
        <v>0</v>
      </c>
      <c r="CG284" s="34">
        <f t="shared" si="64"/>
        <v>0</v>
      </c>
      <c r="CH284" s="33">
        <f t="shared" si="65"/>
        <v>0</v>
      </c>
    </row>
    <row r="285" spans="1:86" ht="15" customHeight="1" x14ac:dyDescent="0.25">
      <c r="A285" s="53">
        <v>0</v>
      </c>
      <c r="B285" s="52">
        <v>0</v>
      </c>
      <c r="C285" s="51">
        <v>0</v>
      </c>
      <c r="D285" s="51">
        <v>0</v>
      </c>
      <c r="E285" s="50">
        <v>0</v>
      </c>
      <c r="F285" s="48">
        <v>0</v>
      </c>
      <c r="G285" s="48">
        <v>0</v>
      </c>
      <c r="H285" s="48">
        <v>0</v>
      </c>
      <c r="I285" s="48">
        <v>0</v>
      </c>
      <c r="J285" s="48">
        <v>0</v>
      </c>
      <c r="K285" s="48">
        <v>0</v>
      </c>
      <c r="L285" s="48">
        <v>0</v>
      </c>
      <c r="M285" s="48">
        <v>0</v>
      </c>
      <c r="N285" s="48">
        <v>0</v>
      </c>
      <c r="O285" s="48">
        <f t="shared" si="58"/>
        <v>0</v>
      </c>
      <c r="P285" s="48">
        <f t="shared" si="59"/>
        <v>0</v>
      </c>
      <c r="Q285" s="48">
        <v>0</v>
      </c>
      <c r="R285" s="48">
        <v>0</v>
      </c>
      <c r="S285" s="48">
        <v>0</v>
      </c>
      <c r="T285" s="48">
        <v>0</v>
      </c>
      <c r="U285" s="48">
        <v>0</v>
      </c>
      <c r="V285" s="48">
        <v>0</v>
      </c>
      <c r="W285" s="48">
        <v>0</v>
      </c>
      <c r="X285" s="48">
        <v>0</v>
      </c>
      <c r="Y285" s="48">
        <v>0</v>
      </c>
      <c r="Z285" s="48">
        <v>0</v>
      </c>
      <c r="AA285" s="49">
        <f t="shared" si="60"/>
        <v>0</v>
      </c>
      <c r="AB285" s="49">
        <f t="shared" si="61"/>
        <v>0</v>
      </c>
      <c r="AC285" s="49">
        <v>0</v>
      </c>
      <c r="AD285" s="49">
        <v>0</v>
      </c>
      <c r="AE285" s="49">
        <v>0</v>
      </c>
      <c r="AF285" s="49">
        <v>0</v>
      </c>
      <c r="AG285" s="49">
        <v>0</v>
      </c>
      <c r="AH285" s="49">
        <v>0</v>
      </c>
      <c r="AI285" s="49">
        <v>0</v>
      </c>
      <c r="AJ285" s="49">
        <v>0</v>
      </c>
      <c r="AK285" s="49">
        <v>0</v>
      </c>
      <c r="AL285" s="49">
        <v>0</v>
      </c>
      <c r="AM285" s="49">
        <v>0</v>
      </c>
      <c r="AN285" s="49">
        <v>0</v>
      </c>
      <c r="AO285" s="49">
        <v>0</v>
      </c>
      <c r="AP285" s="49">
        <v>0</v>
      </c>
      <c r="AQ285" s="47">
        <v>0</v>
      </c>
      <c r="AR285" s="48">
        <v>0</v>
      </c>
      <c r="AT285" s="46">
        <v>0</v>
      </c>
      <c r="AU285" s="45">
        <v>0</v>
      </c>
      <c r="AV285" s="44">
        <v>0</v>
      </c>
      <c r="AW285" s="43">
        <v>0</v>
      </c>
      <c r="AX285" s="42">
        <v>0</v>
      </c>
      <c r="AY285" s="41">
        <v>0</v>
      </c>
      <c r="AZ285" s="40"/>
      <c r="BA285" s="40"/>
      <c r="BB285" s="40"/>
      <c r="BC285" s="40"/>
      <c r="BD285" s="40"/>
      <c r="BE285" s="40"/>
      <c r="BF285" s="39">
        <v>0</v>
      </c>
      <c r="BG285" s="38">
        <v>0</v>
      </c>
      <c r="BK285" s="37"/>
      <c r="BL285" s="37"/>
      <c r="BM285" s="37"/>
      <c r="BN285" s="32"/>
      <c r="BP285" s="36"/>
      <c r="BQ285" s="36"/>
      <c r="BR285" s="36"/>
      <c r="CE285" s="35">
        <f t="shared" si="62"/>
        <v>0</v>
      </c>
      <c r="CF285" s="33">
        <f t="shared" si="63"/>
        <v>0</v>
      </c>
      <c r="CG285" s="34">
        <f t="shared" si="64"/>
        <v>0</v>
      </c>
      <c r="CH285" s="33">
        <f t="shared" si="65"/>
        <v>0</v>
      </c>
    </row>
    <row r="286" spans="1:86" ht="15" customHeight="1" x14ac:dyDescent="0.25">
      <c r="A286" s="53">
        <v>0</v>
      </c>
      <c r="B286" s="52">
        <v>0</v>
      </c>
      <c r="C286" s="51">
        <v>0</v>
      </c>
      <c r="D286" s="51">
        <v>0</v>
      </c>
      <c r="E286" s="50">
        <v>0</v>
      </c>
      <c r="F286" s="48">
        <v>0</v>
      </c>
      <c r="G286" s="48">
        <v>0</v>
      </c>
      <c r="H286" s="48">
        <v>0</v>
      </c>
      <c r="I286" s="48">
        <v>0</v>
      </c>
      <c r="J286" s="48">
        <v>0</v>
      </c>
      <c r="K286" s="48">
        <v>0</v>
      </c>
      <c r="L286" s="48">
        <v>0</v>
      </c>
      <c r="M286" s="48">
        <v>0</v>
      </c>
      <c r="N286" s="48">
        <v>0</v>
      </c>
      <c r="O286" s="48">
        <f t="shared" si="58"/>
        <v>0</v>
      </c>
      <c r="P286" s="48">
        <f t="shared" si="59"/>
        <v>0</v>
      </c>
      <c r="Q286" s="48">
        <v>0</v>
      </c>
      <c r="R286" s="48">
        <v>0</v>
      </c>
      <c r="S286" s="48">
        <v>0</v>
      </c>
      <c r="T286" s="48">
        <v>0</v>
      </c>
      <c r="U286" s="48">
        <v>0</v>
      </c>
      <c r="V286" s="48">
        <v>0</v>
      </c>
      <c r="W286" s="48">
        <v>0</v>
      </c>
      <c r="X286" s="48">
        <v>0</v>
      </c>
      <c r="Y286" s="48">
        <v>0</v>
      </c>
      <c r="Z286" s="48">
        <v>0</v>
      </c>
      <c r="AA286" s="49">
        <f t="shared" si="60"/>
        <v>0</v>
      </c>
      <c r="AB286" s="49">
        <f t="shared" si="61"/>
        <v>0</v>
      </c>
      <c r="AC286" s="49">
        <v>0</v>
      </c>
      <c r="AD286" s="49">
        <v>0</v>
      </c>
      <c r="AE286" s="49">
        <v>0</v>
      </c>
      <c r="AF286" s="49">
        <v>0</v>
      </c>
      <c r="AG286" s="49">
        <v>0</v>
      </c>
      <c r="AH286" s="49">
        <v>0</v>
      </c>
      <c r="AI286" s="49">
        <v>0</v>
      </c>
      <c r="AJ286" s="49">
        <v>0</v>
      </c>
      <c r="AK286" s="49">
        <v>0</v>
      </c>
      <c r="AL286" s="49">
        <v>0</v>
      </c>
      <c r="AM286" s="49">
        <v>0</v>
      </c>
      <c r="AN286" s="49">
        <v>0</v>
      </c>
      <c r="AO286" s="49">
        <v>0</v>
      </c>
      <c r="AP286" s="49">
        <v>0</v>
      </c>
      <c r="AQ286" s="47">
        <v>0</v>
      </c>
      <c r="AR286" s="48">
        <v>0</v>
      </c>
      <c r="AT286" s="46">
        <v>0</v>
      </c>
      <c r="AU286" s="45">
        <v>0</v>
      </c>
      <c r="AV286" s="44">
        <v>0</v>
      </c>
      <c r="AW286" s="43">
        <v>0</v>
      </c>
      <c r="AX286" s="42">
        <v>0</v>
      </c>
      <c r="AY286" s="41">
        <v>0</v>
      </c>
      <c r="AZ286" s="40"/>
      <c r="BA286" s="40"/>
      <c r="BB286" s="40"/>
      <c r="BC286" s="40"/>
      <c r="BD286" s="40"/>
      <c r="BE286" s="40"/>
      <c r="BF286" s="39">
        <v>0</v>
      </c>
      <c r="BG286" s="38">
        <v>0</v>
      </c>
      <c r="BK286" s="37"/>
      <c r="BL286" s="37"/>
      <c r="BM286" s="37"/>
      <c r="BN286" s="32"/>
      <c r="BP286" s="36"/>
      <c r="BQ286" s="36"/>
      <c r="BR286" s="36"/>
      <c r="CE286" s="35">
        <f t="shared" si="62"/>
        <v>0</v>
      </c>
      <c r="CF286" s="33">
        <f t="shared" si="63"/>
        <v>0</v>
      </c>
      <c r="CG286" s="34">
        <f t="shared" si="64"/>
        <v>0</v>
      </c>
      <c r="CH286" s="33">
        <f t="shared" si="65"/>
        <v>0</v>
      </c>
    </row>
    <row r="287" spans="1:86" ht="15" customHeight="1" x14ac:dyDescent="0.25">
      <c r="A287" s="53">
        <v>0</v>
      </c>
      <c r="B287" s="52">
        <v>0</v>
      </c>
      <c r="C287" s="51">
        <v>0</v>
      </c>
      <c r="D287" s="51">
        <v>0</v>
      </c>
      <c r="E287" s="50">
        <v>0</v>
      </c>
      <c r="F287" s="48">
        <v>0</v>
      </c>
      <c r="G287" s="48">
        <v>0</v>
      </c>
      <c r="H287" s="48">
        <v>0</v>
      </c>
      <c r="I287" s="48">
        <v>0</v>
      </c>
      <c r="J287" s="48">
        <v>0</v>
      </c>
      <c r="K287" s="48">
        <v>0</v>
      </c>
      <c r="L287" s="48">
        <v>0</v>
      </c>
      <c r="M287" s="48">
        <v>0</v>
      </c>
      <c r="N287" s="48">
        <v>0</v>
      </c>
      <c r="O287" s="48">
        <f t="shared" si="58"/>
        <v>0</v>
      </c>
      <c r="P287" s="48">
        <f t="shared" si="59"/>
        <v>0</v>
      </c>
      <c r="Q287" s="48">
        <v>0</v>
      </c>
      <c r="R287" s="48">
        <v>0</v>
      </c>
      <c r="S287" s="48">
        <v>0</v>
      </c>
      <c r="T287" s="48">
        <v>0</v>
      </c>
      <c r="U287" s="48">
        <v>0</v>
      </c>
      <c r="V287" s="48">
        <v>0</v>
      </c>
      <c r="W287" s="48">
        <v>0</v>
      </c>
      <c r="X287" s="48">
        <v>0</v>
      </c>
      <c r="Y287" s="48">
        <v>0</v>
      </c>
      <c r="Z287" s="48">
        <v>0</v>
      </c>
      <c r="AA287" s="49">
        <f t="shared" si="60"/>
        <v>0</v>
      </c>
      <c r="AB287" s="49">
        <f t="shared" si="61"/>
        <v>0</v>
      </c>
      <c r="AC287" s="49">
        <v>0</v>
      </c>
      <c r="AD287" s="49">
        <v>0</v>
      </c>
      <c r="AE287" s="49">
        <v>0</v>
      </c>
      <c r="AF287" s="49">
        <v>0</v>
      </c>
      <c r="AG287" s="49">
        <v>0</v>
      </c>
      <c r="AH287" s="49">
        <v>0</v>
      </c>
      <c r="AI287" s="49">
        <v>0</v>
      </c>
      <c r="AJ287" s="49">
        <v>0</v>
      </c>
      <c r="AK287" s="49">
        <v>0</v>
      </c>
      <c r="AL287" s="49">
        <v>0</v>
      </c>
      <c r="AM287" s="49">
        <v>0</v>
      </c>
      <c r="AN287" s="49">
        <v>0</v>
      </c>
      <c r="AO287" s="49">
        <v>0</v>
      </c>
      <c r="AP287" s="49">
        <v>0</v>
      </c>
      <c r="AQ287" s="47">
        <v>0</v>
      </c>
      <c r="AR287" s="48">
        <v>0</v>
      </c>
      <c r="AT287" s="46">
        <v>0</v>
      </c>
      <c r="AU287" s="45">
        <v>0</v>
      </c>
      <c r="AV287" s="44">
        <v>0</v>
      </c>
      <c r="AW287" s="43">
        <v>0</v>
      </c>
      <c r="AX287" s="42">
        <v>0</v>
      </c>
      <c r="AY287" s="41">
        <v>0</v>
      </c>
      <c r="AZ287" s="40"/>
      <c r="BA287" s="40"/>
      <c r="BB287" s="40"/>
      <c r="BC287" s="40"/>
      <c r="BD287" s="40"/>
      <c r="BE287" s="40"/>
      <c r="BF287" s="39">
        <v>0</v>
      </c>
      <c r="BG287" s="38">
        <v>0</v>
      </c>
      <c r="BK287" s="37"/>
      <c r="BL287" s="37"/>
      <c r="BM287" s="37"/>
      <c r="BN287" s="32"/>
      <c r="BP287" s="36"/>
      <c r="BQ287" s="36"/>
      <c r="BR287" s="36"/>
      <c r="CE287" s="35">
        <f t="shared" si="62"/>
        <v>0</v>
      </c>
      <c r="CF287" s="33">
        <f t="shared" si="63"/>
        <v>0</v>
      </c>
      <c r="CG287" s="34">
        <f t="shared" si="64"/>
        <v>0</v>
      </c>
      <c r="CH287" s="33">
        <f t="shared" si="65"/>
        <v>0</v>
      </c>
    </row>
    <row r="288" spans="1:86" ht="15" customHeight="1" x14ac:dyDescent="0.25">
      <c r="A288" s="53">
        <v>0</v>
      </c>
      <c r="B288" s="52">
        <v>0</v>
      </c>
      <c r="C288" s="51">
        <v>0</v>
      </c>
      <c r="D288" s="51">
        <v>0</v>
      </c>
      <c r="E288" s="50">
        <v>0</v>
      </c>
      <c r="F288" s="48">
        <v>0</v>
      </c>
      <c r="G288" s="48">
        <v>0</v>
      </c>
      <c r="H288" s="48">
        <v>0</v>
      </c>
      <c r="I288" s="48">
        <v>0</v>
      </c>
      <c r="J288" s="48">
        <v>0</v>
      </c>
      <c r="K288" s="48">
        <v>0</v>
      </c>
      <c r="L288" s="48">
        <v>0</v>
      </c>
      <c r="M288" s="48">
        <v>0</v>
      </c>
      <c r="N288" s="48">
        <v>0</v>
      </c>
      <c r="O288" s="48">
        <f t="shared" si="58"/>
        <v>0</v>
      </c>
      <c r="P288" s="48">
        <f t="shared" si="59"/>
        <v>0</v>
      </c>
      <c r="Q288" s="48">
        <v>0</v>
      </c>
      <c r="R288" s="48">
        <v>0</v>
      </c>
      <c r="S288" s="48">
        <v>0</v>
      </c>
      <c r="T288" s="48">
        <v>0</v>
      </c>
      <c r="U288" s="48">
        <v>0</v>
      </c>
      <c r="V288" s="48">
        <v>0</v>
      </c>
      <c r="W288" s="48">
        <v>0</v>
      </c>
      <c r="X288" s="48">
        <v>0</v>
      </c>
      <c r="Y288" s="48">
        <v>0</v>
      </c>
      <c r="Z288" s="48">
        <v>0</v>
      </c>
      <c r="AA288" s="49">
        <f t="shared" si="60"/>
        <v>0</v>
      </c>
      <c r="AB288" s="49">
        <f t="shared" si="61"/>
        <v>0</v>
      </c>
      <c r="AC288" s="49">
        <v>0</v>
      </c>
      <c r="AD288" s="49">
        <v>0</v>
      </c>
      <c r="AE288" s="49">
        <v>0</v>
      </c>
      <c r="AF288" s="49">
        <v>0</v>
      </c>
      <c r="AG288" s="49">
        <v>0</v>
      </c>
      <c r="AH288" s="49">
        <v>0</v>
      </c>
      <c r="AI288" s="49">
        <v>0</v>
      </c>
      <c r="AJ288" s="49">
        <v>0</v>
      </c>
      <c r="AK288" s="49">
        <v>0</v>
      </c>
      <c r="AL288" s="49">
        <v>0</v>
      </c>
      <c r="AM288" s="49">
        <v>0</v>
      </c>
      <c r="AN288" s="49">
        <v>0</v>
      </c>
      <c r="AO288" s="49">
        <v>0</v>
      </c>
      <c r="AP288" s="49">
        <v>0</v>
      </c>
      <c r="AQ288" s="47">
        <v>0</v>
      </c>
      <c r="AR288" s="48">
        <v>0</v>
      </c>
      <c r="AT288" s="46">
        <v>0</v>
      </c>
      <c r="AU288" s="45">
        <v>0</v>
      </c>
      <c r="AV288" s="44">
        <v>0</v>
      </c>
      <c r="AW288" s="43">
        <v>0</v>
      </c>
      <c r="AX288" s="42">
        <v>0</v>
      </c>
      <c r="AY288" s="41">
        <v>0</v>
      </c>
      <c r="AZ288" s="40"/>
      <c r="BA288" s="40"/>
      <c r="BB288" s="40"/>
      <c r="BC288" s="40"/>
      <c r="BD288" s="40"/>
      <c r="BE288" s="40"/>
      <c r="BF288" s="39">
        <v>0</v>
      </c>
      <c r="BG288" s="38">
        <v>0</v>
      </c>
      <c r="BK288" s="37"/>
      <c r="BL288" s="37"/>
      <c r="BM288" s="37"/>
      <c r="BN288" s="32"/>
      <c r="BP288" s="36"/>
      <c r="BQ288" s="36"/>
      <c r="BR288" s="36"/>
      <c r="CE288" s="35">
        <f t="shared" si="62"/>
        <v>0</v>
      </c>
      <c r="CF288" s="33">
        <f t="shared" si="63"/>
        <v>0</v>
      </c>
      <c r="CG288" s="34">
        <f t="shared" si="64"/>
        <v>0</v>
      </c>
      <c r="CH288" s="33">
        <f t="shared" si="65"/>
        <v>0</v>
      </c>
    </row>
    <row r="289" spans="1:86" ht="15" customHeight="1" x14ac:dyDescent="0.25">
      <c r="A289" s="53">
        <v>0</v>
      </c>
      <c r="B289" s="52">
        <v>0</v>
      </c>
      <c r="C289" s="51">
        <v>0</v>
      </c>
      <c r="D289" s="51">
        <v>0</v>
      </c>
      <c r="E289" s="50">
        <v>0</v>
      </c>
      <c r="F289" s="48">
        <v>0</v>
      </c>
      <c r="G289" s="48">
        <v>0</v>
      </c>
      <c r="H289" s="48">
        <v>0</v>
      </c>
      <c r="I289" s="48">
        <v>0</v>
      </c>
      <c r="J289" s="48">
        <v>0</v>
      </c>
      <c r="K289" s="48">
        <v>0</v>
      </c>
      <c r="L289" s="48">
        <v>0</v>
      </c>
      <c r="M289" s="48">
        <v>0</v>
      </c>
      <c r="N289" s="48">
        <v>0</v>
      </c>
      <c r="O289" s="48">
        <f t="shared" si="58"/>
        <v>0</v>
      </c>
      <c r="P289" s="48">
        <f t="shared" si="59"/>
        <v>0</v>
      </c>
      <c r="Q289" s="48">
        <v>0</v>
      </c>
      <c r="R289" s="48">
        <v>0</v>
      </c>
      <c r="S289" s="48">
        <v>0</v>
      </c>
      <c r="T289" s="48">
        <v>0</v>
      </c>
      <c r="U289" s="48">
        <v>0</v>
      </c>
      <c r="V289" s="48">
        <v>0</v>
      </c>
      <c r="W289" s="48">
        <v>0</v>
      </c>
      <c r="X289" s="48">
        <v>0</v>
      </c>
      <c r="Y289" s="48">
        <v>0</v>
      </c>
      <c r="Z289" s="48">
        <v>0</v>
      </c>
      <c r="AA289" s="49">
        <f t="shared" si="60"/>
        <v>0</v>
      </c>
      <c r="AB289" s="49">
        <f t="shared" si="61"/>
        <v>0</v>
      </c>
      <c r="AC289" s="49">
        <v>0</v>
      </c>
      <c r="AD289" s="49">
        <v>0</v>
      </c>
      <c r="AE289" s="49">
        <v>0</v>
      </c>
      <c r="AF289" s="49">
        <v>0</v>
      </c>
      <c r="AG289" s="49">
        <v>0</v>
      </c>
      <c r="AH289" s="49">
        <v>0</v>
      </c>
      <c r="AI289" s="49">
        <v>0</v>
      </c>
      <c r="AJ289" s="49">
        <v>0</v>
      </c>
      <c r="AK289" s="49">
        <v>0</v>
      </c>
      <c r="AL289" s="49">
        <v>0</v>
      </c>
      <c r="AM289" s="49">
        <v>0</v>
      </c>
      <c r="AN289" s="49">
        <v>0</v>
      </c>
      <c r="AO289" s="49">
        <v>0</v>
      </c>
      <c r="AP289" s="49">
        <v>0</v>
      </c>
      <c r="AQ289" s="47">
        <v>0</v>
      </c>
      <c r="AR289" s="48">
        <v>0</v>
      </c>
      <c r="AT289" s="46">
        <v>0</v>
      </c>
      <c r="AU289" s="45">
        <v>0</v>
      </c>
      <c r="AV289" s="44">
        <v>0</v>
      </c>
      <c r="AW289" s="43">
        <v>0</v>
      </c>
      <c r="AX289" s="42">
        <v>0</v>
      </c>
      <c r="AY289" s="41">
        <v>0</v>
      </c>
      <c r="AZ289" s="40"/>
      <c r="BA289" s="40"/>
      <c r="BB289" s="40"/>
      <c r="BC289" s="40"/>
      <c r="BD289" s="40"/>
      <c r="BE289" s="40"/>
      <c r="BF289" s="39">
        <v>0</v>
      </c>
      <c r="BG289" s="38">
        <v>0</v>
      </c>
      <c r="BK289" s="37"/>
      <c r="BL289" s="37"/>
      <c r="BM289" s="37"/>
      <c r="BN289" s="32"/>
      <c r="BP289" s="36"/>
      <c r="BQ289" s="36"/>
      <c r="BR289" s="36"/>
      <c r="CE289" s="35">
        <f t="shared" si="62"/>
        <v>0</v>
      </c>
      <c r="CF289" s="33">
        <f t="shared" si="63"/>
        <v>0</v>
      </c>
      <c r="CG289" s="34">
        <f t="shared" si="64"/>
        <v>0</v>
      </c>
      <c r="CH289" s="33">
        <f t="shared" si="65"/>
        <v>0</v>
      </c>
    </row>
    <row r="290" spans="1:86" ht="15" customHeight="1" x14ac:dyDescent="0.25">
      <c r="A290" s="53">
        <v>0</v>
      </c>
      <c r="B290" s="52">
        <v>0</v>
      </c>
      <c r="C290" s="51">
        <v>0</v>
      </c>
      <c r="D290" s="51">
        <v>0</v>
      </c>
      <c r="E290" s="50">
        <v>0</v>
      </c>
      <c r="F290" s="48">
        <v>0</v>
      </c>
      <c r="G290" s="48">
        <v>0</v>
      </c>
      <c r="H290" s="48">
        <v>0</v>
      </c>
      <c r="I290" s="48">
        <v>0</v>
      </c>
      <c r="J290" s="48">
        <v>0</v>
      </c>
      <c r="K290" s="48">
        <v>0</v>
      </c>
      <c r="L290" s="48">
        <v>0</v>
      </c>
      <c r="M290" s="48">
        <v>0</v>
      </c>
      <c r="N290" s="48">
        <v>0</v>
      </c>
      <c r="O290" s="48">
        <f t="shared" si="58"/>
        <v>0</v>
      </c>
      <c r="P290" s="48">
        <f t="shared" si="59"/>
        <v>0</v>
      </c>
      <c r="Q290" s="48">
        <v>0</v>
      </c>
      <c r="R290" s="48">
        <v>0</v>
      </c>
      <c r="S290" s="48">
        <v>0</v>
      </c>
      <c r="T290" s="48">
        <v>0</v>
      </c>
      <c r="U290" s="48">
        <v>0</v>
      </c>
      <c r="V290" s="48">
        <v>0</v>
      </c>
      <c r="W290" s="48">
        <v>0</v>
      </c>
      <c r="X290" s="48">
        <v>0</v>
      </c>
      <c r="Y290" s="48">
        <v>0</v>
      </c>
      <c r="Z290" s="48">
        <v>0</v>
      </c>
      <c r="AA290" s="49">
        <f t="shared" si="60"/>
        <v>0</v>
      </c>
      <c r="AB290" s="49">
        <f t="shared" si="61"/>
        <v>0</v>
      </c>
      <c r="AC290" s="49">
        <v>0</v>
      </c>
      <c r="AD290" s="49">
        <v>0</v>
      </c>
      <c r="AE290" s="49">
        <v>0</v>
      </c>
      <c r="AF290" s="49">
        <v>0</v>
      </c>
      <c r="AG290" s="49">
        <v>0</v>
      </c>
      <c r="AH290" s="49">
        <v>0</v>
      </c>
      <c r="AI290" s="49">
        <v>0</v>
      </c>
      <c r="AJ290" s="49">
        <v>0</v>
      </c>
      <c r="AK290" s="49">
        <v>0</v>
      </c>
      <c r="AL290" s="49">
        <v>0</v>
      </c>
      <c r="AM290" s="49">
        <v>0</v>
      </c>
      <c r="AN290" s="49">
        <v>0</v>
      </c>
      <c r="AO290" s="49">
        <v>0</v>
      </c>
      <c r="AP290" s="49">
        <v>0</v>
      </c>
      <c r="AQ290" s="47">
        <v>0</v>
      </c>
      <c r="AR290" s="48">
        <v>0</v>
      </c>
      <c r="AT290" s="46">
        <v>0</v>
      </c>
      <c r="AU290" s="45">
        <v>0</v>
      </c>
      <c r="AV290" s="44">
        <v>0</v>
      </c>
      <c r="AW290" s="43">
        <v>0</v>
      </c>
      <c r="AX290" s="42">
        <v>0</v>
      </c>
      <c r="AY290" s="41">
        <v>0</v>
      </c>
      <c r="AZ290" s="40"/>
      <c r="BA290" s="40"/>
      <c r="BB290" s="40"/>
      <c r="BC290" s="40"/>
      <c r="BD290" s="40"/>
      <c r="BE290" s="40"/>
      <c r="BF290" s="39">
        <v>0</v>
      </c>
      <c r="BG290" s="38">
        <v>0</v>
      </c>
      <c r="BK290" s="37"/>
      <c r="BL290" s="37"/>
      <c r="BM290" s="37"/>
      <c r="BN290" s="32"/>
      <c r="BP290" s="36"/>
      <c r="BQ290" s="36"/>
      <c r="BR290" s="36"/>
      <c r="CE290" s="35">
        <f t="shared" si="62"/>
        <v>0</v>
      </c>
      <c r="CF290" s="33">
        <f t="shared" si="63"/>
        <v>0</v>
      </c>
      <c r="CG290" s="34">
        <f t="shared" si="64"/>
        <v>0</v>
      </c>
      <c r="CH290" s="33">
        <f t="shared" si="65"/>
        <v>0</v>
      </c>
    </row>
    <row r="291" spans="1:86" ht="15" customHeight="1" x14ac:dyDescent="0.25">
      <c r="A291" s="53">
        <v>0</v>
      </c>
      <c r="B291" s="52">
        <v>0</v>
      </c>
      <c r="C291" s="51">
        <v>0</v>
      </c>
      <c r="D291" s="51">
        <v>0</v>
      </c>
      <c r="E291" s="50">
        <v>0</v>
      </c>
      <c r="F291" s="48">
        <v>0</v>
      </c>
      <c r="G291" s="48">
        <v>0</v>
      </c>
      <c r="H291" s="48">
        <v>0</v>
      </c>
      <c r="I291" s="48">
        <v>0</v>
      </c>
      <c r="J291" s="48">
        <v>0</v>
      </c>
      <c r="K291" s="48">
        <v>0</v>
      </c>
      <c r="L291" s="48">
        <v>0</v>
      </c>
      <c r="M291" s="48">
        <v>0</v>
      </c>
      <c r="N291" s="48">
        <v>0</v>
      </c>
      <c r="O291" s="48">
        <f t="shared" si="58"/>
        <v>0</v>
      </c>
      <c r="P291" s="48">
        <f t="shared" si="59"/>
        <v>0</v>
      </c>
      <c r="Q291" s="48">
        <v>0</v>
      </c>
      <c r="R291" s="48">
        <v>0</v>
      </c>
      <c r="S291" s="48">
        <v>0</v>
      </c>
      <c r="T291" s="48">
        <v>0</v>
      </c>
      <c r="U291" s="48">
        <v>0</v>
      </c>
      <c r="V291" s="48">
        <v>0</v>
      </c>
      <c r="W291" s="48">
        <v>0</v>
      </c>
      <c r="X291" s="48">
        <v>0</v>
      </c>
      <c r="Y291" s="48">
        <v>0</v>
      </c>
      <c r="Z291" s="48">
        <v>0</v>
      </c>
      <c r="AA291" s="49">
        <f t="shared" si="60"/>
        <v>0</v>
      </c>
      <c r="AB291" s="49">
        <f t="shared" si="61"/>
        <v>0</v>
      </c>
      <c r="AC291" s="49">
        <v>0</v>
      </c>
      <c r="AD291" s="49">
        <v>0</v>
      </c>
      <c r="AE291" s="49">
        <v>0</v>
      </c>
      <c r="AF291" s="49">
        <v>0</v>
      </c>
      <c r="AG291" s="49">
        <v>0</v>
      </c>
      <c r="AH291" s="49">
        <v>0</v>
      </c>
      <c r="AI291" s="49">
        <v>0</v>
      </c>
      <c r="AJ291" s="49">
        <v>0</v>
      </c>
      <c r="AK291" s="49">
        <v>0</v>
      </c>
      <c r="AL291" s="49">
        <v>0</v>
      </c>
      <c r="AM291" s="49">
        <v>0</v>
      </c>
      <c r="AN291" s="49">
        <v>0</v>
      </c>
      <c r="AO291" s="49">
        <v>0</v>
      </c>
      <c r="AP291" s="49">
        <v>0</v>
      </c>
      <c r="AQ291" s="47">
        <v>0</v>
      </c>
      <c r="AR291" s="48">
        <v>0</v>
      </c>
      <c r="AT291" s="46">
        <v>0</v>
      </c>
      <c r="AU291" s="45">
        <v>0</v>
      </c>
      <c r="AV291" s="44">
        <v>0</v>
      </c>
      <c r="AW291" s="43">
        <v>0</v>
      </c>
      <c r="AX291" s="42">
        <v>0</v>
      </c>
      <c r="AY291" s="41">
        <v>0</v>
      </c>
      <c r="AZ291" s="40"/>
      <c r="BA291" s="40"/>
      <c r="BB291" s="40"/>
      <c r="BC291" s="40"/>
      <c r="BD291" s="40"/>
      <c r="BE291" s="40"/>
      <c r="BF291" s="39">
        <v>0</v>
      </c>
      <c r="BG291" s="38">
        <v>0</v>
      </c>
      <c r="BK291" s="37"/>
      <c r="BL291" s="37"/>
      <c r="BM291" s="37"/>
      <c r="BN291" s="32"/>
      <c r="BP291" s="36"/>
      <c r="BQ291" s="36"/>
      <c r="BR291" s="36"/>
      <c r="CE291" s="35">
        <f t="shared" si="62"/>
        <v>0</v>
      </c>
      <c r="CF291" s="33">
        <f t="shared" si="63"/>
        <v>0</v>
      </c>
      <c r="CG291" s="34">
        <f t="shared" si="64"/>
        <v>0</v>
      </c>
      <c r="CH291" s="33">
        <f t="shared" si="65"/>
        <v>0</v>
      </c>
    </row>
    <row r="292" spans="1:86" ht="15" customHeight="1" x14ac:dyDescent="0.25">
      <c r="A292" s="53">
        <v>0</v>
      </c>
      <c r="B292" s="52">
        <v>0</v>
      </c>
      <c r="C292" s="51">
        <v>0</v>
      </c>
      <c r="D292" s="51">
        <v>0</v>
      </c>
      <c r="E292" s="50">
        <v>0</v>
      </c>
      <c r="F292" s="48">
        <v>0</v>
      </c>
      <c r="G292" s="48">
        <v>0</v>
      </c>
      <c r="H292" s="48">
        <v>0</v>
      </c>
      <c r="I292" s="48">
        <v>0</v>
      </c>
      <c r="J292" s="48">
        <v>0</v>
      </c>
      <c r="K292" s="48">
        <v>0</v>
      </c>
      <c r="L292" s="48">
        <v>0</v>
      </c>
      <c r="M292" s="48">
        <v>0</v>
      </c>
      <c r="N292" s="48">
        <v>0</v>
      </c>
      <c r="O292" s="48">
        <f t="shared" si="58"/>
        <v>0</v>
      </c>
      <c r="P292" s="48">
        <f t="shared" si="59"/>
        <v>0</v>
      </c>
      <c r="Q292" s="48">
        <v>0</v>
      </c>
      <c r="R292" s="48">
        <v>0</v>
      </c>
      <c r="S292" s="48">
        <v>0</v>
      </c>
      <c r="T292" s="48">
        <v>0</v>
      </c>
      <c r="U292" s="48">
        <v>0</v>
      </c>
      <c r="V292" s="48">
        <v>0</v>
      </c>
      <c r="W292" s="48">
        <v>0</v>
      </c>
      <c r="X292" s="48">
        <v>0</v>
      </c>
      <c r="Y292" s="48">
        <v>0</v>
      </c>
      <c r="Z292" s="48">
        <v>0</v>
      </c>
      <c r="AA292" s="49">
        <f t="shared" si="60"/>
        <v>0</v>
      </c>
      <c r="AB292" s="49">
        <f t="shared" si="61"/>
        <v>0</v>
      </c>
      <c r="AC292" s="49">
        <v>0</v>
      </c>
      <c r="AD292" s="49">
        <v>0</v>
      </c>
      <c r="AE292" s="49">
        <v>0</v>
      </c>
      <c r="AF292" s="49">
        <v>0</v>
      </c>
      <c r="AG292" s="49">
        <v>0</v>
      </c>
      <c r="AH292" s="49">
        <v>0</v>
      </c>
      <c r="AI292" s="49">
        <v>0</v>
      </c>
      <c r="AJ292" s="49">
        <v>0</v>
      </c>
      <c r="AK292" s="49">
        <v>0</v>
      </c>
      <c r="AL292" s="49">
        <v>0</v>
      </c>
      <c r="AM292" s="49">
        <v>0</v>
      </c>
      <c r="AN292" s="49">
        <v>0</v>
      </c>
      <c r="AO292" s="49">
        <v>0</v>
      </c>
      <c r="AP292" s="49">
        <v>0</v>
      </c>
      <c r="AQ292" s="47">
        <v>0</v>
      </c>
      <c r="AR292" s="48">
        <v>0</v>
      </c>
      <c r="AT292" s="46">
        <v>0</v>
      </c>
      <c r="AU292" s="45">
        <v>0</v>
      </c>
      <c r="AV292" s="44">
        <v>0</v>
      </c>
      <c r="AW292" s="43">
        <v>0</v>
      </c>
      <c r="AX292" s="42">
        <v>0</v>
      </c>
      <c r="AY292" s="41">
        <v>0</v>
      </c>
      <c r="AZ292" s="40"/>
      <c r="BA292" s="40"/>
      <c r="BB292" s="40"/>
      <c r="BC292" s="40"/>
      <c r="BD292" s="40"/>
      <c r="BE292" s="40"/>
      <c r="BF292" s="39">
        <v>0</v>
      </c>
      <c r="BG292" s="38">
        <v>0</v>
      </c>
      <c r="BK292" s="37"/>
      <c r="BL292" s="37"/>
      <c r="BM292" s="37"/>
      <c r="BN292" s="32"/>
      <c r="BP292" s="36"/>
      <c r="BQ292" s="36"/>
      <c r="BR292" s="36"/>
      <c r="CE292" s="35">
        <f t="shared" si="62"/>
        <v>0</v>
      </c>
      <c r="CF292" s="33">
        <f t="shared" si="63"/>
        <v>0</v>
      </c>
      <c r="CG292" s="34">
        <f t="shared" si="64"/>
        <v>0</v>
      </c>
      <c r="CH292" s="33">
        <f t="shared" si="65"/>
        <v>0</v>
      </c>
    </row>
    <row r="293" spans="1:86" ht="15" customHeight="1" x14ac:dyDescent="0.25">
      <c r="A293" s="53">
        <v>0</v>
      </c>
      <c r="B293" s="52">
        <v>0</v>
      </c>
      <c r="C293" s="51">
        <v>0</v>
      </c>
      <c r="D293" s="51">
        <v>0</v>
      </c>
      <c r="E293" s="50">
        <v>0</v>
      </c>
      <c r="F293" s="48">
        <v>0</v>
      </c>
      <c r="G293" s="48">
        <v>0</v>
      </c>
      <c r="H293" s="48">
        <v>0</v>
      </c>
      <c r="I293" s="48">
        <v>0</v>
      </c>
      <c r="J293" s="48">
        <v>0</v>
      </c>
      <c r="K293" s="48">
        <v>0</v>
      </c>
      <c r="L293" s="48">
        <v>0</v>
      </c>
      <c r="M293" s="48">
        <v>0</v>
      </c>
      <c r="N293" s="48">
        <v>0</v>
      </c>
      <c r="O293" s="48">
        <f t="shared" si="58"/>
        <v>0</v>
      </c>
      <c r="P293" s="48">
        <f t="shared" si="59"/>
        <v>0</v>
      </c>
      <c r="Q293" s="48">
        <v>0</v>
      </c>
      <c r="R293" s="48">
        <v>0</v>
      </c>
      <c r="S293" s="48">
        <v>0</v>
      </c>
      <c r="T293" s="48">
        <v>0</v>
      </c>
      <c r="U293" s="48">
        <v>0</v>
      </c>
      <c r="V293" s="48">
        <v>0</v>
      </c>
      <c r="W293" s="48">
        <v>0</v>
      </c>
      <c r="X293" s="48">
        <v>0</v>
      </c>
      <c r="Y293" s="48">
        <v>0</v>
      </c>
      <c r="Z293" s="48">
        <v>0</v>
      </c>
      <c r="AA293" s="49">
        <f t="shared" si="60"/>
        <v>0</v>
      </c>
      <c r="AB293" s="49">
        <f t="shared" si="61"/>
        <v>0</v>
      </c>
      <c r="AC293" s="49">
        <v>0</v>
      </c>
      <c r="AD293" s="49">
        <v>0</v>
      </c>
      <c r="AE293" s="49">
        <v>0</v>
      </c>
      <c r="AF293" s="49">
        <v>0</v>
      </c>
      <c r="AG293" s="49">
        <v>0</v>
      </c>
      <c r="AH293" s="49">
        <v>0</v>
      </c>
      <c r="AI293" s="49">
        <v>0</v>
      </c>
      <c r="AJ293" s="49">
        <v>0</v>
      </c>
      <c r="AK293" s="49">
        <v>0</v>
      </c>
      <c r="AL293" s="49">
        <v>0</v>
      </c>
      <c r="AM293" s="49">
        <v>0</v>
      </c>
      <c r="AN293" s="49">
        <v>0</v>
      </c>
      <c r="AO293" s="49">
        <v>0</v>
      </c>
      <c r="AP293" s="49">
        <v>0</v>
      </c>
      <c r="AQ293" s="47">
        <v>0</v>
      </c>
      <c r="AR293" s="48">
        <v>0</v>
      </c>
      <c r="AT293" s="46">
        <v>0</v>
      </c>
      <c r="AU293" s="45">
        <v>0</v>
      </c>
      <c r="AV293" s="44">
        <v>0</v>
      </c>
      <c r="AW293" s="43">
        <v>0</v>
      </c>
      <c r="AX293" s="42">
        <v>0</v>
      </c>
      <c r="AY293" s="41">
        <v>0</v>
      </c>
      <c r="AZ293" s="40"/>
      <c r="BA293" s="40"/>
      <c r="BB293" s="40"/>
      <c r="BC293" s="40"/>
      <c r="BD293" s="40"/>
      <c r="BE293" s="40"/>
      <c r="BF293" s="39">
        <v>0</v>
      </c>
      <c r="BG293" s="38">
        <v>0</v>
      </c>
      <c r="BK293" s="37"/>
      <c r="BL293" s="37"/>
      <c r="BM293" s="37"/>
      <c r="BN293" s="32"/>
      <c r="BP293" s="36"/>
      <c r="BQ293" s="36"/>
      <c r="BR293" s="36"/>
      <c r="CE293" s="35">
        <f t="shared" si="62"/>
        <v>0</v>
      </c>
      <c r="CF293" s="33">
        <f t="shared" si="63"/>
        <v>0</v>
      </c>
      <c r="CG293" s="34">
        <f t="shared" si="64"/>
        <v>0</v>
      </c>
      <c r="CH293" s="33">
        <f t="shared" si="65"/>
        <v>0</v>
      </c>
    </row>
    <row r="294" spans="1:86" ht="15" customHeight="1" x14ac:dyDescent="0.25">
      <c r="A294" s="53">
        <v>0</v>
      </c>
      <c r="B294" s="52">
        <v>0</v>
      </c>
      <c r="C294" s="51">
        <v>0</v>
      </c>
      <c r="D294" s="51">
        <v>0</v>
      </c>
      <c r="E294" s="50">
        <v>0</v>
      </c>
      <c r="F294" s="48">
        <v>0</v>
      </c>
      <c r="G294" s="48">
        <v>0</v>
      </c>
      <c r="H294" s="48">
        <v>0</v>
      </c>
      <c r="I294" s="48">
        <v>0</v>
      </c>
      <c r="J294" s="48">
        <v>0</v>
      </c>
      <c r="K294" s="48">
        <v>0</v>
      </c>
      <c r="L294" s="48">
        <v>0</v>
      </c>
      <c r="M294" s="48">
        <v>0</v>
      </c>
      <c r="N294" s="48">
        <v>0</v>
      </c>
      <c r="O294" s="48">
        <f t="shared" si="58"/>
        <v>0</v>
      </c>
      <c r="P294" s="48">
        <f t="shared" si="59"/>
        <v>0</v>
      </c>
      <c r="Q294" s="48">
        <v>0</v>
      </c>
      <c r="R294" s="48">
        <v>0</v>
      </c>
      <c r="S294" s="48">
        <v>0</v>
      </c>
      <c r="T294" s="48">
        <v>0</v>
      </c>
      <c r="U294" s="48">
        <v>0</v>
      </c>
      <c r="V294" s="48">
        <v>0</v>
      </c>
      <c r="W294" s="48">
        <v>0</v>
      </c>
      <c r="X294" s="48">
        <v>0</v>
      </c>
      <c r="Y294" s="48">
        <v>0</v>
      </c>
      <c r="Z294" s="48">
        <v>0</v>
      </c>
      <c r="AA294" s="49">
        <f t="shared" si="60"/>
        <v>0</v>
      </c>
      <c r="AB294" s="49">
        <f t="shared" si="61"/>
        <v>0</v>
      </c>
      <c r="AC294" s="49">
        <v>0</v>
      </c>
      <c r="AD294" s="49">
        <v>0</v>
      </c>
      <c r="AE294" s="49">
        <v>0</v>
      </c>
      <c r="AF294" s="49">
        <v>0</v>
      </c>
      <c r="AG294" s="49">
        <v>0</v>
      </c>
      <c r="AH294" s="49">
        <v>0</v>
      </c>
      <c r="AI294" s="49">
        <v>0</v>
      </c>
      <c r="AJ294" s="49">
        <v>0</v>
      </c>
      <c r="AK294" s="49">
        <v>0</v>
      </c>
      <c r="AL294" s="49">
        <v>0</v>
      </c>
      <c r="AM294" s="49">
        <v>0</v>
      </c>
      <c r="AN294" s="49">
        <v>0</v>
      </c>
      <c r="AO294" s="49">
        <v>0</v>
      </c>
      <c r="AP294" s="49">
        <v>0</v>
      </c>
      <c r="AQ294" s="47">
        <v>0</v>
      </c>
      <c r="AR294" s="48">
        <v>0</v>
      </c>
      <c r="AT294" s="46">
        <v>0</v>
      </c>
      <c r="AU294" s="45">
        <v>0</v>
      </c>
      <c r="AV294" s="44">
        <v>0</v>
      </c>
      <c r="AW294" s="43">
        <v>0</v>
      </c>
      <c r="AX294" s="42">
        <v>0</v>
      </c>
      <c r="AY294" s="41">
        <v>0</v>
      </c>
      <c r="AZ294" s="40"/>
      <c r="BA294" s="40"/>
      <c r="BB294" s="40"/>
      <c r="BC294" s="40"/>
      <c r="BD294" s="40"/>
      <c r="BE294" s="40"/>
      <c r="BF294" s="39">
        <v>0</v>
      </c>
      <c r="BG294" s="38">
        <v>0</v>
      </c>
      <c r="BK294" s="37"/>
      <c r="BL294" s="37"/>
      <c r="BM294" s="37"/>
      <c r="BN294" s="32"/>
      <c r="BP294" s="36"/>
      <c r="BQ294" s="36"/>
      <c r="BR294" s="36"/>
      <c r="CE294" s="35">
        <f t="shared" si="62"/>
        <v>0</v>
      </c>
      <c r="CF294" s="33">
        <f t="shared" si="63"/>
        <v>0</v>
      </c>
      <c r="CG294" s="34">
        <f t="shared" si="64"/>
        <v>0</v>
      </c>
      <c r="CH294" s="33">
        <f t="shared" si="65"/>
        <v>0</v>
      </c>
    </row>
    <row r="295" spans="1:86" ht="15" customHeight="1" x14ac:dyDescent="0.25">
      <c r="A295" s="53">
        <v>0</v>
      </c>
      <c r="B295" s="52">
        <v>0</v>
      </c>
      <c r="C295" s="51">
        <v>0</v>
      </c>
      <c r="D295" s="51">
        <v>0</v>
      </c>
      <c r="E295" s="50">
        <v>0</v>
      </c>
      <c r="F295" s="48">
        <v>0</v>
      </c>
      <c r="G295" s="48">
        <v>0</v>
      </c>
      <c r="H295" s="48">
        <v>0</v>
      </c>
      <c r="I295" s="48">
        <v>0</v>
      </c>
      <c r="J295" s="48">
        <v>0</v>
      </c>
      <c r="K295" s="48">
        <v>0</v>
      </c>
      <c r="L295" s="48">
        <v>0</v>
      </c>
      <c r="M295" s="48">
        <v>0</v>
      </c>
      <c r="N295" s="48">
        <v>0</v>
      </c>
      <c r="O295" s="48">
        <f t="shared" si="58"/>
        <v>0</v>
      </c>
      <c r="P295" s="48">
        <f t="shared" si="59"/>
        <v>0</v>
      </c>
      <c r="Q295" s="48">
        <v>0</v>
      </c>
      <c r="R295" s="48">
        <v>0</v>
      </c>
      <c r="S295" s="48">
        <v>0</v>
      </c>
      <c r="T295" s="48">
        <v>0</v>
      </c>
      <c r="U295" s="48">
        <v>0</v>
      </c>
      <c r="V295" s="48">
        <v>0</v>
      </c>
      <c r="W295" s="48">
        <v>0</v>
      </c>
      <c r="X295" s="48">
        <v>0</v>
      </c>
      <c r="Y295" s="48">
        <v>0</v>
      </c>
      <c r="Z295" s="48">
        <v>0</v>
      </c>
      <c r="AA295" s="49">
        <f t="shared" si="60"/>
        <v>0</v>
      </c>
      <c r="AB295" s="49">
        <f t="shared" si="61"/>
        <v>0</v>
      </c>
      <c r="AC295" s="49">
        <v>0</v>
      </c>
      <c r="AD295" s="49">
        <v>0</v>
      </c>
      <c r="AE295" s="49">
        <v>0</v>
      </c>
      <c r="AF295" s="49">
        <v>0</v>
      </c>
      <c r="AG295" s="49">
        <v>0</v>
      </c>
      <c r="AH295" s="49">
        <v>0</v>
      </c>
      <c r="AI295" s="49">
        <v>0</v>
      </c>
      <c r="AJ295" s="49">
        <v>0</v>
      </c>
      <c r="AK295" s="49">
        <v>0</v>
      </c>
      <c r="AL295" s="49">
        <v>0</v>
      </c>
      <c r="AM295" s="49">
        <v>0</v>
      </c>
      <c r="AN295" s="49">
        <v>0</v>
      </c>
      <c r="AO295" s="49">
        <v>0</v>
      </c>
      <c r="AP295" s="49">
        <v>0</v>
      </c>
      <c r="AQ295" s="47">
        <v>0</v>
      </c>
      <c r="AR295" s="48">
        <v>0</v>
      </c>
      <c r="AT295" s="46">
        <v>0</v>
      </c>
      <c r="AU295" s="45">
        <v>0</v>
      </c>
      <c r="AV295" s="44">
        <v>0</v>
      </c>
      <c r="AW295" s="43">
        <v>0</v>
      </c>
      <c r="AX295" s="42">
        <v>0</v>
      </c>
      <c r="AY295" s="41">
        <v>0</v>
      </c>
      <c r="AZ295" s="40"/>
      <c r="BA295" s="40"/>
      <c r="BB295" s="40"/>
      <c r="BC295" s="40"/>
      <c r="BD295" s="40"/>
      <c r="BE295" s="40"/>
      <c r="BF295" s="39">
        <v>0</v>
      </c>
      <c r="BG295" s="38">
        <v>0</v>
      </c>
      <c r="BK295" s="37"/>
      <c r="BL295" s="37"/>
      <c r="BM295" s="37"/>
      <c r="BN295" s="32"/>
      <c r="BP295" s="36"/>
      <c r="BQ295" s="36"/>
      <c r="BR295" s="36"/>
      <c r="CE295" s="35">
        <f t="shared" si="62"/>
        <v>0</v>
      </c>
      <c r="CF295" s="33">
        <f t="shared" si="63"/>
        <v>0</v>
      </c>
      <c r="CG295" s="34">
        <f t="shared" si="64"/>
        <v>0</v>
      </c>
      <c r="CH295" s="33">
        <f t="shared" si="65"/>
        <v>0</v>
      </c>
    </row>
    <row r="296" spans="1:86" ht="15" customHeight="1" x14ac:dyDescent="0.25">
      <c r="A296" s="53">
        <v>0</v>
      </c>
      <c r="B296" s="52">
        <v>0</v>
      </c>
      <c r="C296" s="51">
        <v>0</v>
      </c>
      <c r="D296" s="51">
        <v>0</v>
      </c>
      <c r="E296" s="50">
        <v>0</v>
      </c>
      <c r="F296" s="48">
        <v>0</v>
      </c>
      <c r="G296" s="48">
        <v>0</v>
      </c>
      <c r="H296" s="48">
        <v>0</v>
      </c>
      <c r="I296" s="48">
        <v>0</v>
      </c>
      <c r="J296" s="48">
        <v>0</v>
      </c>
      <c r="K296" s="48">
        <v>0</v>
      </c>
      <c r="L296" s="48">
        <v>0</v>
      </c>
      <c r="M296" s="48">
        <v>0</v>
      </c>
      <c r="N296" s="48">
        <v>0</v>
      </c>
      <c r="O296" s="48">
        <f t="shared" si="58"/>
        <v>0</v>
      </c>
      <c r="P296" s="48">
        <f t="shared" si="59"/>
        <v>0</v>
      </c>
      <c r="Q296" s="48">
        <v>0</v>
      </c>
      <c r="R296" s="48">
        <v>0</v>
      </c>
      <c r="S296" s="48">
        <v>0</v>
      </c>
      <c r="T296" s="48">
        <v>0</v>
      </c>
      <c r="U296" s="48">
        <v>0</v>
      </c>
      <c r="V296" s="48">
        <v>0</v>
      </c>
      <c r="W296" s="48">
        <v>0</v>
      </c>
      <c r="X296" s="48">
        <v>0</v>
      </c>
      <c r="Y296" s="48">
        <v>0</v>
      </c>
      <c r="Z296" s="48">
        <v>0</v>
      </c>
      <c r="AA296" s="49">
        <f t="shared" si="60"/>
        <v>0</v>
      </c>
      <c r="AB296" s="49">
        <f t="shared" si="61"/>
        <v>0</v>
      </c>
      <c r="AC296" s="49">
        <v>0</v>
      </c>
      <c r="AD296" s="49">
        <v>0</v>
      </c>
      <c r="AE296" s="49">
        <v>0</v>
      </c>
      <c r="AF296" s="49">
        <v>0</v>
      </c>
      <c r="AG296" s="49">
        <v>0</v>
      </c>
      <c r="AH296" s="49">
        <v>0</v>
      </c>
      <c r="AI296" s="49">
        <v>0</v>
      </c>
      <c r="AJ296" s="49">
        <v>0</v>
      </c>
      <c r="AK296" s="49">
        <v>0</v>
      </c>
      <c r="AL296" s="49">
        <v>0</v>
      </c>
      <c r="AM296" s="49">
        <v>0</v>
      </c>
      <c r="AN296" s="49">
        <v>0</v>
      </c>
      <c r="AO296" s="49">
        <v>0</v>
      </c>
      <c r="AP296" s="49">
        <v>0</v>
      </c>
      <c r="AQ296" s="47">
        <v>0</v>
      </c>
      <c r="AR296" s="48">
        <v>0</v>
      </c>
      <c r="AT296" s="46">
        <v>0</v>
      </c>
      <c r="AU296" s="45">
        <v>0</v>
      </c>
      <c r="AV296" s="44">
        <v>0</v>
      </c>
      <c r="AW296" s="43">
        <v>0</v>
      </c>
      <c r="AX296" s="42">
        <v>0</v>
      </c>
      <c r="AY296" s="41">
        <v>0</v>
      </c>
      <c r="AZ296" s="40"/>
      <c r="BA296" s="40"/>
      <c r="BB296" s="40"/>
      <c r="BC296" s="40"/>
      <c r="BD296" s="40"/>
      <c r="BE296" s="40"/>
      <c r="BF296" s="39">
        <v>0</v>
      </c>
      <c r="BG296" s="38">
        <v>0</v>
      </c>
      <c r="BK296" s="37"/>
      <c r="BL296" s="37"/>
      <c r="BM296" s="37"/>
      <c r="BN296" s="32"/>
      <c r="BP296" s="36"/>
      <c r="BQ296" s="36"/>
      <c r="BR296" s="36"/>
      <c r="CE296" s="35">
        <f t="shared" si="62"/>
        <v>0</v>
      </c>
      <c r="CF296" s="33">
        <f t="shared" si="63"/>
        <v>0</v>
      </c>
      <c r="CG296" s="34">
        <f t="shared" si="64"/>
        <v>0</v>
      </c>
      <c r="CH296" s="33">
        <f t="shared" si="65"/>
        <v>0</v>
      </c>
    </row>
    <row r="297" spans="1:86" ht="15" customHeight="1" x14ac:dyDescent="0.25">
      <c r="A297" s="53">
        <v>0</v>
      </c>
      <c r="B297" s="52">
        <v>0</v>
      </c>
      <c r="C297" s="51">
        <v>0</v>
      </c>
      <c r="D297" s="51">
        <v>0</v>
      </c>
      <c r="E297" s="50">
        <v>0</v>
      </c>
      <c r="F297" s="48">
        <v>0</v>
      </c>
      <c r="G297" s="48">
        <v>0</v>
      </c>
      <c r="H297" s="48">
        <v>0</v>
      </c>
      <c r="I297" s="48">
        <v>0</v>
      </c>
      <c r="J297" s="48">
        <v>0</v>
      </c>
      <c r="K297" s="48">
        <v>0</v>
      </c>
      <c r="L297" s="48">
        <v>0</v>
      </c>
      <c r="M297" s="48">
        <v>0</v>
      </c>
      <c r="N297" s="48">
        <v>0</v>
      </c>
      <c r="O297" s="48">
        <f t="shared" si="58"/>
        <v>0</v>
      </c>
      <c r="P297" s="48">
        <f t="shared" si="59"/>
        <v>0</v>
      </c>
      <c r="Q297" s="48">
        <v>0</v>
      </c>
      <c r="R297" s="48">
        <v>0</v>
      </c>
      <c r="S297" s="48">
        <v>0</v>
      </c>
      <c r="T297" s="48">
        <v>0</v>
      </c>
      <c r="U297" s="48">
        <v>0</v>
      </c>
      <c r="V297" s="48">
        <v>0</v>
      </c>
      <c r="W297" s="48">
        <v>0</v>
      </c>
      <c r="X297" s="48">
        <v>0</v>
      </c>
      <c r="Y297" s="48">
        <v>0</v>
      </c>
      <c r="Z297" s="48">
        <v>0</v>
      </c>
      <c r="AA297" s="49">
        <f t="shared" si="60"/>
        <v>0</v>
      </c>
      <c r="AB297" s="49">
        <f t="shared" si="61"/>
        <v>0</v>
      </c>
      <c r="AC297" s="49">
        <v>0</v>
      </c>
      <c r="AD297" s="49">
        <v>0</v>
      </c>
      <c r="AE297" s="49">
        <v>0</v>
      </c>
      <c r="AF297" s="49">
        <v>0</v>
      </c>
      <c r="AG297" s="49">
        <v>0</v>
      </c>
      <c r="AH297" s="49">
        <v>0</v>
      </c>
      <c r="AI297" s="49">
        <v>0</v>
      </c>
      <c r="AJ297" s="49">
        <v>0</v>
      </c>
      <c r="AK297" s="49">
        <v>0</v>
      </c>
      <c r="AL297" s="49">
        <v>0</v>
      </c>
      <c r="AM297" s="49">
        <v>0</v>
      </c>
      <c r="AN297" s="49">
        <v>0</v>
      </c>
      <c r="AO297" s="49">
        <v>0</v>
      </c>
      <c r="AP297" s="49">
        <v>0</v>
      </c>
      <c r="AQ297" s="47">
        <v>0</v>
      </c>
      <c r="AR297" s="48">
        <v>0</v>
      </c>
      <c r="AT297" s="46">
        <v>0</v>
      </c>
      <c r="AU297" s="45">
        <v>0</v>
      </c>
      <c r="AV297" s="44">
        <v>0</v>
      </c>
      <c r="AW297" s="43">
        <v>0</v>
      </c>
      <c r="AX297" s="42">
        <v>0</v>
      </c>
      <c r="AY297" s="41">
        <v>0</v>
      </c>
      <c r="AZ297" s="40"/>
      <c r="BA297" s="40"/>
      <c r="BB297" s="40"/>
      <c r="BC297" s="40"/>
      <c r="BD297" s="40"/>
      <c r="BE297" s="40"/>
      <c r="BF297" s="39">
        <v>0</v>
      </c>
      <c r="BG297" s="38">
        <v>0</v>
      </c>
      <c r="BK297" s="37"/>
      <c r="BL297" s="37"/>
      <c r="BM297" s="37"/>
      <c r="BN297" s="32"/>
      <c r="BP297" s="36"/>
      <c r="BQ297" s="36"/>
      <c r="BR297" s="36"/>
      <c r="CE297" s="35">
        <f t="shared" si="62"/>
        <v>0</v>
      </c>
      <c r="CF297" s="33">
        <f t="shared" si="63"/>
        <v>0</v>
      </c>
      <c r="CG297" s="34">
        <f t="shared" si="64"/>
        <v>0</v>
      </c>
      <c r="CH297" s="33">
        <f t="shared" si="65"/>
        <v>0</v>
      </c>
    </row>
    <row r="298" spans="1:86" ht="15" customHeight="1" x14ac:dyDescent="0.25">
      <c r="A298" s="53">
        <v>0</v>
      </c>
      <c r="B298" s="52">
        <v>0</v>
      </c>
      <c r="C298" s="51">
        <v>0</v>
      </c>
      <c r="D298" s="51">
        <v>0</v>
      </c>
      <c r="E298" s="50">
        <v>0</v>
      </c>
      <c r="F298" s="48">
        <v>0</v>
      </c>
      <c r="G298" s="48">
        <v>0</v>
      </c>
      <c r="H298" s="48">
        <v>0</v>
      </c>
      <c r="I298" s="48">
        <v>0</v>
      </c>
      <c r="J298" s="48">
        <v>0</v>
      </c>
      <c r="K298" s="48">
        <v>0</v>
      </c>
      <c r="L298" s="48">
        <v>0</v>
      </c>
      <c r="M298" s="48">
        <v>0</v>
      </c>
      <c r="N298" s="48">
        <v>0</v>
      </c>
      <c r="O298" s="48">
        <f t="shared" si="58"/>
        <v>0</v>
      </c>
      <c r="P298" s="48">
        <f t="shared" si="59"/>
        <v>0</v>
      </c>
      <c r="Q298" s="48">
        <v>0</v>
      </c>
      <c r="R298" s="48">
        <v>0</v>
      </c>
      <c r="S298" s="48">
        <v>0</v>
      </c>
      <c r="T298" s="48">
        <v>0</v>
      </c>
      <c r="U298" s="48">
        <v>0</v>
      </c>
      <c r="V298" s="48">
        <v>0</v>
      </c>
      <c r="W298" s="48">
        <v>0</v>
      </c>
      <c r="X298" s="48">
        <v>0</v>
      </c>
      <c r="Y298" s="48">
        <v>0</v>
      </c>
      <c r="Z298" s="48">
        <v>0</v>
      </c>
      <c r="AA298" s="49">
        <f t="shared" si="60"/>
        <v>0</v>
      </c>
      <c r="AB298" s="49">
        <f t="shared" si="61"/>
        <v>0</v>
      </c>
      <c r="AC298" s="49">
        <v>0</v>
      </c>
      <c r="AD298" s="49">
        <v>0</v>
      </c>
      <c r="AE298" s="49">
        <v>0</v>
      </c>
      <c r="AF298" s="49">
        <v>0</v>
      </c>
      <c r="AG298" s="49">
        <v>0</v>
      </c>
      <c r="AH298" s="49">
        <v>0</v>
      </c>
      <c r="AI298" s="49">
        <v>0</v>
      </c>
      <c r="AJ298" s="49">
        <v>0</v>
      </c>
      <c r="AK298" s="49">
        <v>0</v>
      </c>
      <c r="AL298" s="49">
        <v>0</v>
      </c>
      <c r="AM298" s="49">
        <v>0</v>
      </c>
      <c r="AN298" s="49">
        <v>0</v>
      </c>
      <c r="AO298" s="49">
        <v>0</v>
      </c>
      <c r="AP298" s="49">
        <v>0</v>
      </c>
      <c r="AQ298" s="47">
        <v>0</v>
      </c>
      <c r="AR298" s="48">
        <v>0</v>
      </c>
      <c r="AT298" s="46">
        <v>0</v>
      </c>
      <c r="AU298" s="45">
        <v>0</v>
      </c>
      <c r="AV298" s="44">
        <v>0</v>
      </c>
      <c r="AW298" s="43">
        <v>0</v>
      </c>
      <c r="AX298" s="42">
        <v>0</v>
      </c>
      <c r="AY298" s="41">
        <v>0</v>
      </c>
      <c r="AZ298" s="40"/>
      <c r="BA298" s="40"/>
      <c r="BB298" s="40"/>
      <c r="BC298" s="40"/>
      <c r="BD298" s="40"/>
      <c r="BE298" s="40"/>
      <c r="BF298" s="39">
        <v>0</v>
      </c>
      <c r="BG298" s="38">
        <v>0</v>
      </c>
      <c r="BK298" s="37"/>
      <c r="BL298" s="37"/>
      <c r="BM298" s="37"/>
      <c r="BN298" s="32"/>
      <c r="BP298" s="36"/>
      <c r="BQ298" s="36"/>
      <c r="BR298" s="36"/>
      <c r="CE298" s="35">
        <f t="shared" si="62"/>
        <v>0</v>
      </c>
      <c r="CF298" s="33">
        <f t="shared" si="63"/>
        <v>0</v>
      </c>
      <c r="CG298" s="34">
        <f t="shared" si="64"/>
        <v>0</v>
      </c>
      <c r="CH298" s="33">
        <f t="shared" si="65"/>
        <v>0</v>
      </c>
    </row>
    <row r="299" spans="1:86" ht="15" customHeight="1" x14ac:dyDescent="0.25">
      <c r="A299" s="53">
        <v>0</v>
      </c>
      <c r="B299" s="52">
        <v>0</v>
      </c>
      <c r="C299" s="51">
        <v>0</v>
      </c>
      <c r="D299" s="51">
        <v>0</v>
      </c>
      <c r="E299" s="50">
        <v>0</v>
      </c>
      <c r="F299" s="48">
        <v>0</v>
      </c>
      <c r="G299" s="48">
        <v>0</v>
      </c>
      <c r="H299" s="48">
        <v>0</v>
      </c>
      <c r="I299" s="48">
        <v>0</v>
      </c>
      <c r="J299" s="48">
        <v>0</v>
      </c>
      <c r="K299" s="48">
        <v>0</v>
      </c>
      <c r="L299" s="48">
        <v>0</v>
      </c>
      <c r="M299" s="48">
        <v>0</v>
      </c>
      <c r="N299" s="48">
        <v>0</v>
      </c>
      <c r="O299" s="48">
        <f t="shared" si="58"/>
        <v>0</v>
      </c>
      <c r="P299" s="48">
        <f t="shared" si="59"/>
        <v>0</v>
      </c>
      <c r="Q299" s="48">
        <v>0</v>
      </c>
      <c r="R299" s="48">
        <v>0</v>
      </c>
      <c r="S299" s="48">
        <v>0</v>
      </c>
      <c r="T299" s="48">
        <v>0</v>
      </c>
      <c r="U299" s="48">
        <v>0</v>
      </c>
      <c r="V299" s="48">
        <v>0</v>
      </c>
      <c r="W299" s="48">
        <v>0</v>
      </c>
      <c r="X299" s="48">
        <v>0</v>
      </c>
      <c r="Y299" s="48">
        <v>0</v>
      </c>
      <c r="Z299" s="48">
        <v>0</v>
      </c>
      <c r="AA299" s="49">
        <f t="shared" si="60"/>
        <v>0</v>
      </c>
      <c r="AB299" s="49">
        <f t="shared" si="61"/>
        <v>0</v>
      </c>
      <c r="AC299" s="49">
        <v>0</v>
      </c>
      <c r="AD299" s="49">
        <v>0</v>
      </c>
      <c r="AE299" s="49">
        <v>0</v>
      </c>
      <c r="AF299" s="49">
        <v>0</v>
      </c>
      <c r="AG299" s="49">
        <v>0</v>
      </c>
      <c r="AH299" s="49">
        <v>0</v>
      </c>
      <c r="AI299" s="49">
        <v>0</v>
      </c>
      <c r="AJ299" s="49">
        <v>0</v>
      </c>
      <c r="AK299" s="49">
        <v>0</v>
      </c>
      <c r="AL299" s="49">
        <v>0</v>
      </c>
      <c r="AM299" s="49">
        <v>0</v>
      </c>
      <c r="AN299" s="49">
        <v>0</v>
      </c>
      <c r="AO299" s="49">
        <v>0</v>
      </c>
      <c r="AP299" s="49">
        <v>0</v>
      </c>
      <c r="AQ299" s="47">
        <v>0</v>
      </c>
      <c r="AR299" s="48">
        <v>0</v>
      </c>
      <c r="AT299" s="46">
        <v>0</v>
      </c>
      <c r="AU299" s="45">
        <v>0</v>
      </c>
      <c r="AV299" s="44">
        <v>0</v>
      </c>
      <c r="AW299" s="43">
        <v>0</v>
      </c>
      <c r="AX299" s="42">
        <v>0</v>
      </c>
      <c r="AY299" s="41">
        <v>0</v>
      </c>
      <c r="AZ299" s="40"/>
      <c r="BA299" s="40"/>
      <c r="BB299" s="40"/>
      <c r="BC299" s="40"/>
      <c r="BD299" s="40"/>
      <c r="BE299" s="40"/>
      <c r="BF299" s="39">
        <v>0</v>
      </c>
      <c r="BG299" s="38">
        <v>0</v>
      </c>
      <c r="BK299" s="37"/>
      <c r="BL299" s="37"/>
      <c r="BM299" s="37"/>
      <c r="BN299" s="32"/>
      <c r="BP299" s="36"/>
      <c r="BQ299" s="36"/>
      <c r="BR299" s="36"/>
      <c r="CE299" s="35">
        <f t="shared" si="62"/>
        <v>0</v>
      </c>
      <c r="CF299" s="33">
        <f t="shared" si="63"/>
        <v>0</v>
      </c>
      <c r="CG299" s="34">
        <f t="shared" si="64"/>
        <v>0</v>
      </c>
      <c r="CH299" s="33">
        <f t="shared" si="65"/>
        <v>0</v>
      </c>
    </row>
    <row r="300" spans="1:86" ht="15" customHeight="1" x14ac:dyDescent="0.25">
      <c r="A300" s="53">
        <v>0</v>
      </c>
      <c r="B300" s="52">
        <v>0</v>
      </c>
      <c r="C300" s="51">
        <v>0</v>
      </c>
      <c r="D300" s="51">
        <v>0</v>
      </c>
      <c r="E300" s="50">
        <v>0</v>
      </c>
      <c r="F300" s="48">
        <v>0</v>
      </c>
      <c r="G300" s="48">
        <v>0</v>
      </c>
      <c r="H300" s="48">
        <v>0</v>
      </c>
      <c r="I300" s="48">
        <v>0</v>
      </c>
      <c r="J300" s="48">
        <v>0</v>
      </c>
      <c r="K300" s="48">
        <v>0</v>
      </c>
      <c r="L300" s="48">
        <v>0</v>
      </c>
      <c r="M300" s="48">
        <v>0</v>
      </c>
      <c r="N300" s="48">
        <v>0</v>
      </c>
      <c r="O300" s="48">
        <f t="shared" si="58"/>
        <v>0</v>
      </c>
      <c r="P300" s="48">
        <f t="shared" si="59"/>
        <v>0</v>
      </c>
      <c r="Q300" s="48">
        <v>0</v>
      </c>
      <c r="R300" s="48">
        <v>0</v>
      </c>
      <c r="S300" s="48">
        <v>0</v>
      </c>
      <c r="T300" s="48">
        <v>0</v>
      </c>
      <c r="U300" s="48">
        <v>0</v>
      </c>
      <c r="V300" s="48">
        <v>0</v>
      </c>
      <c r="W300" s="48">
        <v>0</v>
      </c>
      <c r="X300" s="48">
        <v>0</v>
      </c>
      <c r="Y300" s="48">
        <v>0</v>
      </c>
      <c r="Z300" s="48">
        <v>0</v>
      </c>
      <c r="AA300" s="49">
        <f t="shared" si="60"/>
        <v>0</v>
      </c>
      <c r="AB300" s="49">
        <f t="shared" si="61"/>
        <v>0</v>
      </c>
      <c r="AC300" s="49">
        <v>0</v>
      </c>
      <c r="AD300" s="49">
        <v>0</v>
      </c>
      <c r="AE300" s="49">
        <v>0</v>
      </c>
      <c r="AF300" s="49">
        <v>0</v>
      </c>
      <c r="AG300" s="49">
        <v>0</v>
      </c>
      <c r="AH300" s="49">
        <v>0</v>
      </c>
      <c r="AI300" s="49">
        <v>0</v>
      </c>
      <c r="AJ300" s="49">
        <v>0</v>
      </c>
      <c r="AK300" s="49">
        <v>0</v>
      </c>
      <c r="AL300" s="49">
        <v>0</v>
      </c>
      <c r="AM300" s="49">
        <v>0</v>
      </c>
      <c r="AN300" s="49">
        <v>0</v>
      </c>
      <c r="AO300" s="49">
        <v>0</v>
      </c>
      <c r="AP300" s="49">
        <v>0</v>
      </c>
      <c r="AQ300" s="47">
        <v>0</v>
      </c>
      <c r="AR300" s="48">
        <v>0</v>
      </c>
      <c r="AT300" s="46">
        <v>0</v>
      </c>
      <c r="AU300" s="45">
        <v>0</v>
      </c>
      <c r="AV300" s="44">
        <v>0</v>
      </c>
      <c r="AW300" s="43">
        <v>0</v>
      </c>
      <c r="AX300" s="42">
        <v>0</v>
      </c>
      <c r="AY300" s="41">
        <v>0</v>
      </c>
      <c r="AZ300" s="40"/>
      <c r="BA300" s="40"/>
      <c r="BB300" s="40"/>
      <c r="BC300" s="40"/>
      <c r="BD300" s="40"/>
      <c r="BE300" s="40"/>
      <c r="BF300" s="39">
        <v>0</v>
      </c>
      <c r="BG300" s="38">
        <v>0</v>
      </c>
      <c r="BK300" s="37"/>
      <c r="BL300" s="37"/>
      <c r="BM300" s="37"/>
      <c r="BN300" s="32"/>
      <c r="BP300" s="36"/>
      <c r="BQ300" s="36"/>
      <c r="BR300" s="36"/>
      <c r="CE300" s="35">
        <f t="shared" si="62"/>
        <v>0</v>
      </c>
      <c r="CF300" s="33">
        <f t="shared" si="63"/>
        <v>0</v>
      </c>
      <c r="CG300" s="34">
        <f t="shared" si="64"/>
        <v>0</v>
      </c>
      <c r="CH300" s="33">
        <f t="shared" si="65"/>
        <v>0</v>
      </c>
    </row>
    <row r="301" spans="1:86" ht="15" customHeight="1" x14ac:dyDescent="0.25">
      <c r="A301" s="53">
        <v>0</v>
      </c>
      <c r="B301" s="52">
        <v>0</v>
      </c>
      <c r="C301" s="51">
        <v>0</v>
      </c>
      <c r="D301" s="51">
        <v>0</v>
      </c>
      <c r="E301" s="50">
        <v>0</v>
      </c>
      <c r="F301" s="48">
        <v>0</v>
      </c>
      <c r="G301" s="48">
        <v>0</v>
      </c>
      <c r="H301" s="48">
        <v>0</v>
      </c>
      <c r="I301" s="48">
        <v>0</v>
      </c>
      <c r="J301" s="48">
        <v>0</v>
      </c>
      <c r="K301" s="48">
        <v>0</v>
      </c>
      <c r="L301" s="48">
        <v>0</v>
      </c>
      <c r="M301" s="48">
        <v>0</v>
      </c>
      <c r="N301" s="48">
        <v>0</v>
      </c>
      <c r="O301" s="48">
        <f t="shared" si="58"/>
        <v>0</v>
      </c>
      <c r="P301" s="48">
        <f t="shared" si="59"/>
        <v>0</v>
      </c>
      <c r="Q301" s="48">
        <v>0</v>
      </c>
      <c r="R301" s="48">
        <v>0</v>
      </c>
      <c r="S301" s="48">
        <v>0</v>
      </c>
      <c r="T301" s="48">
        <v>0</v>
      </c>
      <c r="U301" s="48">
        <v>0</v>
      </c>
      <c r="V301" s="48">
        <v>0</v>
      </c>
      <c r="W301" s="48">
        <v>0</v>
      </c>
      <c r="X301" s="48">
        <v>0</v>
      </c>
      <c r="Y301" s="48">
        <v>0</v>
      </c>
      <c r="Z301" s="48">
        <v>0</v>
      </c>
      <c r="AA301" s="49">
        <f t="shared" si="60"/>
        <v>0</v>
      </c>
      <c r="AB301" s="49">
        <f t="shared" si="61"/>
        <v>0</v>
      </c>
      <c r="AC301" s="49">
        <v>0</v>
      </c>
      <c r="AD301" s="49">
        <v>0</v>
      </c>
      <c r="AE301" s="49">
        <v>0</v>
      </c>
      <c r="AF301" s="49">
        <v>0</v>
      </c>
      <c r="AG301" s="49">
        <v>0</v>
      </c>
      <c r="AH301" s="49">
        <v>0</v>
      </c>
      <c r="AI301" s="49">
        <v>0</v>
      </c>
      <c r="AJ301" s="49">
        <v>0</v>
      </c>
      <c r="AK301" s="49">
        <v>0</v>
      </c>
      <c r="AL301" s="49">
        <v>0</v>
      </c>
      <c r="AM301" s="49">
        <v>0</v>
      </c>
      <c r="AN301" s="49">
        <v>0</v>
      </c>
      <c r="AO301" s="49">
        <v>0</v>
      </c>
      <c r="AP301" s="49">
        <v>0</v>
      </c>
      <c r="AQ301" s="47">
        <v>0</v>
      </c>
      <c r="AR301" s="48">
        <v>0</v>
      </c>
      <c r="AT301" s="46">
        <v>0</v>
      </c>
      <c r="AU301" s="45">
        <v>0</v>
      </c>
      <c r="AV301" s="44">
        <v>0</v>
      </c>
      <c r="AW301" s="43">
        <v>0</v>
      </c>
      <c r="AX301" s="42">
        <v>0</v>
      </c>
      <c r="AY301" s="41">
        <v>0</v>
      </c>
      <c r="AZ301" s="40"/>
      <c r="BA301" s="40"/>
      <c r="BB301" s="40"/>
      <c r="BC301" s="40"/>
      <c r="BD301" s="40"/>
      <c r="BE301" s="40"/>
      <c r="BF301" s="39">
        <v>0</v>
      </c>
      <c r="BG301" s="38">
        <v>0</v>
      </c>
      <c r="BK301" s="37"/>
      <c r="BL301" s="37"/>
      <c r="BM301" s="37"/>
      <c r="BN301" s="32"/>
      <c r="BP301" s="36"/>
      <c r="BQ301" s="36"/>
      <c r="BR301" s="36"/>
      <c r="CE301" s="35">
        <f t="shared" si="62"/>
        <v>0</v>
      </c>
      <c r="CF301" s="33">
        <f t="shared" si="63"/>
        <v>0</v>
      </c>
      <c r="CG301" s="34">
        <f t="shared" si="64"/>
        <v>0</v>
      </c>
      <c r="CH301" s="33">
        <f t="shared" si="65"/>
        <v>0</v>
      </c>
    </row>
    <row r="302" spans="1:86" ht="15" customHeight="1" x14ac:dyDescent="0.25">
      <c r="A302" s="53">
        <v>0</v>
      </c>
      <c r="B302" s="52">
        <v>0</v>
      </c>
      <c r="C302" s="51">
        <v>0</v>
      </c>
      <c r="D302" s="51">
        <v>0</v>
      </c>
      <c r="E302" s="50">
        <v>0</v>
      </c>
      <c r="F302" s="48">
        <v>0</v>
      </c>
      <c r="G302" s="48">
        <v>0</v>
      </c>
      <c r="H302" s="48">
        <v>0</v>
      </c>
      <c r="I302" s="48">
        <v>0</v>
      </c>
      <c r="J302" s="48">
        <v>0</v>
      </c>
      <c r="K302" s="48">
        <v>0</v>
      </c>
      <c r="L302" s="48">
        <v>0</v>
      </c>
      <c r="M302" s="48">
        <v>0</v>
      </c>
      <c r="N302" s="48">
        <v>0</v>
      </c>
      <c r="O302" s="48">
        <f t="shared" si="58"/>
        <v>0</v>
      </c>
      <c r="P302" s="48">
        <f t="shared" si="59"/>
        <v>0</v>
      </c>
      <c r="Q302" s="48">
        <v>0</v>
      </c>
      <c r="R302" s="48">
        <v>0</v>
      </c>
      <c r="S302" s="48">
        <v>0</v>
      </c>
      <c r="T302" s="48">
        <v>0</v>
      </c>
      <c r="U302" s="48">
        <v>0</v>
      </c>
      <c r="V302" s="48">
        <v>0</v>
      </c>
      <c r="W302" s="48">
        <v>0</v>
      </c>
      <c r="X302" s="48">
        <v>0</v>
      </c>
      <c r="Y302" s="48">
        <v>0</v>
      </c>
      <c r="Z302" s="48">
        <v>0</v>
      </c>
      <c r="AA302" s="49">
        <f t="shared" si="60"/>
        <v>0</v>
      </c>
      <c r="AB302" s="49">
        <f t="shared" si="61"/>
        <v>0</v>
      </c>
      <c r="AC302" s="49">
        <v>0</v>
      </c>
      <c r="AD302" s="49">
        <v>0</v>
      </c>
      <c r="AE302" s="49">
        <v>0</v>
      </c>
      <c r="AF302" s="49">
        <v>0</v>
      </c>
      <c r="AG302" s="49">
        <v>0</v>
      </c>
      <c r="AH302" s="49">
        <v>0</v>
      </c>
      <c r="AI302" s="49">
        <v>0</v>
      </c>
      <c r="AJ302" s="49">
        <v>0</v>
      </c>
      <c r="AK302" s="49">
        <v>0</v>
      </c>
      <c r="AL302" s="49">
        <v>0</v>
      </c>
      <c r="AM302" s="49">
        <v>0</v>
      </c>
      <c r="AN302" s="49">
        <v>0</v>
      </c>
      <c r="AO302" s="49">
        <v>0</v>
      </c>
      <c r="AP302" s="49">
        <v>0</v>
      </c>
      <c r="AQ302" s="47">
        <v>0</v>
      </c>
      <c r="AR302" s="48">
        <v>0</v>
      </c>
      <c r="AT302" s="46">
        <v>0</v>
      </c>
      <c r="AU302" s="45">
        <v>0</v>
      </c>
      <c r="AV302" s="44">
        <v>0</v>
      </c>
      <c r="AW302" s="43">
        <v>0</v>
      </c>
      <c r="AX302" s="42">
        <v>0</v>
      </c>
      <c r="AY302" s="41">
        <v>0</v>
      </c>
      <c r="AZ302" s="40"/>
      <c r="BA302" s="40"/>
      <c r="BB302" s="40"/>
      <c r="BC302" s="40"/>
      <c r="BD302" s="40"/>
      <c r="BE302" s="40"/>
      <c r="BF302" s="39">
        <v>0</v>
      </c>
      <c r="BG302" s="38">
        <v>0</v>
      </c>
      <c r="BK302" s="37"/>
      <c r="BL302" s="37"/>
      <c r="BM302" s="37"/>
      <c r="BN302" s="32"/>
      <c r="BP302" s="36"/>
      <c r="BQ302" s="36"/>
      <c r="BR302" s="36"/>
      <c r="CE302" s="35">
        <f t="shared" si="62"/>
        <v>0</v>
      </c>
      <c r="CF302" s="33">
        <f t="shared" si="63"/>
        <v>0</v>
      </c>
      <c r="CG302" s="34">
        <f t="shared" si="64"/>
        <v>0</v>
      </c>
      <c r="CH302" s="33">
        <f t="shared" si="65"/>
        <v>0</v>
      </c>
    </row>
    <row r="303" spans="1:86" ht="15" customHeight="1" x14ac:dyDescent="0.25">
      <c r="A303" s="53">
        <v>0</v>
      </c>
      <c r="B303" s="52">
        <v>0</v>
      </c>
      <c r="C303" s="51">
        <v>0</v>
      </c>
      <c r="D303" s="51">
        <v>0</v>
      </c>
      <c r="E303" s="50">
        <v>0</v>
      </c>
      <c r="F303" s="48">
        <v>0</v>
      </c>
      <c r="G303" s="48">
        <v>0</v>
      </c>
      <c r="H303" s="48">
        <v>0</v>
      </c>
      <c r="I303" s="48">
        <v>0</v>
      </c>
      <c r="J303" s="48">
        <v>0</v>
      </c>
      <c r="K303" s="48">
        <v>0</v>
      </c>
      <c r="L303" s="48">
        <v>0</v>
      </c>
      <c r="M303" s="48">
        <v>0</v>
      </c>
      <c r="N303" s="48">
        <v>0</v>
      </c>
      <c r="O303" s="48">
        <f t="shared" si="58"/>
        <v>0</v>
      </c>
      <c r="P303" s="48">
        <f t="shared" si="59"/>
        <v>0</v>
      </c>
      <c r="Q303" s="48">
        <v>0</v>
      </c>
      <c r="R303" s="48">
        <v>0</v>
      </c>
      <c r="S303" s="48">
        <v>0</v>
      </c>
      <c r="T303" s="48">
        <v>0</v>
      </c>
      <c r="U303" s="48">
        <v>0</v>
      </c>
      <c r="V303" s="48">
        <v>0</v>
      </c>
      <c r="W303" s="48">
        <v>0</v>
      </c>
      <c r="X303" s="48">
        <v>0</v>
      </c>
      <c r="Y303" s="48">
        <v>0</v>
      </c>
      <c r="Z303" s="48">
        <v>0</v>
      </c>
      <c r="AA303" s="49">
        <f t="shared" si="60"/>
        <v>0</v>
      </c>
      <c r="AB303" s="49">
        <f t="shared" si="61"/>
        <v>0</v>
      </c>
      <c r="AC303" s="49">
        <v>0</v>
      </c>
      <c r="AD303" s="49">
        <v>0</v>
      </c>
      <c r="AE303" s="49">
        <v>0</v>
      </c>
      <c r="AF303" s="49">
        <v>0</v>
      </c>
      <c r="AG303" s="49">
        <v>0</v>
      </c>
      <c r="AH303" s="49">
        <v>0</v>
      </c>
      <c r="AI303" s="49">
        <v>0</v>
      </c>
      <c r="AJ303" s="49">
        <v>0</v>
      </c>
      <c r="AK303" s="49">
        <v>0</v>
      </c>
      <c r="AL303" s="49">
        <v>0</v>
      </c>
      <c r="AM303" s="49">
        <v>0</v>
      </c>
      <c r="AN303" s="49">
        <v>0</v>
      </c>
      <c r="AO303" s="49">
        <v>0</v>
      </c>
      <c r="AP303" s="49">
        <v>0</v>
      </c>
      <c r="AQ303" s="47">
        <v>0</v>
      </c>
      <c r="AR303" s="48">
        <v>0</v>
      </c>
      <c r="AT303" s="46">
        <v>0</v>
      </c>
      <c r="AU303" s="45">
        <v>0</v>
      </c>
      <c r="AV303" s="44">
        <v>0</v>
      </c>
      <c r="AW303" s="43">
        <v>0</v>
      </c>
      <c r="AX303" s="42">
        <v>0</v>
      </c>
      <c r="AY303" s="41">
        <v>0</v>
      </c>
      <c r="AZ303" s="40"/>
      <c r="BA303" s="40"/>
      <c r="BB303" s="40"/>
      <c r="BC303" s="40"/>
      <c r="BD303" s="40"/>
      <c r="BE303" s="40"/>
      <c r="BF303" s="39">
        <v>0</v>
      </c>
      <c r="BG303" s="38">
        <v>0</v>
      </c>
      <c r="BK303" s="37"/>
      <c r="BL303" s="37"/>
      <c r="BM303" s="37"/>
      <c r="BN303" s="32"/>
      <c r="BP303" s="36"/>
      <c r="BQ303" s="36"/>
      <c r="BR303" s="36"/>
      <c r="CE303" s="35">
        <f t="shared" si="62"/>
        <v>0</v>
      </c>
      <c r="CF303" s="33">
        <f t="shared" si="63"/>
        <v>0</v>
      </c>
      <c r="CG303" s="34">
        <f t="shared" si="64"/>
        <v>0</v>
      </c>
      <c r="CH303" s="33">
        <f t="shared" si="65"/>
        <v>0</v>
      </c>
    </row>
    <row r="304" spans="1:86" ht="15" customHeight="1" x14ac:dyDescent="0.25">
      <c r="A304" s="53">
        <v>0</v>
      </c>
      <c r="B304" s="52">
        <v>0</v>
      </c>
      <c r="C304" s="51">
        <v>0</v>
      </c>
      <c r="D304" s="51">
        <v>0</v>
      </c>
      <c r="E304" s="50">
        <v>0</v>
      </c>
      <c r="F304" s="48">
        <v>0</v>
      </c>
      <c r="G304" s="48">
        <v>0</v>
      </c>
      <c r="H304" s="48">
        <v>0</v>
      </c>
      <c r="I304" s="48">
        <v>0</v>
      </c>
      <c r="J304" s="48">
        <v>0</v>
      </c>
      <c r="K304" s="48">
        <v>0</v>
      </c>
      <c r="L304" s="48">
        <v>0</v>
      </c>
      <c r="M304" s="48">
        <v>0</v>
      </c>
      <c r="N304" s="48">
        <v>0</v>
      </c>
      <c r="O304" s="48">
        <f t="shared" si="58"/>
        <v>0</v>
      </c>
      <c r="P304" s="48">
        <f t="shared" si="59"/>
        <v>0</v>
      </c>
      <c r="Q304" s="48">
        <v>0</v>
      </c>
      <c r="R304" s="48">
        <v>0</v>
      </c>
      <c r="S304" s="48">
        <v>0</v>
      </c>
      <c r="T304" s="48">
        <v>0</v>
      </c>
      <c r="U304" s="48">
        <v>0</v>
      </c>
      <c r="V304" s="48">
        <v>0</v>
      </c>
      <c r="W304" s="48">
        <v>0</v>
      </c>
      <c r="X304" s="48">
        <v>0</v>
      </c>
      <c r="Y304" s="48">
        <v>0</v>
      </c>
      <c r="Z304" s="48">
        <v>0</v>
      </c>
      <c r="AA304" s="49">
        <f t="shared" si="60"/>
        <v>0</v>
      </c>
      <c r="AB304" s="49">
        <f t="shared" si="61"/>
        <v>0</v>
      </c>
      <c r="AC304" s="49">
        <v>0</v>
      </c>
      <c r="AD304" s="49">
        <v>0</v>
      </c>
      <c r="AE304" s="49">
        <v>0</v>
      </c>
      <c r="AF304" s="49">
        <v>0</v>
      </c>
      <c r="AG304" s="49">
        <v>0</v>
      </c>
      <c r="AH304" s="49">
        <v>0</v>
      </c>
      <c r="AI304" s="49">
        <v>0</v>
      </c>
      <c r="AJ304" s="49">
        <v>0</v>
      </c>
      <c r="AK304" s="49">
        <v>0</v>
      </c>
      <c r="AL304" s="49">
        <v>0</v>
      </c>
      <c r="AM304" s="49">
        <v>0</v>
      </c>
      <c r="AN304" s="49">
        <v>0</v>
      </c>
      <c r="AO304" s="49">
        <v>0</v>
      </c>
      <c r="AP304" s="49">
        <v>0</v>
      </c>
      <c r="AQ304" s="47">
        <v>0</v>
      </c>
      <c r="AR304" s="48">
        <v>0</v>
      </c>
      <c r="AT304" s="46">
        <v>0</v>
      </c>
      <c r="AU304" s="45">
        <v>0</v>
      </c>
      <c r="AV304" s="44">
        <v>0</v>
      </c>
      <c r="AW304" s="43">
        <v>0</v>
      </c>
      <c r="AX304" s="42">
        <v>0</v>
      </c>
      <c r="AY304" s="41">
        <v>0</v>
      </c>
      <c r="AZ304" s="40"/>
      <c r="BA304" s="40"/>
      <c r="BB304" s="40"/>
      <c r="BC304" s="40"/>
      <c r="BD304" s="40"/>
      <c r="BE304" s="40"/>
      <c r="BF304" s="39">
        <v>0</v>
      </c>
      <c r="BG304" s="38">
        <v>0</v>
      </c>
      <c r="BK304" s="37"/>
      <c r="BL304" s="37"/>
      <c r="BM304" s="37"/>
      <c r="BN304" s="32"/>
      <c r="BP304" s="36"/>
      <c r="BQ304" s="36"/>
      <c r="BR304" s="36"/>
      <c r="CE304" s="35">
        <f t="shared" si="62"/>
        <v>0</v>
      </c>
      <c r="CF304" s="33">
        <f t="shared" si="63"/>
        <v>0</v>
      </c>
      <c r="CG304" s="34">
        <f t="shared" si="64"/>
        <v>0</v>
      </c>
      <c r="CH304" s="33">
        <f t="shared" si="65"/>
        <v>0</v>
      </c>
    </row>
    <row r="305" spans="1:86" ht="15" customHeight="1" x14ac:dyDescent="0.25">
      <c r="A305" s="53">
        <v>0</v>
      </c>
      <c r="B305" s="52">
        <v>0</v>
      </c>
      <c r="C305" s="51">
        <v>0</v>
      </c>
      <c r="D305" s="51">
        <v>0</v>
      </c>
      <c r="E305" s="50">
        <v>0</v>
      </c>
      <c r="F305" s="48">
        <v>0</v>
      </c>
      <c r="G305" s="48">
        <v>0</v>
      </c>
      <c r="H305" s="48">
        <v>0</v>
      </c>
      <c r="I305" s="48">
        <v>0</v>
      </c>
      <c r="J305" s="48">
        <v>0</v>
      </c>
      <c r="K305" s="48">
        <v>0</v>
      </c>
      <c r="L305" s="48">
        <v>0</v>
      </c>
      <c r="M305" s="48">
        <v>0</v>
      </c>
      <c r="N305" s="48">
        <v>0</v>
      </c>
      <c r="O305" s="48">
        <f t="shared" si="58"/>
        <v>0</v>
      </c>
      <c r="P305" s="48">
        <f t="shared" si="59"/>
        <v>0</v>
      </c>
      <c r="Q305" s="48">
        <v>0</v>
      </c>
      <c r="R305" s="48">
        <v>0</v>
      </c>
      <c r="S305" s="48">
        <v>0</v>
      </c>
      <c r="T305" s="48">
        <v>0</v>
      </c>
      <c r="U305" s="48">
        <v>0</v>
      </c>
      <c r="V305" s="48">
        <v>0</v>
      </c>
      <c r="W305" s="48">
        <v>0</v>
      </c>
      <c r="X305" s="48">
        <v>0</v>
      </c>
      <c r="Y305" s="48">
        <v>0</v>
      </c>
      <c r="Z305" s="48">
        <v>0</v>
      </c>
      <c r="AA305" s="49">
        <f t="shared" si="60"/>
        <v>0</v>
      </c>
      <c r="AB305" s="49">
        <f t="shared" si="61"/>
        <v>0</v>
      </c>
      <c r="AC305" s="49">
        <v>0</v>
      </c>
      <c r="AD305" s="49">
        <v>0</v>
      </c>
      <c r="AE305" s="49">
        <v>0</v>
      </c>
      <c r="AF305" s="49">
        <v>0</v>
      </c>
      <c r="AG305" s="49">
        <v>0</v>
      </c>
      <c r="AH305" s="49">
        <v>0</v>
      </c>
      <c r="AI305" s="49">
        <v>0</v>
      </c>
      <c r="AJ305" s="49">
        <v>0</v>
      </c>
      <c r="AK305" s="49">
        <v>0</v>
      </c>
      <c r="AL305" s="49">
        <v>0</v>
      </c>
      <c r="AM305" s="49">
        <v>0</v>
      </c>
      <c r="AN305" s="49">
        <v>0</v>
      </c>
      <c r="AO305" s="49">
        <v>0</v>
      </c>
      <c r="AP305" s="49">
        <v>0</v>
      </c>
      <c r="AQ305" s="47">
        <v>0</v>
      </c>
      <c r="AR305" s="48">
        <v>0</v>
      </c>
      <c r="AT305" s="46">
        <v>0</v>
      </c>
      <c r="AU305" s="45">
        <v>0</v>
      </c>
      <c r="AV305" s="44">
        <v>0</v>
      </c>
      <c r="AW305" s="43">
        <v>0</v>
      </c>
      <c r="AX305" s="42">
        <v>0</v>
      </c>
      <c r="AY305" s="41">
        <v>0</v>
      </c>
      <c r="AZ305" s="40"/>
      <c r="BA305" s="40"/>
      <c r="BB305" s="40"/>
      <c r="BC305" s="40"/>
      <c r="BD305" s="40"/>
      <c r="BE305" s="40"/>
      <c r="BF305" s="39">
        <v>0</v>
      </c>
      <c r="BG305" s="38">
        <v>0</v>
      </c>
      <c r="BK305" s="37"/>
      <c r="BL305" s="37"/>
      <c r="BM305" s="37"/>
      <c r="BN305" s="32"/>
      <c r="BP305" s="36"/>
      <c r="BQ305" s="36"/>
      <c r="BR305" s="36"/>
      <c r="CE305" s="35">
        <f t="shared" si="62"/>
        <v>0</v>
      </c>
      <c r="CF305" s="33">
        <f t="shared" si="63"/>
        <v>0</v>
      </c>
      <c r="CG305" s="34">
        <f t="shared" si="64"/>
        <v>0</v>
      </c>
      <c r="CH305" s="33">
        <f t="shared" si="65"/>
        <v>0</v>
      </c>
    </row>
    <row r="306" spans="1:86" ht="15" customHeight="1" x14ac:dyDescent="0.25">
      <c r="A306" s="53">
        <v>0</v>
      </c>
      <c r="B306" s="52">
        <v>0</v>
      </c>
      <c r="C306" s="51">
        <v>0</v>
      </c>
      <c r="D306" s="51">
        <v>0</v>
      </c>
      <c r="E306" s="50">
        <v>0</v>
      </c>
      <c r="F306" s="48">
        <v>0</v>
      </c>
      <c r="G306" s="48">
        <v>0</v>
      </c>
      <c r="H306" s="48">
        <v>0</v>
      </c>
      <c r="I306" s="48">
        <v>0</v>
      </c>
      <c r="J306" s="48">
        <v>0</v>
      </c>
      <c r="K306" s="48">
        <v>0</v>
      </c>
      <c r="L306" s="48">
        <v>0</v>
      </c>
      <c r="M306" s="48">
        <v>0</v>
      </c>
      <c r="N306" s="48">
        <v>0</v>
      </c>
      <c r="O306" s="48">
        <f t="shared" si="58"/>
        <v>0</v>
      </c>
      <c r="P306" s="48">
        <f t="shared" si="59"/>
        <v>0</v>
      </c>
      <c r="Q306" s="48">
        <v>0</v>
      </c>
      <c r="R306" s="48">
        <v>0</v>
      </c>
      <c r="S306" s="48">
        <v>0</v>
      </c>
      <c r="T306" s="48">
        <v>0</v>
      </c>
      <c r="U306" s="48">
        <v>0</v>
      </c>
      <c r="V306" s="48">
        <v>0</v>
      </c>
      <c r="W306" s="48">
        <v>0</v>
      </c>
      <c r="X306" s="48">
        <v>0</v>
      </c>
      <c r="Y306" s="48">
        <v>0</v>
      </c>
      <c r="Z306" s="48">
        <v>0</v>
      </c>
      <c r="AA306" s="49">
        <f t="shared" si="60"/>
        <v>0</v>
      </c>
      <c r="AB306" s="49">
        <f t="shared" si="61"/>
        <v>0</v>
      </c>
      <c r="AC306" s="49">
        <v>0</v>
      </c>
      <c r="AD306" s="49">
        <v>0</v>
      </c>
      <c r="AE306" s="49">
        <v>0</v>
      </c>
      <c r="AF306" s="49">
        <v>0</v>
      </c>
      <c r="AG306" s="49">
        <v>0</v>
      </c>
      <c r="AH306" s="49">
        <v>0</v>
      </c>
      <c r="AI306" s="49">
        <v>0</v>
      </c>
      <c r="AJ306" s="49">
        <v>0</v>
      </c>
      <c r="AK306" s="49">
        <v>0</v>
      </c>
      <c r="AL306" s="49">
        <v>0</v>
      </c>
      <c r="AM306" s="49">
        <v>0</v>
      </c>
      <c r="AN306" s="49">
        <v>0</v>
      </c>
      <c r="AO306" s="49">
        <v>0</v>
      </c>
      <c r="AP306" s="49">
        <v>0</v>
      </c>
      <c r="AQ306" s="47">
        <v>0</v>
      </c>
      <c r="AR306" s="48">
        <v>0</v>
      </c>
      <c r="AT306" s="46">
        <v>0</v>
      </c>
      <c r="AU306" s="45">
        <v>0</v>
      </c>
      <c r="AV306" s="44">
        <v>0</v>
      </c>
      <c r="AW306" s="43">
        <v>0</v>
      </c>
      <c r="AX306" s="42">
        <v>0</v>
      </c>
      <c r="AY306" s="41">
        <v>0</v>
      </c>
      <c r="AZ306" s="40"/>
      <c r="BA306" s="40"/>
      <c r="BB306" s="40"/>
      <c r="BC306" s="40"/>
      <c r="BD306" s="40"/>
      <c r="BE306" s="40"/>
      <c r="BF306" s="39">
        <v>0</v>
      </c>
      <c r="BG306" s="38">
        <v>0</v>
      </c>
      <c r="BK306" s="37"/>
      <c r="BL306" s="37"/>
      <c r="BM306" s="37"/>
      <c r="BN306" s="32"/>
      <c r="BP306" s="36"/>
      <c r="BQ306" s="36"/>
      <c r="BR306" s="36"/>
      <c r="CE306" s="35">
        <f t="shared" si="62"/>
        <v>0</v>
      </c>
      <c r="CF306" s="33">
        <f t="shared" si="63"/>
        <v>0</v>
      </c>
      <c r="CG306" s="34">
        <f t="shared" si="64"/>
        <v>0</v>
      </c>
      <c r="CH306" s="33">
        <f t="shared" si="65"/>
        <v>0</v>
      </c>
    </row>
    <row r="307" spans="1:86" ht="15" customHeight="1" x14ac:dyDescent="0.25">
      <c r="A307" s="53">
        <v>0</v>
      </c>
      <c r="B307" s="52">
        <v>0</v>
      </c>
      <c r="C307" s="51">
        <v>0</v>
      </c>
      <c r="D307" s="51">
        <v>0</v>
      </c>
      <c r="E307" s="50">
        <v>0</v>
      </c>
      <c r="F307" s="48">
        <v>0</v>
      </c>
      <c r="G307" s="48">
        <v>0</v>
      </c>
      <c r="H307" s="48">
        <v>0</v>
      </c>
      <c r="I307" s="48">
        <v>0</v>
      </c>
      <c r="J307" s="48">
        <v>0</v>
      </c>
      <c r="K307" s="48">
        <v>0</v>
      </c>
      <c r="L307" s="48">
        <v>0</v>
      </c>
      <c r="M307" s="48">
        <v>0</v>
      </c>
      <c r="N307" s="48">
        <v>0</v>
      </c>
      <c r="O307" s="48">
        <f t="shared" si="58"/>
        <v>0</v>
      </c>
      <c r="P307" s="48">
        <f t="shared" si="59"/>
        <v>0</v>
      </c>
      <c r="Q307" s="48">
        <v>0</v>
      </c>
      <c r="R307" s="48">
        <v>0</v>
      </c>
      <c r="S307" s="48">
        <v>0</v>
      </c>
      <c r="T307" s="48">
        <v>0</v>
      </c>
      <c r="U307" s="48">
        <v>0</v>
      </c>
      <c r="V307" s="48">
        <v>0</v>
      </c>
      <c r="W307" s="48">
        <v>0</v>
      </c>
      <c r="X307" s="48">
        <v>0</v>
      </c>
      <c r="Y307" s="48">
        <v>0</v>
      </c>
      <c r="Z307" s="48">
        <v>0</v>
      </c>
      <c r="AA307" s="49">
        <f t="shared" si="60"/>
        <v>0</v>
      </c>
      <c r="AB307" s="49">
        <f t="shared" si="61"/>
        <v>0</v>
      </c>
      <c r="AC307" s="49">
        <v>0</v>
      </c>
      <c r="AD307" s="49">
        <v>0</v>
      </c>
      <c r="AE307" s="49">
        <v>0</v>
      </c>
      <c r="AF307" s="49">
        <v>0</v>
      </c>
      <c r="AG307" s="49">
        <v>0</v>
      </c>
      <c r="AH307" s="49">
        <v>0</v>
      </c>
      <c r="AI307" s="49">
        <v>0</v>
      </c>
      <c r="AJ307" s="49">
        <v>0</v>
      </c>
      <c r="AK307" s="49">
        <v>0</v>
      </c>
      <c r="AL307" s="49">
        <v>0</v>
      </c>
      <c r="AM307" s="49">
        <v>0</v>
      </c>
      <c r="AN307" s="49">
        <v>0</v>
      </c>
      <c r="AO307" s="49">
        <v>0</v>
      </c>
      <c r="AP307" s="49">
        <v>0</v>
      </c>
      <c r="AQ307" s="47">
        <v>0</v>
      </c>
      <c r="AR307" s="48">
        <v>0</v>
      </c>
      <c r="AT307" s="46">
        <v>0</v>
      </c>
      <c r="AU307" s="45">
        <v>0</v>
      </c>
      <c r="AV307" s="44">
        <v>0</v>
      </c>
      <c r="AW307" s="43">
        <v>0</v>
      </c>
      <c r="AX307" s="42">
        <v>0</v>
      </c>
      <c r="AY307" s="41">
        <v>0</v>
      </c>
      <c r="AZ307" s="40"/>
      <c r="BA307" s="40"/>
      <c r="BB307" s="40"/>
      <c r="BC307" s="40"/>
      <c r="BD307" s="40"/>
      <c r="BE307" s="40"/>
      <c r="BF307" s="39">
        <v>0</v>
      </c>
      <c r="BG307" s="38">
        <v>0</v>
      </c>
      <c r="BK307" s="37"/>
      <c r="BL307" s="37"/>
      <c r="BM307" s="37"/>
      <c r="BN307" s="32"/>
      <c r="BP307" s="36"/>
      <c r="BQ307" s="36"/>
      <c r="BR307" s="36"/>
      <c r="CE307" s="35">
        <f t="shared" si="62"/>
        <v>0</v>
      </c>
      <c r="CF307" s="33">
        <f t="shared" si="63"/>
        <v>0</v>
      </c>
      <c r="CG307" s="34">
        <f t="shared" si="64"/>
        <v>0</v>
      </c>
      <c r="CH307" s="33">
        <f t="shared" si="65"/>
        <v>0</v>
      </c>
    </row>
    <row r="308" spans="1:86" ht="15" customHeight="1" x14ac:dyDescent="0.25">
      <c r="A308" s="53">
        <v>0</v>
      </c>
      <c r="B308" s="52">
        <v>0</v>
      </c>
      <c r="C308" s="51">
        <v>0</v>
      </c>
      <c r="D308" s="51">
        <v>0</v>
      </c>
      <c r="E308" s="50">
        <v>0</v>
      </c>
      <c r="F308" s="48">
        <v>0</v>
      </c>
      <c r="G308" s="48">
        <v>0</v>
      </c>
      <c r="H308" s="48">
        <v>0</v>
      </c>
      <c r="I308" s="48">
        <v>0</v>
      </c>
      <c r="J308" s="48">
        <v>0</v>
      </c>
      <c r="K308" s="48">
        <v>0</v>
      </c>
      <c r="L308" s="48">
        <v>0</v>
      </c>
      <c r="M308" s="48">
        <v>0</v>
      </c>
      <c r="N308" s="48">
        <v>0</v>
      </c>
      <c r="O308" s="48">
        <f t="shared" si="58"/>
        <v>0</v>
      </c>
      <c r="P308" s="48">
        <f t="shared" si="59"/>
        <v>0</v>
      </c>
      <c r="Q308" s="48">
        <v>0</v>
      </c>
      <c r="R308" s="48">
        <v>0</v>
      </c>
      <c r="S308" s="48">
        <v>0</v>
      </c>
      <c r="T308" s="48">
        <v>0</v>
      </c>
      <c r="U308" s="48">
        <v>0</v>
      </c>
      <c r="V308" s="48">
        <v>0</v>
      </c>
      <c r="W308" s="48">
        <v>0</v>
      </c>
      <c r="X308" s="48">
        <v>0</v>
      </c>
      <c r="Y308" s="48">
        <v>0</v>
      </c>
      <c r="Z308" s="48">
        <v>0</v>
      </c>
      <c r="AA308" s="49">
        <f t="shared" si="60"/>
        <v>0</v>
      </c>
      <c r="AB308" s="49">
        <f t="shared" si="61"/>
        <v>0</v>
      </c>
      <c r="AC308" s="49">
        <v>0</v>
      </c>
      <c r="AD308" s="49">
        <v>0</v>
      </c>
      <c r="AE308" s="49">
        <v>0</v>
      </c>
      <c r="AF308" s="49">
        <v>0</v>
      </c>
      <c r="AG308" s="49">
        <v>0</v>
      </c>
      <c r="AH308" s="49">
        <v>0</v>
      </c>
      <c r="AI308" s="49">
        <v>0</v>
      </c>
      <c r="AJ308" s="49">
        <v>0</v>
      </c>
      <c r="AK308" s="49">
        <v>0</v>
      </c>
      <c r="AL308" s="49">
        <v>0</v>
      </c>
      <c r="AM308" s="49">
        <v>0</v>
      </c>
      <c r="AN308" s="49">
        <v>0</v>
      </c>
      <c r="AO308" s="49">
        <v>0</v>
      </c>
      <c r="AP308" s="49">
        <v>0</v>
      </c>
      <c r="AQ308" s="47">
        <v>0</v>
      </c>
      <c r="AR308" s="48">
        <v>0</v>
      </c>
      <c r="AT308" s="46">
        <v>0</v>
      </c>
      <c r="AU308" s="45">
        <v>0</v>
      </c>
      <c r="AV308" s="44">
        <v>0</v>
      </c>
      <c r="AW308" s="43">
        <v>0</v>
      </c>
      <c r="AX308" s="42">
        <v>0</v>
      </c>
      <c r="AY308" s="41">
        <v>0</v>
      </c>
      <c r="AZ308" s="40"/>
      <c r="BA308" s="40"/>
      <c r="BB308" s="40"/>
      <c r="BC308" s="40"/>
      <c r="BD308" s="40"/>
      <c r="BE308" s="40"/>
      <c r="BF308" s="39">
        <v>0</v>
      </c>
      <c r="BG308" s="38">
        <v>0</v>
      </c>
      <c r="BK308" s="37"/>
      <c r="BL308" s="37"/>
      <c r="BM308" s="37"/>
      <c r="BN308" s="32"/>
      <c r="BP308" s="36"/>
      <c r="BQ308" s="36"/>
      <c r="BR308" s="36"/>
      <c r="CE308" s="35">
        <f t="shared" si="62"/>
        <v>0</v>
      </c>
      <c r="CF308" s="33">
        <f t="shared" si="63"/>
        <v>0</v>
      </c>
      <c r="CG308" s="34">
        <f t="shared" si="64"/>
        <v>0</v>
      </c>
      <c r="CH308" s="33">
        <f t="shared" si="65"/>
        <v>0</v>
      </c>
    </row>
    <row r="309" spans="1:86" ht="15" customHeight="1" x14ac:dyDescent="0.25">
      <c r="A309" s="53">
        <v>0</v>
      </c>
      <c r="B309" s="52">
        <v>0</v>
      </c>
      <c r="C309" s="51">
        <v>0</v>
      </c>
      <c r="D309" s="51">
        <v>0</v>
      </c>
      <c r="E309" s="50">
        <v>0</v>
      </c>
      <c r="F309" s="48">
        <v>0</v>
      </c>
      <c r="G309" s="48">
        <v>0</v>
      </c>
      <c r="H309" s="48">
        <v>0</v>
      </c>
      <c r="I309" s="48">
        <v>0</v>
      </c>
      <c r="J309" s="48">
        <v>0</v>
      </c>
      <c r="K309" s="48">
        <v>0</v>
      </c>
      <c r="L309" s="48">
        <v>0</v>
      </c>
      <c r="M309" s="48">
        <v>0</v>
      </c>
      <c r="N309" s="48">
        <v>0</v>
      </c>
      <c r="O309" s="48">
        <f t="shared" si="58"/>
        <v>0</v>
      </c>
      <c r="P309" s="48">
        <f t="shared" si="59"/>
        <v>0</v>
      </c>
      <c r="Q309" s="48">
        <v>0</v>
      </c>
      <c r="R309" s="48">
        <v>0</v>
      </c>
      <c r="S309" s="48">
        <v>0</v>
      </c>
      <c r="T309" s="48">
        <v>0</v>
      </c>
      <c r="U309" s="48">
        <v>0</v>
      </c>
      <c r="V309" s="48">
        <v>0</v>
      </c>
      <c r="W309" s="48">
        <v>0</v>
      </c>
      <c r="X309" s="48">
        <v>0</v>
      </c>
      <c r="Y309" s="48">
        <v>0</v>
      </c>
      <c r="Z309" s="48">
        <v>0</v>
      </c>
      <c r="AA309" s="49">
        <f t="shared" si="60"/>
        <v>0</v>
      </c>
      <c r="AB309" s="49">
        <f t="shared" si="61"/>
        <v>0</v>
      </c>
      <c r="AC309" s="49">
        <v>0</v>
      </c>
      <c r="AD309" s="49">
        <v>0</v>
      </c>
      <c r="AE309" s="49">
        <v>0</v>
      </c>
      <c r="AF309" s="49">
        <v>0</v>
      </c>
      <c r="AG309" s="49">
        <v>0</v>
      </c>
      <c r="AH309" s="49">
        <v>0</v>
      </c>
      <c r="AI309" s="49">
        <v>0</v>
      </c>
      <c r="AJ309" s="49">
        <v>0</v>
      </c>
      <c r="AK309" s="49">
        <v>0</v>
      </c>
      <c r="AL309" s="49">
        <v>0</v>
      </c>
      <c r="AM309" s="49">
        <v>0</v>
      </c>
      <c r="AN309" s="49">
        <v>0</v>
      </c>
      <c r="AO309" s="49">
        <v>0</v>
      </c>
      <c r="AP309" s="49">
        <v>0</v>
      </c>
      <c r="AQ309" s="47">
        <v>0</v>
      </c>
      <c r="AR309" s="48">
        <v>0</v>
      </c>
      <c r="AT309" s="46">
        <v>0</v>
      </c>
      <c r="AU309" s="45">
        <v>0</v>
      </c>
      <c r="AV309" s="44">
        <v>0</v>
      </c>
      <c r="AW309" s="43">
        <v>0</v>
      </c>
      <c r="AX309" s="42">
        <v>0</v>
      </c>
      <c r="AY309" s="41">
        <v>0</v>
      </c>
      <c r="AZ309" s="40"/>
      <c r="BA309" s="40"/>
      <c r="BB309" s="40"/>
      <c r="BC309" s="40"/>
      <c r="BD309" s="40"/>
      <c r="BE309" s="40"/>
      <c r="BF309" s="39">
        <v>0</v>
      </c>
      <c r="BG309" s="38">
        <v>0</v>
      </c>
      <c r="BK309" s="37"/>
      <c r="BL309" s="37"/>
      <c r="BM309" s="37"/>
      <c r="BN309" s="32"/>
      <c r="BP309" s="36"/>
      <c r="BQ309" s="36"/>
      <c r="BR309" s="36"/>
      <c r="CE309" s="35">
        <f t="shared" si="62"/>
        <v>0</v>
      </c>
      <c r="CF309" s="33">
        <f t="shared" si="63"/>
        <v>0</v>
      </c>
      <c r="CG309" s="34">
        <f t="shared" si="64"/>
        <v>0</v>
      </c>
      <c r="CH309" s="33">
        <f t="shared" si="65"/>
        <v>0</v>
      </c>
    </row>
    <row r="310" spans="1:86" ht="15" customHeight="1" x14ac:dyDescent="0.25">
      <c r="A310" s="53">
        <v>0</v>
      </c>
      <c r="B310" s="52">
        <v>0</v>
      </c>
      <c r="C310" s="51">
        <v>0</v>
      </c>
      <c r="D310" s="51">
        <v>0</v>
      </c>
      <c r="E310" s="50">
        <v>0</v>
      </c>
      <c r="F310" s="48">
        <v>0</v>
      </c>
      <c r="G310" s="48">
        <v>0</v>
      </c>
      <c r="H310" s="48">
        <v>0</v>
      </c>
      <c r="I310" s="48">
        <v>0</v>
      </c>
      <c r="J310" s="48">
        <v>0</v>
      </c>
      <c r="K310" s="48">
        <v>0</v>
      </c>
      <c r="L310" s="48">
        <v>0</v>
      </c>
      <c r="M310" s="48">
        <v>0</v>
      </c>
      <c r="N310" s="48">
        <v>0</v>
      </c>
      <c r="O310" s="48">
        <f t="shared" si="58"/>
        <v>0</v>
      </c>
      <c r="P310" s="48">
        <f t="shared" si="59"/>
        <v>0</v>
      </c>
      <c r="Q310" s="48">
        <v>0</v>
      </c>
      <c r="R310" s="48">
        <v>0</v>
      </c>
      <c r="S310" s="48">
        <v>0</v>
      </c>
      <c r="T310" s="48">
        <v>0</v>
      </c>
      <c r="U310" s="48">
        <v>0</v>
      </c>
      <c r="V310" s="48">
        <v>0</v>
      </c>
      <c r="W310" s="48">
        <v>0</v>
      </c>
      <c r="X310" s="48">
        <v>0</v>
      </c>
      <c r="Y310" s="48">
        <v>0</v>
      </c>
      <c r="Z310" s="48">
        <v>0</v>
      </c>
      <c r="AA310" s="49">
        <f t="shared" si="60"/>
        <v>0</v>
      </c>
      <c r="AB310" s="49">
        <f t="shared" si="61"/>
        <v>0</v>
      </c>
      <c r="AC310" s="49">
        <v>0</v>
      </c>
      <c r="AD310" s="49">
        <v>0</v>
      </c>
      <c r="AE310" s="49">
        <v>0</v>
      </c>
      <c r="AF310" s="49">
        <v>0</v>
      </c>
      <c r="AG310" s="49">
        <v>0</v>
      </c>
      <c r="AH310" s="49">
        <v>0</v>
      </c>
      <c r="AI310" s="49">
        <v>0</v>
      </c>
      <c r="AJ310" s="49">
        <v>0</v>
      </c>
      <c r="AK310" s="49">
        <v>0</v>
      </c>
      <c r="AL310" s="49">
        <v>0</v>
      </c>
      <c r="AM310" s="49">
        <v>0</v>
      </c>
      <c r="AN310" s="49">
        <v>0</v>
      </c>
      <c r="AO310" s="49">
        <v>0</v>
      </c>
      <c r="AP310" s="49">
        <v>0</v>
      </c>
      <c r="AQ310" s="47">
        <v>0</v>
      </c>
      <c r="AR310" s="48">
        <v>0</v>
      </c>
      <c r="AT310" s="46">
        <v>0</v>
      </c>
      <c r="AU310" s="45">
        <v>0</v>
      </c>
      <c r="AV310" s="44">
        <v>0</v>
      </c>
      <c r="AW310" s="43">
        <v>0</v>
      </c>
      <c r="AX310" s="42">
        <v>0</v>
      </c>
      <c r="AY310" s="41">
        <v>0</v>
      </c>
      <c r="AZ310" s="40"/>
      <c r="BA310" s="40"/>
      <c r="BB310" s="40"/>
      <c r="BC310" s="40"/>
      <c r="BD310" s="40"/>
      <c r="BE310" s="40"/>
      <c r="BF310" s="39">
        <v>0</v>
      </c>
      <c r="BG310" s="38">
        <v>0</v>
      </c>
      <c r="BK310" s="37"/>
      <c r="BL310" s="37"/>
      <c r="BM310" s="37"/>
      <c r="BN310" s="32"/>
      <c r="BP310" s="36"/>
      <c r="BQ310" s="36"/>
      <c r="BR310" s="36"/>
      <c r="CE310" s="35">
        <f t="shared" si="62"/>
        <v>0</v>
      </c>
      <c r="CF310" s="33">
        <f t="shared" si="63"/>
        <v>0</v>
      </c>
      <c r="CG310" s="34">
        <f t="shared" si="64"/>
        <v>0</v>
      </c>
      <c r="CH310" s="33">
        <f t="shared" si="65"/>
        <v>0</v>
      </c>
    </row>
    <row r="311" spans="1:86" ht="15" customHeight="1" x14ac:dyDescent="0.25">
      <c r="A311" s="53">
        <v>0</v>
      </c>
      <c r="B311" s="52">
        <v>0</v>
      </c>
      <c r="C311" s="51">
        <v>0</v>
      </c>
      <c r="D311" s="51">
        <v>0</v>
      </c>
      <c r="E311" s="50">
        <v>0</v>
      </c>
      <c r="F311" s="48">
        <v>0</v>
      </c>
      <c r="G311" s="48">
        <v>0</v>
      </c>
      <c r="H311" s="48">
        <v>0</v>
      </c>
      <c r="I311" s="48">
        <v>0</v>
      </c>
      <c r="J311" s="48">
        <v>0</v>
      </c>
      <c r="K311" s="48">
        <v>0</v>
      </c>
      <c r="L311" s="48">
        <v>0</v>
      </c>
      <c r="M311" s="48">
        <v>0</v>
      </c>
      <c r="N311" s="48">
        <v>0</v>
      </c>
      <c r="O311" s="48">
        <f t="shared" si="58"/>
        <v>0</v>
      </c>
      <c r="P311" s="48">
        <f t="shared" si="59"/>
        <v>0</v>
      </c>
      <c r="Q311" s="48">
        <v>0</v>
      </c>
      <c r="R311" s="48">
        <v>0</v>
      </c>
      <c r="S311" s="48">
        <v>0</v>
      </c>
      <c r="T311" s="48">
        <v>0</v>
      </c>
      <c r="U311" s="48">
        <v>0</v>
      </c>
      <c r="V311" s="48">
        <v>0</v>
      </c>
      <c r="W311" s="48">
        <v>0</v>
      </c>
      <c r="X311" s="48">
        <v>0</v>
      </c>
      <c r="Y311" s="48">
        <v>0</v>
      </c>
      <c r="Z311" s="48">
        <v>0</v>
      </c>
      <c r="AA311" s="49">
        <f t="shared" si="60"/>
        <v>0</v>
      </c>
      <c r="AB311" s="49">
        <f t="shared" si="61"/>
        <v>0</v>
      </c>
      <c r="AC311" s="49">
        <v>0</v>
      </c>
      <c r="AD311" s="49">
        <v>0</v>
      </c>
      <c r="AE311" s="49">
        <v>0</v>
      </c>
      <c r="AF311" s="49">
        <v>0</v>
      </c>
      <c r="AG311" s="49">
        <v>0</v>
      </c>
      <c r="AH311" s="49">
        <v>0</v>
      </c>
      <c r="AI311" s="49">
        <v>0</v>
      </c>
      <c r="AJ311" s="49">
        <v>0</v>
      </c>
      <c r="AK311" s="49">
        <v>0</v>
      </c>
      <c r="AL311" s="49">
        <v>0</v>
      </c>
      <c r="AM311" s="49">
        <v>0</v>
      </c>
      <c r="AN311" s="49">
        <v>0</v>
      </c>
      <c r="AO311" s="49">
        <v>0</v>
      </c>
      <c r="AP311" s="49">
        <v>0</v>
      </c>
      <c r="AQ311" s="47">
        <v>0</v>
      </c>
      <c r="AR311" s="48">
        <v>0</v>
      </c>
      <c r="AT311" s="46">
        <v>0</v>
      </c>
      <c r="AU311" s="45">
        <v>0</v>
      </c>
      <c r="AV311" s="44">
        <v>0</v>
      </c>
      <c r="AW311" s="43">
        <v>0</v>
      </c>
      <c r="AX311" s="42">
        <v>0</v>
      </c>
      <c r="AY311" s="41">
        <v>0</v>
      </c>
      <c r="AZ311" s="40"/>
      <c r="BA311" s="40"/>
      <c r="BB311" s="40"/>
      <c r="BC311" s="40"/>
      <c r="BD311" s="40"/>
      <c r="BE311" s="40"/>
      <c r="BF311" s="39">
        <v>0</v>
      </c>
      <c r="BG311" s="38">
        <v>0</v>
      </c>
      <c r="BK311" s="37"/>
      <c r="BL311" s="37"/>
      <c r="BM311" s="37"/>
      <c r="BN311" s="32"/>
      <c r="BP311" s="36"/>
      <c r="BQ311" s="36"/>
      <c r="BR311" s="36"/>
      <c r="CE311" s="35">
        <f t="shared" si="62"/>
        <v>0</v>
      </c>
      <c r="CF311" s="33">
        <f t="shared" si="63"/>
        <v>0</v>
      </c>
      <c r="CG311" s="34">
        <f t="shared" si="64"/>
        <v>0</v>
      </c>
      <c r="CH311" s="33">
        <f t="shared" si="65"/>
        <v>0</v>
      </c>
    </row>
    <row r="312" spans="1:86" ht="15" customHeight="1" x14ac:dyDescent="0.25">
      <c r="A312" s="53">
        <v>0</v>
      </c>
      <c r="B312" s="52">
        <v>0</v>
      </c>
      <c r="C312" s="51">
        <v>0</v>
      </c>
      <c r="D312" s="51">
        <v>0</v>
      </c>
      <c r="E312" s="50">
        <v>0</v>
      </c>
      <c r="F312" s="48">
        <v>0</v>
      </c>
      <c r="G312" s="48">
        <v>0</v>
      </c>
      <c r="H312" s="48">
        <v>0</v>
      </c>
      <c r="I312" s="48">
        <v>0</v>
      </c>
      <c r="J312" s="48">
        <v>0</v>
      </c>
      <c r="K312" s="48">
        <v>0</v>
      </c>
      <c r="L312" s="48">
        <v>0</v>
      </c>
      <c r="M312" s="48">
        <v>0</v>
      </c>
      <c r="N312" s="48">
        <v>0</v>
      </c>
      <c r="O312" s="48">
        <f t="shared" si="58"/>
        <v>0</v>
      </c>
      <c r="P312" s="48">
        <f t="shared" si="59"/>
        <v>0</v>
      </c>
      <c r="Q312" s="48">
        <v>0</v>
      </c>
      <c r="R312" s="48">
        <v>0</v>
      </c>
      <c r="S312" s="48">
        <v>0</v>
      </c>
      <c r="T312" s="48">
        <v>0</v>
      </c>
      <c r="U312" s="48">
        <v>0</v>
      </c>
      <c r="V312" s="48">
        <v>0</v>
      </c>
      <c r="W312" s="48">
        <v>0</v>
      </c>
      <c r="X312" s="48">
        <v>0</v>
      </c>
      <c r="Y312" s="48">
        <v>0</v>
      </c>
      <c r="Z312" s="48">
        <v>0</v>
      </c>
      <c r="AA312" s="49">
        <f t="shared" si="60"/>
        <v>0</v>
      </c>
      <c r="AB312" s="49">
        <f t="shared" si="61"/>
        <v>0</v>
      </c>
      <c r="AC312" s="49">
        <v>0</v>
      </c>
      <c r="AD312" s="49">
        <v>0</v>
      </c>
      <c r="AE312" s="49">
        <v>0</v>
      </c>
      <c r="AF312" s="49">
        <v>0</v>
      </c>
      <c r="AG312" s="49">
        <v>0</v>
      </c>
      <c r="AH312" s="49">
        <v>0</v>
      </c>
      <c r="AI312" s="49">
        <v>0</v>
      </c>
      <c r="AJ312" s="49">
        <v>0</v>
      </c>
      <c r="AK312" s="49">
        <v>0</v>
      </c>
      <c r="AL312" s="49">
        <v>0</v>
      </c>
      <c r="AM312" s="49">
        <v>0</v>
      </c>
      <c r="AN312" s="49">
        <v>0</v>
      </c>
      <c r="AO312" s="49">
        <v>0</v>
      </c>
      <c r="AP312" s="49">
        <v>0</v>
      </c>
      <c r="AQ312" s="47">
        <v>0</v>
      </c>
      <c r="AR312" s="48">
        <v>0</v>
      </c>
      <c r="AT312" s="46">
        <v>0</v>
      </c>
      <c r="AU312" s="45">
        <v>0</v>
      </c>
      <c r="AV312" s="44">
        <v>0</v>
      </c>
      <c r="AW312" s="43">
        <v>0</v>
      </c>
      <c r="AX312" s="42">
        <v>0</v>
      </c>
      <c r="AY312" s="41">
        <v>0</v>
      </c>
      <c r="AZ312" s="40"/>
      <c r="BA312" s="40"/>
      <c r="BB312" s="40"/>
      <c r="BC312" s="40"/>
      <c r="BD312" s="40"/>
      <c r="BE312" s="40"/>
      <c r="BF312" s="39">
        <v>0</v>
      </c>
      <c r="BG312" s="38">
        <v>0</v>
      </c>
      <c r="BK312" s="37"/>
      <c r="BL312" s="37"/>
      <c r="BM312" s="37"/>
      <c r="BN312" s="32"/>
      <c r="BP312" s="36"/>
      <c r="BQ312" s="36"/>
      <c r="BR312" s="36"/>
      <c r="CE312" s="35">
        <f t="shared" si="62"/>
        <v>0</v>
      </c>
      <c r="CF312" s="33">
        <f t="shared" si="63"/>
        <v>0</v>
      </c>
      <c r="CG312" s="34">
        <f t="shared" si="64"/>
        <v>0</v>
      </c>
      <c r="CH312" s="33">
        <f t="shared" si="65"/>
        <v>0</v>
      </c>
    </row>
    <row r="313" spans="1:86" ht="15" customHeight="1" x14ac:dyDescent="0.25">
      <c r="A313" s="53">
        <v>0</v>
      </c>
      <c r="B313" s="52">
        <v>0</v>
      </c>
      <c r="C313" s="51">
        <v>0</v>
      </c>
      <c r="D313" s="51">
        <v>0</v>
      </c>
      <c r="E313" s="50">
        <v>0</v>
      </c>
      <c r="F313" s="48">
        <v>0</v>
      </c>
      <c r="G313" s="48">
        <v>0</v>
      </c>
      <c r="H313" s="48">
        <v>0</v>
      </c>
      <c r="I313" s="48">
        <v>0</v>
      </c>
      <c r="J313" s="48">
        <v>0</v>
      </c>
      <c r="K313" s="48">
        <v>0</v>
      </c>
      <c r="L313" s="48">
        <v>0</v>
      </c>
      <c r="M313" s="48">
        <v>0</v>
      </c>
      <c r="N313" s="48">
        <v>0</v>
      </c>
      <c r="O313" s="48">
        <f t="shared" si="58"/>
        <v>0</v>
      </c>
      <c r="P313" s="48">
        <f t="shared" si="59"/>
        <v>0</v>
      </c>
      <c r="Q313" s="48">
        <v>0</v>
      </c>
      <c r="R313" s="48">
        <v>0</v>
      </c>
      <c r="S313" s="48">
        <v>0</v>
      </c>
      <c r="T313" s="48">
        <v>0</v>
      </c>
      <c r="U313" s="48">
        <v>0</v>
      </c>
      <c r="V313" s="48">
        <v>0</v>
      </c>
      <c r="W313" s="48">
        <v>0</v>
      </c>
      <c r="X313" s="48">
        <v>0</v>
      </c>
      <c r="Y313" s="48">
        <v>0</v>
      </c>
      <c r="Z313" s="48">
        <v>0</v>
      </c>
      <c r="AA313" s="49">
        <f t="shared" si="60"/>
        <v>0</v>
      </c>
      <c r="AB313" s="49">
        <f t="shared" si="61"/>
        <v>0</v>
      </c>
      <c r="AC313" s="49">
        <v>0</v>
      </c>
      <c r="AD313" s="49">
        <v>0</v>
      </c>
      <c r="AE313" s="49">
        <v>0</v>
      </c>
      <c r="AF313" s="49">
        <v>0</v>
      </c>
      <c r="AG313" s="49">
        <v>0</v>
      </c>
      <c r="AH313" s="49">
        <v>0</v>
      </c>
      <c r="AI313" s="49">
        <v>0</v>
      </c>
      <c r="AJ313" s="49">
        <v>0</v>
      </c>
      <c r="AK313" s="49">
        <v>0</v>
      </c>
      <c r="AL313" s="49">
        <v>0</v>
      </c>
      <c r="AM313" s="49">
        <v>0</v>
      </c>
      <c r="AN313" s="49">
        <v>0</v>
      </c>
      <c r="AO313" s="49">
        <v>0</v>
      </c>
      <c r="AP313" s="49">
        <v>0</v>
      </c>
      <c r="AQ313" s="47">
        <v>0</v>
      </c>
      <c r="AR313" s="48">
        <v>0</v>
      </c>
      <c r="AT313" s="46">
        <v>0</v>
      </c>
      <c r="AU313" s="45">
        <v>0</v>
      </c>
      <c r="AV313" s="44">
        <v>0</v>
      </c>
      <c r="AW313" s="43">
        <v>0</v>
      </c>
      <c r="AX313" s="42">
        <v>0</v>
      </c>
      <c r="AY313" s="41">
        <v>0</v>
      </c>
      <c r="AZ313" s="40"/>
      <c r="BA313" s="40"/>
      <c r="BB313" s="40"/>
      <c r="BC313" s="40"/>
      <c r="BD313" s="40"/>
      <c r="BE313" s="40"/>
      <c r="BF313" s="39">
        <v>0</v>
      </c>
      <c r="BG313" s="38">
        <v>0</v>
      </c>
      <c r="BK313" s="37"/>
      <c r="BL313" s="37"/>
      <c r="BM313" s="37"/>
      <c r="BN313" s="32"/>
      <c r="BP313" s="36"/>
      <c r="BQ313" s="36"/>
      <c r="BR313" s="36"/>
      <c r="CE313" s="35">
        <f t="shared" si="62"/>
        <v>0</v>
      </c>
      <c r="CF313" s="33">
        <f t="shared" si="63"/>
        <v>0</v>
      </c>
      <c r="CG313" s="34">
        <f t="shared" si="64"/>
        <v>0</v>
      </c>
      <c r="CH313" s="33">
        <f t="shared" si="65"/>
        <v>0</v>
      </c>
    </row>
    <row r="314" spans="1:86" ht="15" customHeight="1" x14ac:dyDescent="0.25">
      <c r="A314" s="53">
        <v>0</v>
      </c>
      <c r="B314" s="52">
        <v>0</v>
      </c>
      <c r="C314" s="51">
        <v>0</v>
      </c>
      <c r="D314" s="51">
        <v>0</v>
      </c>
      <c r="E314" s="50">
        <v>0</v>
      </c>
      <c r="F314" s="48">
        <v>0</v>
      </c>
      <c r="G314" s="48">
        <v>0</v>
      </c>
      <c r="H314" s="48">
        <v>0</v>
      </c>
      <c r="I314" s="48">
        <v>0</v>
      </c>
      <c r="J314" s="48">
        <v>0</v>
      </c>
      <c r="K314" s="48">
        <v>0</v>
      </c>
      <c r="L314" s="48">
        <v>0</v>
      </c>
      <c r="M314" s="48">
        <v>0</v>
      </c>
      <c r="N314" s="48">
        <v>0</v>
      </c>
      <c r="O314" s="48">
        <f t="shared" si="58"/>
        <v>0</v>
      </c>
      <c r="P314" s="48">
        <f t="shared" si="59"/>
        <v>0</v>
      </c>
      <c r="Q314" s="48">
        <v>0</v>
      </c>
      <c r="R314" s="48">
        <v>0</v>
      </c>
      <c r="S314" s="48">
        <v>0</v>
      </c>
      <c r="T314" s="48">
        <v>0</v>
      </c>
      <c r="U314" s="48">
        <v>0</v>
      </c>
      <c r="V314" s="48">
        <v>0</v>
      </c>
      <c r="W314" s="48">
        <v>0</v>
      </c>
      <c r="X314" s="48">
        <v>0</v>
      </c>
      <c r="Y314" s="48">
        <v>0</v>
      </c>
      <c r="Z314" s="48">
        <v>0</v>
      </c>
      <c r="AA314" s="49">
        <f t="shared" si="60"/>
        <v>0</v>
      </c>
      <c r="AB314" s="49">
        <f t="shared" si="61"/>
        <v>0</v>
      </c>
      <c r="AC314" s="49">
        <v>0</v>
      </c>
      <c r="AD314" s="49">
        <v>0</v>
      </c>
      <c r="AE314" s="49">
        <v>0</v>
      </c>
      <c r="AF314" s="49">
        <v>0</v>
      </c>
      <c r="AG314" s="49">
        <v>0</v>
      </c>
      <c r="AH314" s="49">
        <v>0</v>
      </c>
      <c r="AI314" s="49">
        <v>0</v>
      </c>
      <c r="AJ314" s="49">
        <v>0</v>
      </c>
      <c r="AK314" s="49">
        <v>0</v>
      </c>
      <c r="AL314" s="49">
        <v>0</v>
      </c>
      <c r="AM314" s="49">
        <v>0</v>
      </c>
      <c r="AN314" s="49">
        <v>0</v>
      </c>
      <c r="AO314" s="49">
        <v>0</v>
      </c>
      <c r="AP314" s="49">
        <v>0</v>
      </c>
      <c r="AQ314" s="47">
        <v>0</v>
      </c>
      <c r="AR314" s="48">
        <v>0</v>
      </c>
      <c r="AT314" s="46">
        <v>0</v>
      </c>
      <c r="AU314" s="45">
        <v>0</v>
      </c>
      <c r="AV314" s="44">
        <v>0</v>
      </c>
      <c r="AW314" s="43">
        <v>0</v>
      </c>
      <c r="AX314" s="42">
        <v>0</v>
      </c>
      <c r="AY314" s="41">
        <v>0</v>
      </c>
      <c r="AZ314" s="40"/>
      <c r="BA314" s="40"/>
      <c r="BB314" s="40"/>
      <c r="BC314" s="40"/>
      <c r="BD314" s="40"/>
      <c r="BE314" s="40"/>
      <c r="BF314" s="39">
        <v>0</v>
      </c>
      <c r="BG314" s="38">
        <v>0</v>
      </c>
      <c r="BK314" s="37"/>
      <c r="BL314" s="37"/>
      <c r="BM314" s="37"/>
      <c r="BN314" s="32"/>
      <c r="BP314" s="36"/>
      <c r="BQ314" s="36"/>
      <c r="BR314" s="36"/>
      <c r="CE314" s="35">
        <f t="shared" si="62"/>
        <v>0</v>
      </c>
      <c r="CF314" s="33">
        <f t="shared" si="63"/>
        <v>0</v>
      </c>
      <c r="CG314" s="34">
        <f t="shared" si="64"/>
        <v>0</v>
      </c>
      <c r="CH314" s="33">
        <f t="shared" si="65"/>
        <v>0</v>
      </c>
    </row>
    <row r="315" spans="1:86" ht="15" customHeight="1" x14ac:dyDescent="0.25">
      <c r="A315" s="53">
        <v>0</v>
      </c>
      <c r="B315" s="52">
        <v>0</v>
      </c>
      <c r="C315" s="51">
        <v>0</v>
      </c>
      <c r="D315" s="51">
        <v>0</v>
      </c>
      <c r="E315" s="50">
        <v>0</v>
      </c>
      <c r="F315" s="48">
        <v>0</v>
      </c>
      <c r="G315" s="48">
        <v>0</v>
      </c>
      <c r="H315" s="48">
        <v>0</v>
      </c>
      <c r="I315" s="48">
        <v>0</v>
      </c>
      <c r="J315" s="48">
        <v>0</v>
      </c>
      <c r="K315" s="48">
        <v>0</v>
      </c>
      <c r="L315" s="48">
        <v>0</v>
      </c>
      <c r="M315" s="48">
        <v>0</v>
      </c>
      <c r="N315" s="48">
        <v>0</v>
      </c>
      <c r="O315" s="48">
        <f t="shared" si="58"/>
        <v>0</v>
      </c>
      <c r="P315" s="48">
        <f t="shared" si="59"/>
        <v>0</v>
      </c>
      <c r="Q315" s="48">
        <v>0</v>
      </c>
      <c r="R315" s="48">
        <v>0</v>
      </c>
      <c r="S315" s="48">
        <v>0</v>
      </c>
      <c r="T315" s="48">
        <v>0</v>
      </c>
      <c r="U315" s="48">
        <v>0</v>
      </c>
      <c r="V315" s="48">
        <v>0</v>
      </c>
      <c r="W315" s="48">
        <v>0</v>
      </c>
      <c r="X315" s="48">
        <v>0</v>
      </c>
      <c r="Y315" s="48">
        <v>0</v>
      </c>
      <c r="Z315" s="48">
        <v>0</v>
      </c>
      <c r="AA315" s="49">
        <f t="shared" si="60"/>
        <v>0</v>
      </c>
      <c r="AB315" s="49">
        <f t="shared" si="61"/>
        <v>0</v>
      </c>
      <c r="AC315" s="49">
        <v>0</v>
      </c>
      <c r="AD315" s="49">
        <v>0</v>
      </c>
      <c r="AE315" s="49">
        <v>0</v>
      </c>
      <c r="AF315" s="49">
        <v>0</v>
      </c>
      <c r="AG315" s="49">
        <v>0</v>
      </c>
      <c r="AH315" s="49">
        <v>0</v>
      </c>
      <c r="AI315" s="49">
        <v>0</v>
      </c>
      <c r="AJ315" s="49">
        <v>0</v>
      </c>
      <c r="AK315" s="49">
        <v>0</v>
      </c>
      <c r="AL315" s="49">
        <v>0</v>
      </c>
      <c r="AM315" s="49">
        <v>0</v>
      </c>
      <c r="AN315" s="49">
        <v>0</v>
      </c>
      <c r="AO315" s="49">
        <v>0</v>
      </c>
      <c r="AP315" s="49">
        <v>0</v>
      </c>
      <c r="AQ315" s="47">
        <v>0</v>
      </c>
      <c r="AR315" s="48">
        <v>0</v>
      </c>
      <c r="AT315" s="46">
        <v>0</v>
      </c>
      <c r="AU315" s="45">
        <v>0</v>
      </c>
      <c r="AV315" s="44">
        <v>0</v>
      </c>
      <c r="AW315" s="43">
        <v>0</v>
      </c>
      <c r="AX315" s="42">
        <v>0</v>
      </c>
      <c r="AY315" s="41">
        <v>0</v>
      </c>
      <c r="AZ315" s="40"/>
      <c r="BA315" s="40"/>
      <c r="BB315" s="40"/>
      <c r="BC315" s="40"/>
      <c r="BD315" s="40"/>
      <c r="BE315" s="40"/>
      <c r="BF315" s="39">
        <v>0</v>
      </c>
      <c r="BG315" s="38">
        <v>0</v>
      </c>
      <c r="BK315" s="37"/>
      <c r="BL315" s="37"/>
      <c r="BM315" s="37"/>
      <c r="BN315" s="32"/>
      <c r="BP315" s="36"/>
      <c r="BQ315" s="36"/>
      <c r="BR315" s="36"/>
      <c r="CE315" s="35">
        <f t="shared" si="62"/>
        <v>0</v>
      </c>
      <c r="CF315" s="33">
        <f t="shared" si="63"/>
        <v>0</v>
      </c>
      <c r="CG315" s="34">
        <f t="shared" si="64"/>
        <v>0</v>
      </c>
      <c r="CH315" s="33">
        <f t="shared" si="65"/>
        <v>0</v>
      </c>
    </row>
    <row r="316" spans="1:86" ht="15" customHeight="1" x14ac:dyDescent="0.25">
      <c r="A316" s="53">
        <v>0</v>
      </c>
      <c r="B316" s="52">
        <v>0</v>
      </c>
      <c r="C316" s="51">
        <v>0</v>
      </c>
      <c r="D316" s="51">
        <v>0</v>
      </c>
      <c r="E316" s="50">
        <v>0</v>
      </c>
      <c r="F316" s="48">
        <v>0</v>
      </c>
      <c r="G316" s="48">
        <v>0</v>
      </c>
      <c r="H316" s="48">
        <v>0</v>
      </c>
      <c r="I316" s="48">
        <v>0</v>
      </c>
      <c r="J316" s="48">
        <v>0</v>
      </c>
      <c r="K316" s="48">
        <v>0</v>
      </c>
      <c r="L316" s="48">
        <v>0</v>
      </c>
      <c r="M316" s="48">
        <v>0</v>
      </c>
      <c r="N316" s="48">
        <v>0</v>
      </c>
      <c r="O316" s="48">
        <f t="shared" si="58"/>
        <v>0</v>
      </c>
      <c r="P316" s="48">
        <f t="shared" si="59"/>
        <v>0</v>
      </c>
      <c r="Q316" s="48">
        <v>0</v>
      </c>
      <c r="R316" s="48">
        <v>0</v>
      </c>
      <c r="S316" s="48">
        <v>0</v>
      </c>
      <c r="T316" s="48">
        <v>0</v>
      </c>
      <c r="U316" s="48">
        <v>0</v>
      </c>
      <c r="V316" s="48">
        <v>0</v>
      </c>
      <c r="W316" s="48">
        <v>0</v>
      </c>
      <c r="X316" s="48">
        <v>0</v>
      </c>
      <c r="Y316" s="48">
        <v>0</v>
      </c>
      <c r="Z316" s="48">
        <v>0</v>
      </c>
      <c r="AA316" s="49">
        <f t="shared" si="60"/>
        <v>0</v>
      </c>
      <c r="AB316" s="49">
        <f t="shared" si="61"/>
        <v>0</v>
      </c>
      <c r="AC316" s="49">
        <v>0</v>
      </c>
      <c r="AD316" s="49">
        <v>0</v>
      </c>
      <c r="AE316" s="49">
        <v>0</v>
      </c>
      <c r="AF316" s="49">
        <v>0</v>
      </c>
      <c r="AG316" s="49">
        <v>0</v>
      </c>
      <c r="AH316" s="49">
        <v>0</v>
      </c>
      <c r="AI316" s="49">
        <v>0</v>
      </c>
      <c r="AJ316" s="49">
        <v>0</v>
      </c>
      <c r="AK316" s="49">
        <v>0</v>
      </c>
      <c r="AL316" s="49">
        <v>0</v>
      </c>
      <c r="AM316" s="49">
        <v>0</v>
      </c>
      <c r="AN316" s="49">
        <v>0</v>
      </c>
      <c r="AO316" s="49">
        <v>0</v>
      </c>
      <c r="AP316" s="49">
        <v>0</v>
      </c>
      <c r="AQ316" s="47">
        <v>0</v>
      </c>
      <c r="AR316" s="48">
        <v>0</v>
      </c>
      <c r="AT316" s="46">
        <v>0</v>
      </c>
      <c r="AU316" s="45">
        <v>0</v>
      </c>
      <c r="AV316" s="44">
        <v>0</v>
      </c>
      <c r="AW316" s="43">
        <v>0</v>
      </c>
      <c r="AX316" s="42">
        <v>0</v>
      </c>
      <c r="AY316" s="41">
        <v>0</v>
      </c>
      <c r="AZ316" s="40"/>
      <c r="BA316" s="40"/>
      <c r="BB316" s="40"/>
      <c r="BC316" s="40"/>
      <c r="BD316" s="40"/>
      <c r="BE316" s="40"/>
      <c r="BF316" s="39">
        <v>0</v>
      </c>
      <c r="BG316" s="38">
        <v>0</v>
      </c>
      <c r="BK316" s="37"/>
      <c r="BL316" s="37"/>
      <c r="BM316" s="37"/>
      <c r="BN316" s="32"/>
      <c r="BP316" s="36"/>
      <c r="BQ316" s="36"/>
      <c r="BR316" s="36"/>
      <c r="CE316" s="35">
        <f t="shared" si="62"/>
        <v>0</v>
      </c>
      <c r="CF316" s="33">
        <f t="shared" si="63"/>
        <v>0</v>
      </c>
      <c r="CG316" s="34">
        <f t="shared" si="64"/>
        <v>0</v>
      </c>
      <c r="CH316" s="33">
        <f t="shared" si="65"/>
        <v>0</v>
      </c>
    </row>
    <row r="317" spans="1:86" ht="15" customHeight="1" x14ac:dyDescent="0.25">
      <c r="A317" s="53">
        <v>0</v>
      </c>
      <c r="B317" s="52">
        <v>0</v>
      </c>
      <c r="C317" s="51">
        <v>0</v>
      </c>
      <c r="D317" s="51">
        <v>0</v>
      </c>
      <c r="E317" s="50">
        <v>0</v>
      </c>
      <c r="F317" s="48">
        <v>0</v>
      </c>
      <c r="G317" s="48">
        <v>0</v>
      </c>
      <c r="H317" s="48">
        <v>0</v>
      </c>
      <c r="I317" s="48">
        <v>0</v>
      </c>
      <c r="J317" s="48">
        <v>0</v>
      </c>
      <c r="K317" s="48">
        <v>0</v>
      </c>
      <c r="L317" s="48">
        <v>0</v>
      </c>
      <c r="M317" s="48">
        <v>0</v>
      </c>
      <c r="N317" s="48">
        <v>0</v>
      </c>
      <c r="O317" s="48">
        <f t="shared" si="58"/>
        <v>0</v>
      </c>
      <c r="P317" s="48">
        <f t="shared" si="59"/>
        <v>0</v>
      </c>
      <c r="Q317" s="48">
        <v>0</v>
      </c>
      <c r="R317" s="48">
        <v>0</v>
      </c>
      <c r="S317" s="48">
        <v>0</v>
      </c>
      <c r="T317" s="48">
        <v>0</v>
      </c>
      <c r="U317" s="48">
        <v>0</v>
      </c>
      <c r="V317" s="48">
        <v>0</v>
      </c>
      <c r="W317" s="48">
        <v>0</v>
      </c>
      <c r="X317" s="48">
        <v>0</v>
      </c>
      <c r="Y317" s="48">
        <v>0</v>
      </c>
      <c r="Z317" s="48">
        <v>0</v>
      </c>
      <c r="AA317" s="49">
        <f t="shared" si="60"/>
        <v>0</v>
      </c>
      <c r="AB317" s="49">
        <f t="shared" si="61"/>
        <v>0</v>
      </c>
      <c r="AC317" s="49">
        <v>0</v>
      </c>
      <c r="AD317" s="49">
        <v>0</v>
      </c>
      <c r="AE317" s="49">
        <v>0</v>
      </c>
      <c r="AF317" s="49">
        <v>0</v>
      </c>
      <c r="AG317" s="49">
        <v>0</v>
      </c>
      <c r="AH317" s="49">
        <v>0</v>
      </c>
      <c r="AI317" s="49">
        <v>0</v>
      </c>
      <c r="AJ317" s="49">
        <v>0</v>
      </c>
      <c r="AK317" s="49">
        <v>0</v>
      </c>
      <c r="AL317" s="49">
        <v>0</v>
      </c>
      <c r="AM317" s="49">
        <v>0</v>
      </c>
      <c r="AN317" s="49">
        <v>0</v>
      </c>
      <c r="AO317" s="49">
        <v>0</v>
      </c>
      <c r="AP317" s="49">
        <v>0</v>
      </c>
      <c r="AQ317" s="47">
        <v>0</v>
      </c>
      <c r="AR317" s="48">
        <v>0</v>
      </c>
      <c r="AT317" s="46">
        <v>0</v>
      </c>
      <c r="AU317" s="45">
        <v>0</v>
      </c>
      <c r="AV317" s="44">
        <v>0</v>
      </c>
      <c r="AW317" s="43">
        <v>0</v>
      </c>
      <c r="AX317" s="42">
        <v>0</v>
      </c>
      <c r="AY317" s="41">
        <v>0</v>
      </c>
      <c r="AZ317" s="40"/>
      <c r="BA317" s="40"/>
      <c r="BB317" s="40"/>
      <c r="BC317" s="40"/>
      <c r="BD317" s="40"/>
      <c r="BE317" s="40"/>
      <c r="BF317" s="39">
        <v>0</v>
      </c>
      <c r="BG317" s="38">
        <v>0</v>
      </c>
      <c r="BK317" s="37"/>
      <c r="BL317" s="37"/>
      <c r="BM317" s="37"/>
      <c r="BN317" s="32"/>
      <c r="BP317" s="36"/>
      <c r="BQ317" s="36"/>
      <c r="BR317" s="36"/>
      <c r="CE317" s="35">
        <f t="shared" si="62"/>
        <v>0</v>
      </c>
      <c r="CF317" s="33">
        <f t="shared" si="63"/>
        <v>0</v>
      </c>
      <c r="CG317" s="34">
        <f t="shared" si="64"/>
        <v>0</v>
      </c>
      <c r="CH317" s="33">
        <f t="shared" si="65"/>
        <v>0</v>
      </c>
    </row>
    <row r="318" spans="1:86" ht="15" customHeight="1" x14ac:dyDescent="0.25">
      <c r="A318" s="53">
        <v>0</v>
      </c>
      <c r="B318" s="52">
        <v>0</v>
      </c>
      <c r="C318" s="51">
        <v>0</v>
      </c>
      <c r="D318" s="51">
        <v>0</v>
      </c>
      <c r="E318" s="50">
        <v>0</v>
      </c>
      <c r="F318" s="48">
        <v>0</v>
      </c>
      <c r="G318" s="48">
        <v>0</v>
      </c>
      <c r="H318" s="48">
        <v>0</v>
      </c>
      <c r="I318" s="48">
        <v>0</v>
      </c>
      <c r="J318" s="48">
        <v>0</v>
      </c>
      <c r="K318" s="48">
        <v>0</v>
      </c>
      <c r="L318" s="48">
        <v>0</v>
      </c>
      <c r="M318" s="48">
        <v>0</v>
      </c>
      <c r="N318" s="48">
        <v>0</v>
      </c>
      <c r="O318" s="48">
        <f t="shared" si="58"/>
        <v>0</v>
      </c>
      <c r="P318" s="48">
        <f t="shared" si="59"/>
        <v>0</v>
      </c>
      <c r="Q318" s="48">
        <v>0</v>
      </c>
      <c r="R318" s="48">
        <v>0</v>
      </c>
      <c r="S318" s="48">
        <v>0</v>
      </c>
      <c r="T318" s="48">
        <v>0</v>
      </c>
      <c r="U318" s="48">
        <v>0</v>
      </c>
      <c r="V318" s="48">
        <v>0</v>
      </c>
      <c r="W318" s="48">
        <v>0</v>
      </c>
      <c r="X318" s="48">
        <v>0</v>
      </c>
      <c r="Y318" s="48">
        <v>0</v>
      </c>
      <c r="Z318" s="48">
        <v>0</v>
      </c>
      <c r="AA318" s="49">
        <f t="shared" si="60"/>
        <v>0</v>
      </c>
      <c r="AB318" s="49">
        <f t="shared" si="61"/>
        <v>0</v>
      </c>
      <c r="AC318" s="49">
        <v>0</v>
      </c>
      <c r="AD318" s="49">
        <v>0</v>
      </c>
      <c r="AE318" s="49">
        <v>0</v>
      </c>
      <c r="AF318" s="49">
        <v>0</v>
      </c>
      <c r="AG318" s="49">
        <v>0</v>
      </c>
      <c r="AH318" s="49">
        <v>0</v>
      </c>
      <c r="AI318" s="49">
        <v>0</v>
      </c>
      <c r="AJ318" s="49">
        <v>0</v>
      </c>
      <c r="AK318" s="49">
        <v>0</v>
      </c>
      <c r="AL318" s="49">
        <v>0</v>
      </c>
      <c r="AM318" s="49">
        <v>0</v>
      </c>
      <c r="AN318" s="49">
        <v>0</v>
      </c>
      <c r="AO318" s="49">
        <v>0</v>
      </c>
      <c r="AP318" s="49">
        <v>0</v>
      </c>
      <c r="AQ318" s="47">
        <v>0</v>
      </c>
      <c r="AR318" s="48">
        <v>0</v>
      </c>
      <c r="AT318" s="46">
        <v>0</v>
      </c>
      <c r="AU318" s="45">
        <v>0</v>
      </c>
      <c r="AV318" s="44">
        <v>0</v>
      </c>
      <c r="AW318" s="43">
        <v>0</v>
      </c>
      <c r="AX318" s="42">
        <v>0</v>
      </c>
      <c r="AY318" s="41">
        <v>0</v>
      </c>
      <c r="AZ318" s="40"/>
      <c r="BA318" s="40"/>
      <c r="BB318" s="40"/>
      <c r="BC318" s="40"/>
      <c r="BD318" s="40"/>
      <c r="BE318" s="40"/>
      <c r="BF318" s="39">
        <v>0</v>
      </c>
      <c r="BG318" s="38">
        <v>0</v>
      </c>
      <c r="BK318" s="37"/>
      <c r="BL318" s="37"/>
      <c r="BM318" s="37"/>
      <c r="BN318" s="32"/>
      <c r="BP318" s="36"/>
      <c r="BQ318" s="36"/>
      <c r="BR318" s="36"/>
      <c r="CE318" s="35">
        <f t="shared" si="62"/>
        <v>0</v>
      </c>
      <c r="CF318" s="33">
        <f t="shared" si="63"/>
        <v>0</v>
      </c>
      <c r="CG318" s="34">
        <f t="shared" si="64"/>
        <v>0</v>
      </c>
      <c r="CH318" s="33">
        <f t="shared" si="65"/>
        <v>0</v>
      </c>
    </row>
    <row r="319" spans="1:86" ht="15" customHeight="1" x14ac:dyDescent="0.25">
      <c r="A319" s="53">
        <v>0</v>
      </c>
      <c r="B319" s="52">
        <v>0</v>
      </c>
      <c r="C319" s="51">
        <v>0</v>
      </c>
      <c r="D319" s="51">
        <v>0</v>
      </c>
      <c r="E319" s="50">
        <v>0</v>
      </c>
      <c r="F319" s="48">
        <v>0</v>
      </c>
      <c r="G319" s="48">
        <v>0</v>
      </c>
      <c r="H319" s="48">
        <v>0</v>
      </c>
      <c r="I319" s="48">
        <v>0</v>
      </c>
      <c r="J319" s="48">
        <v>0</v>
      </c>
      <c r="K319" s="48">
        <v>0</v>
      </c>
      <c r="L319" s="48">
        <v>0</v>
      </c>
      <c r="M319" s="48">
        <v>0</v>
      </c>
      <c r="N319" s="48">
        <v>0</v>
      </c>
      <c r="O319" s="48">
        <f t="shared" si="58"/>
        <v>0</v>
      </c>
      <c r="P319" s="48">
        <f t="shared" si="59"/>
        <v>0</v>
      </c>
      <c r="Q319" s="48">
        <v>0</v>
      </c>
      <c r="R319" s="48">
        <v>0</v>
      </c>
      <c r="S319" s="48">
        <v>0</v>
      </c>
      <c r="T319" s="48">
        <v>0</v>
      </c>
      <c r="U319" s="48">
        <v>0</v>
      </c>
      <c r="V319" s="48">
        <v>0</v>
      </c>
      <c r="W319" s="48">
        <v>0</v>
      </c>
      <c r="X319" s="48">
        <v>0</v>
      </c>
      <c r="Y319" s="48">
        <v>0</v>
      </c>
      <c r="Z319" s="48">
        <v>0</v>
      </c>
      <c r="AA319" s="49">
        <f t="shared" si="60"/>
        <v>0</v>
      </c>
      <c r="AB319" s="49">
        <f t="shared" si="61"/>
        <v>0</v>
      </c>
      <c r="AC319" s="49">
        <v>0</v>
      </c>
      <c r="AD319" s="49">
        <v>0</v>
      </c>
      <c r="AE319" s="49">
        <v>0</v>
      </c>
      <c r="AF319" s="49">
        <v>0</v>
      </c>
      <c r="AG319" s="49">
        <v>0</v>
      </c>
      <c r="AH319" s="49">
        <v>0</v>
      </c>
      <c r="AI319" s="49">
        <v>0</v>
      </c>
      <c r="AJ319" s="49">
        <v>0</v>
      </c>
      <c r="AK319" s="49">
        <v>0</v>
      </c>
      <c r="AL319" s="49">
        <v>0</v>
      </c>
      <c r="AM319" s="49">
        <v>0</v>
      </c>
      <c r="AN319" s="49">
        <v>0</v>
      </c>
      <c r="AO319" s="49">
        <v>0</v>
      </c>
      <c r="AP319" s="49">
        <v>0</v>
      </c>
      <c r="AQ319" s="47">
        <v>0</v>
      </c>
      <c r="AR319" s="48">
        <v>0</v>
      </c>
      <c r="AT319" s="46">
        <v>0</v>
      </c>
      <c r="AU319" s="45">
        <v>0</v>
      </c>
      <c r="AV319" s="44">
        <v>0</v>
      </c>
      <c r="AW319" s="43">
        <v>0</v>
      </c>
      <c r="AX319" s="42">
        <v>0</v>
      </c>
      <c r="AY319" s="41">
        <v>0</v>
      </c>
      <c r="AZ319" s="40"/>
      <c r="BA319" s="40"/>
      <c r="BB319" s="40"/>
      <c r="BC319" s="40"/>
      <c r="BD319" s="40"/>
      <c r="BE319" s="40"/>
      <c r="BF319" s="39">
        <v>0</v>
      </c>
      <c r="BG319" s="38">
        <v>0</v>
      </c>
      <c r="BK319" s="37"/>
      <c r="BL319" s="37"/>
      <c r="BM319" s="37"/>
      <c r="BN319" s="32"/>
      <c r="BP319" s="36"/>
      <c r="BQ319" s="36"/>
      <c r="BR319" s="36"/>
      <c r="CE319" s="35">
        <f t="shared" si="62"/>
        <v>0</v>
      </c>
      <c r="CF319" s="33">
        <f t="shared" si="63"/>
        <v>0</v>
      </c>
      <c r="CG319" s="34">
        <f t="shared" si="64"/>
        <v>0</v>
      </c>
      <c r="CH319" s="33">
        <f t="shared" si="65"/>
        <v>0</v>
      </c>
    </row>
    <row r="320" spans="1:86" ht="15" customHeight="1" x14ac:dyDescent="0.25">
      <c r="A320" s="53">
        <v>0</v>
      </c>
      <c r="B320" s="52">
        <v>0</v>
      </c>
      <c r="C320" s="51">
        <v>0</v>
      </c>
      <c r="D320" s="51">
        <v>0</v>
      </c>
      <c r="E320" s="50">
        <v>0</v>
      </c>
      <c r="F320" s="48">
        <v>0</v>
      </c>
      <c r="G320" s="48">
        <v>0</v>
      </c>
      <c r="H320" s="48">
        <v>0</v>
      </c>
      <c r="I320" s="48">
        <v>0</v>
      </c>
      <c r="J320" s="48">
        <v>0</v>
      </c>
      <c r="K320" s="48">
        <v>0</v>
      </c>
      <c r="L320" s="48">
        <v>0</v>
      </c>
      <c r="M320" s="48">
        <v>0</v>
      </c>
      <c r="N320" s="48">
        <v>0</v>
      </c>
      <c r="O320" s="48">
        <f t="shared" si="58"/>
        <v>0</v>
      </c>
      <c r="P320" s="48">
        <f t="shared" si="59"/>
        <v>0</v>
      </c>
      <c r="Q320" s="48">
        <v>0</v>
      </c>
      <c r="R320" s="48">
        <v>0</v>
      </c>
      <c r="S320" s="48">
        <v>0</v>
      </c>
      <c r="T320" s="48">
        <v>0</v>
      </c>
      <c r="U320" s="48">
        <v>0</v>
      </c>
      <c r="V320" s="48">
        <v>0</v>
      </c>
      <c r="W320" s="48">
        <v>0</v>
      </c>
      <c r="X320" s="48">
        <v>0</v>
      </c>
      <c r="Y320" s="48">
        <v>0</v>
      </c>
      <c r="Z320" s="48">
        <v>0</v>
      </c>
      <c r="AA320" s="49">
        <f t="shared" si="60"/>
        <v>0</v>
      </c>
      <c r="AB320" s="49">
        <f t="shared" si="61"/>
        <v>0</v>
      </c>
      <c r="AC320" s="49">
        <v>0</v>
      </c>
      <c r="AD320" s="49">
        <v>0</v>
      </c>
      <c r="AE320" s="49">
        <v>0</v>
      </c>
      <c r="AF320" s="49">
        <v>0</v>
      </c>
      <c r="AG320" s="49">
        <v>0</v>
      </c>
      <c r="AH320" s="49">
        <v>0</v>
      </c>
      <c r="AI320" s="49">
        <v>0</v>
      </c>
      <c r="AJ320" s="49">
        <v>0</v>
      </c>
      <c r="AK320" s="49">
        <v>0</v>
      </c>
      <c r="AL320" s="49">
        <v>0</v>
      </c>
      <c r="AM320" s="49">
        <v>0</v>
      </c>
      <c r="AN320" s="49">
        <v>0</v>
      </c>
      <c r="AO320" s="49">
        <v>0</v>
      </c>
      <c r="AP320" s="49">
        <v>0</v>
      </c>
      <c r="AQ320" s="47">
        <v>0</v>
      </c>
      <c r="AR320" s="48">
        <v>0</v>
      </c>
      <c r="AT320" s="46">
        <v>0</v>
      </c>
      <c r="AU320" s="45">
        <v>0</v>
      </c>
      <c r="AV320" s="44">
        <v>0</v>
      </c>
      <c r="AW320" s="43">
        <v>0</v>
      </c>
      <c r="AX320" s="42">
        <v>0</v>
      </c>
      <c r="AY320" s="41">
        <v>0</v>
      </c>
      <c r="AZ320" s="40"/>
      <c r="BA320" s="40"/>
      <c r="BB320" s="40"/>
      <c r="BC320" s="40"/>
      <c r="BD320" s="40"/>
      <c r="BE320" s="40"/>
      <c r="BF320" s="39">
        <v>0</v>
      </c>
      <c r="BG320" s="38">
        <v>0</v>
      </c>
      <c r="BK320" s="37"/>
      <c r="BL320" s="37"/>
      <c r="BM320" s="37"/>
      <c r="BN320" s="32"/>
      <c r="BP320" s="36"/>
      <c r="BQ320" s="36"/>
      <c r="BR320" s="36"/>
      <c r="CE320" s="35">
        <f t="shared" si="62"/>
        <v>0</v>
      </c>
      <c r="CF320" s="33">
        <f t="shared" si="63"/>
        <v>0</v>
      </c>
      <c r="CG320" s="34">
        <f t="shared" si="64"/>
        <v>0</v>
      </c>
      <c r="CH320" s="33">
        <f t="shared" si="65"/>
        <v>0</v>
      </c>
    </row>
    <row r="321" spans="1:86" ht="15" customHeight="1" x14ac:dyDescent="0.25">
      <c r="A321" s="53">
        <v>0</v>
      </c>
      <c r="B321" s="52">
        <v>0</v>
      </c>
      <c r="C321" s="51">
        <v>0</v>
      </c>
      <c r="D321" s="51">
        <v>0</v>
      </c>
      <c r="E321" s="50">
        <v>0</v>
      </c>
      <c r="F321" s="48">
        <v>0</v>
      </c>
      <c r="G321" s="48">
        <v>0</v>
      </c>
      <c r="H321" s="48">
        <v>0</v>
      </c>
      <c r="I321" s="48">
        <v>0</v>
      </c>
      <c r="J321" s="48">
        <v>0</v>
      </c>
      <c r="K321" s="48">
        <v>0</v>
      </c>
      <c r="L321" s="48">
        <v>0</v>
      </c>
      <c r="M321" s="48">
        <v>0</v>
      </c>
      <c r="N321" s="48">
        <v>0</v>
      </c>
      <c r="O321" s="48">
        <f t="shared" si="58"/>
        <v>0</v>
      </c>
      <c r="P321" s="48">
        <f t="shared" si="59"/>
        <v>0</v>
      </c>
      <c r="Q321" s="48">
        <v>0</v>
      </c>
      <c r="R321" s="48">
        <v>0</v>
      </c>
      <c r="S321" s="48">
        <v>0</v>
      </c>
      <c r="T321" s="48">
        <v>0</v>
      </c>
      <c r="U321" s="48">
        <v>0</v>
      </c>
      <c r="V321" s="48">
        <v>0</v>
      </c>
      <c r="W321" s="48">
        <v>0</v>
      </c>
      <c r="X321" s="48">
        <v>0</v>
      </c>
      <c r="Y321" s="48">
        <v>0</v>
      </c>
      <c r="Z321" s="48">
        <v>0</v>
      </c>
      <c r="AA321" s="49">
        <f t="shared" si="60"/>
        <v>0</v>
      </c>
      <c r="AB321" s="49">
        <f t="shared" si="61"/>
        <v>0</v>
      </c>
      <c r="AC321" s="49">
        <v>0</v>
      </c>
      <c r="AD321" s="49">
        <v>0</v>
      </c>
      <c r="AE321" s="49">
        <v>0</v>
      </c>
      <c r="AF321" s="49">
        <v>0</v>
      </c>
      <c r="AG321" s="49">
        <v>0</v>
      </c>
      <c r="AH321" s="49">
        <v>0</v>
      </c>
      <c r="AI321" s="49">
        <v>0</v>
      </c>
      <c r="AJ321" s="49">
        <v>0</v>
      </c>
      <c r="AK321" s="49">
        <v>0</v>
      </c>
      <c r="AL321" s="49">
        <v>0</v>
      </c>
      <c r="AM321" s="49">
        <v>0</v>
      </c>
      <c r="AN321" s="49">
        <v>0</v>
      </c>
      <c r="AO321" s="49">
        <v>0</v>
      </c>
      <c r="AP321" s="49">
        <v>0</v>
      </c>
      <c r="AQ321" s="47">
        <v>0</v>
      </c>
      <c r="AR321" s="48">
        <v>0</v>
      </c>
      <c r="AT321" s="46">
        <v>0</v>
      </c>
      <c r="AU321" s="45">
        <v>0</v>
      </c>
      <c r="AV321" s="44">
        <v>0</v>
      </c>
      <c r="AW321" s="43">
        <v>0</v>
      </c>
      <c r="AX321" s="42">
        <v>0</v>
      </c>
      <c r="AY321" s="41">
        <v>0</v>
      </c>
      <c r="AZ321" s="40"/>
      <c r="BA321" s="40"/>
      <c r="BB321" s="40"/>
      <c r="BC321" s="40"/>
      <c r="BD321" s="40"/>
      <c r="BE321" s="40"/>
      <c r="BF321" s="39">
        <v>0</v>
      </c>
      <c r="BG321" s="38">
        <v>0</v>
      </c>
      <c r="BK321" s="37"/>
      <c r="BL321" s="37"/>
      <c r="BM321" s="37"/>
      <c r="BN321" s="32"/>
      <c r="BP321" s="36"/>
      <c r="BQ321" s="36"/>
      <c r="BR321" s="36"/>
      <c r="CE321" s="35">
        <f t="shared" si="62"/>
        <v>0</v>
      </c>
      <c r="CF321" s="33">
        <f t="shared" si="63"/>
        <v>0</v>
      </c>
      <c r="CG321" s="34">
        <f t="shared" si="64"/>
        <v>0</v>
      </c>
      <c r="CH321" s="33">
        <f t="shared" si="65"/>
        <v>0</v>
      </c>
    </row>
    <row r="322" spans="1:86" ht="15" customHeight="1" x14ac:dyDescent="0.25">
      <c r="A322" s="53">
        <v>0</v>
      </c>
      <c r="B322" s="52">
        <v>0</v>
      </c>
      <c r="C322" s="51">
        <v>0</v>
      </c>
      <c r="D322" s="51">
        <v>0</v>
      </c>
      <c r="E322" s="50">
        <v>0</v>
      </c>
      <c r="F322" s="48">
        <v>0</v>
      </c>
      <c r="G322" s="48">
        <v>0</v>
      </c>
      <c r="H322" s="48">
        <v>0</v>
      </c>
      <c r="I322" s="48">
        <v>0</v>
      </c>
      <c r="J322" s="48">
        <v>0</v>
      </c>
      <c r="K322" s="48">
        <v>0</v>
      </c>
      <c r="L322" s="48">
        <v>0</v>
      </c>
      <c r="M322" s="48">
        <v>0</v>
      </c>
      <c r="N322" s="48">
        <v>0</v>
      </c>
      <c r="O322" s="48">
        <f t="shared" si="58"/>
        <v>0</v>
      </c>
      <c r="P322" s="48">
        <f t="shared" si="59"/>
        <v>0</v>
      </c>
      <c r="Q322" s="48">
        <v>0</v>
      </c>
      <c r="R322" s="48">
        <v>0</v>
      </c>
      <c r="S322" s="48">
        <v>0</v>
      </c>
      <c r="T322" s="48">
        <v>0</v>
      </c>
      <c r="U322" s="48">
        <v>0</v>
      </c>
      <c r="V322" s="48">
        <v>0</v>
      </c>
      <c r="W322" s="48">
        <v>0</v>
      </c>
      <c r="X322" s="48">
        <v>0</v>
      </c>
      <c r="Y322" s="48">
        <v>0</v>
      </c>
      <c r="Z322" s="48">
        <v>0</v>
      </c>
      <c r="AA322" s="49">
        <f t="shared" si="60"/>
        <v>0</v>
      </c>
      <c r="AB322" s="49">
        <f t="shared" si="61"/>
        <v>0</v>
      </c>
      <c r="AC322" s="49">
        <v>0</v>
      </c>
      <c r="AD322" s="49">
        <v>0</v>
      </c>
      <c r="AE322" s="49">
        <v>0</v>
      </c>
      <c r="AF322" s="49">
        <v>0</v>
      </c>
      <c r="AG322" s="49">
        <v>0</v>
      </c>
      <c r="AH322" s="49">
        <v>0</v>
      </c>
      <c r="AI322" s="49">
        <v>0</v>
      </c>
      <c r="AJ322" s="49">
        <v>0</v>
      </c>
      <c r="AK322" s="49">
        <v>0</v>
      </c>
      <c r="AL322" s="49">
        <v>0</v>
      </c>
      <c r="AM322" s="49">
        <v>0</v>
      </c>
      <c r="AN322" s="49">
        <v>0</v>
      </c>
      <c r="AO322" s="49">
        <v>0</v>
      </c>
      <c r="AP322" s="49">
        <v>0</v>
      </c>
      <c r="AQ322" s="47">
        <v>0</v>
      </c>
      <c r="AR322" s="48">
        <v>0</v>
      </c>
      <c r="AT322" s="46">
        <v>0</v>
      </c>
      <c r="AU322" s="45">
        <v>0</v>
      </c>
      <c r="AV322" s="44">
        <v>0</v>
      </c>
      <c r="AW322" s="43">
        <v>0</v>
      </c>
      <c r="AX322" s="42">
        <v>0</v>
      </c>
      <c r="AY322" s="41">
        <v>0</v>
      </c>
      <c r="AZ322" s="40"/>
      <c r="BA322" s="40"/>
      <c r="BB322" s="40"/>
      <c r="BC322" s="40"/>
      <c r="BD322" s="40"/>
      <c r="BE322" s="40"/>
      <c r="BF322" s="39">
        <v>0</v>
      </c>
      <c r="BG322" s="38">
        <v>0</v>
      </c>
      <c r="BK322" s="37"/>
      <c r="BL322" s="37"/>
      <c r="BM322" s="37"/>
      <c r="BN322" s="32"/>
      <c r="BP322" s="36"/>
      <c r="BQ322" s="36"/>
      <c r="BR322" s="36"/>
      <c r="CE322" s="35">
        <f t="shared" si="62"/>
        <v>0</v>
      </c>
      <c r="CF322" s="33">
        <f t="shared" si="63"/>
        <v>0</v>
      </c>
      <c r="CG322" s="34">
        <f t="shared" si="64"/>
        <v>0</v>
      </c>
      <c r="CH322" s="33">
        <f t="shared" si="65"/>
        <v>0</v>
      </c>
    </row>
    <row r="323" spans="1:86" ht="15" customHeight="1" x14ac:dyDescent="0.25">
      <c r="A323" s="53">
        <v>0</v>
      </c>
      <c r="B323" s="52">
        <v>0</v>
      </c>
      <c r="C323" s="51">
        <v>0</v>
      </c>
      <c r="D323" s="51">
        <v>0</v>
      </c>
      <c r="E323" s="50">
        <v>0</v>
      </c>
      <c r="F323" s="48">
        <v>0</v>
      </c>
      <c r="G323" s="48">
        <v>0</v>
      </c>
      <c r="H323" s="48">
        <v>0</v>
      </c>
      <c r="I323" s="48">
        <v>0</v>
      </c>
      <c r="J323" s="48">
        <v>0</v>
      </c>
      <c r="K323" s="48">
        <v>0</v>
      </c>
      <c r="L323" s="48">
        <v>0</v>
      </c>
      <c r="M323" s="48">
        <v>0</v>
      </c>
      <c r="N323" s="48">
        <v>0</v>
      </c>
      <c r="O323" s="48">
        <f t="shared" si="58"/>
        <v>0</v>
      </c>
      <c r="P323" s="48">
        <f t="shared" si="59"/>
        <v>0</v>
      </c>
      <c r="Q323" s="48">
        <v>0</v>
      </c>
      <c r="R323" s="48">
        <v>0</v>
      </c>
      <c r="S323" s="48">
        <v>0</v>
      </c>
      <c r="T323" s="48">
        <v>0</v>
      </c>
      <c r="U323" s="48">
        <v>0</v>
      </c>
      <c r="V323" s="48">
        <v>0</v>
      </c>
      <c r="W323" s="48">
        <v>0</v>
      </c>
      <c r="X323" s="48">
        <v>0</v>
      </c>
      <c r="Y323" s="48">
        <v>0</v>
      </c>
      <c r="Z323" s="48">
        <v>0</v>
      </c>
      <c r="AA323" s="49">
        <f t="shared" si="60"/>
        <v>0</v>
      </c>
      <c r="AB323" s="49">
        <f t="shared" si="61"/>
        <v>0</v>
      </c>
      <c r="AC323" s="49">
        <v>0</v>
      </c>
      <c r="AD323" s="49">
        <v>0</v>
      </c>
      <c r="AE323" s="49">
        <v>0</v>
      </c>
      <c r="AF323" s="49">
        <v>0</v>
      </c>
      <c r="AG323" s="49">
        <v>0</v>
      </c>
      <c r="AH323" s="49">
        <v>0</v>
      </c>
      <c r="AI323" s="49">
        <v>0</v>
      </c>
      <c r="AJ323" s="49">
        <v>0</v>
      </c>
      <c r="AK323" s="49">
        <v>0</v>
      </c>
      <c r="AL323" s="49">
        <v>0</v>
      </c>
      <c r="AM323" s="49">
        <v>0</v>
      </c>
      <c r="AN323" s="49">
        <v>0</v>
      </c>
      <c r="AO323" s="49">
        <v>0</v>
      </c>
      <c r="AP323" s="49">
        <v>0</v>
      </c>
      <c r="AQ323" s="47">
        <v>0</v>
      </c>
      <c r="AR323" s="48">
        <v>0</v>
      </c>
      <c r="AT323" s="46">
        <v>0</v>
      </c>
      <c r="AU323" s="45">
        <v>0</v>
      </c>
      <c r="AV323" s="44">
        <v>0</v>
      </c>
      <c r="AW323" s="43">
        <v>0</v>
      </c>
      <c r="AX323" s="42">
        <v>0</v>
      </c>
      <c r="AY323" s="41">
        <v>0</v>
      </c>
      <c r="AZ323" s="40"/>
      <c r="BA323" s="40"/>
      <c r="BB323" s="40"/>
      <c r="BC323" s="40"/>
      <c r="BD323" s="40"/>
      <c r="BE323" s="40"/>
      <c r="BF323" s="39">
        <v>0</v>
      </c>
      <c r="BG323" s="38">
        <v>0</v>
      </c>
      <c r="BK323" s="37"/>
      <c r="BL323" s="37"/>
      <c r="BM323" s="37"/>
      <c r="BN323" s="32"/>
      <c r="BP323" s="36"/>
      <c r="BQ323" s="36"/>
      <c r="BR323" s="36"/>
      <c r="CE323" s="35">
        <f t="shared" si="62"/>
        <v>0</v>
      </c>
      <c r="CF323" s="33">
        <f t="shared" si="63"/>
        <v>0</v>
      </c>
      <c r="CG323" s="34">
        <f t="shared" si="64"/>
        <v>0</v>
      </c>
      <c r="CH323" s="33">
        <f t="shared" si="65"/>
        <v>0</v>
      </c>
    </row>
    <row r="324" spans="1:86" ht="15" customHeight="1" x14ac:dyDescent="0.25">
      <c r="A324" s="53">
        <v>0</v>
      </c>
      <c r="B324" s="52">
        <v>0</v>
      </c>
      <c r="C324" s="51">
        <v>0</v>
      </c>
      <c r="D324" s="51">
        <v>0</v>
      </c>
      <c r="E324" s="50">
        <v>0</v>
      </c>
      <c r="F324" s="48">
        <v>0</v>
      </c>
      <c r="G324" s="48">
        <v>0</v>
      </c>
      <c r="H324" s="48">
        <v>0</v>
      </c>
      <c r="I324" s="48">
        <v>0</v>
      </c>
      <c r="J324" s="48">
        <v>0</v>
      </c>
      <c r="K324" s="48">
        <v>0</v>
      </c>
      <c r="L324" s="48">
        <v>0</v>
      </c>
      <c r="M324" s="48">
        <v>0</v>
      </c>
      <c r="N324" s="48">
        <v>0</v>
      </c>
      <c r="O324" s="48">
        <f t="shared" ref="O324:O329" si="66">SUM(Q324,W324,Y324,AA324)</f>
        <v>0</v>
      </c>
      <c r="P324" s="48">
        <f t="shared" ref="P324:P329" si="67">SUM(R324,X324,Z324,AB324)</f>
        <v>0</v>
      </c>
      <c r="Q324" s="48">
        <v>0</v>
      </c>
      <c r="R324" s="48">
        <v>0</v>
      </c>
      <c r="S324" s="48">
        <v>0</v>
      </c>
      <c r="T324" s="48">
        <v>0</v>
      </c>
      <c r="U324" s="48">
        <v>0</v>
      </c>
      <c r="V324" s="48">
        <v>0</v>
      </c>
      <c r="W324" s="48">
        <v>0</v>
      </c>
      <c r="X324" s="48">
        <v>0</v>
      </c>
      <c r="Y324" s="48">
        <v>0</v>
      </c>
      <c r="Z324" s="48">
        <v>0</v>
      </c>
      <c r="AA324" s="49">
        <f t="shared" ref="AA324:AA329" si="68">SUM(AC324,AD324,AE324,AF324,AG324,AI324,AK324,AM324,AN324,AP324)</f>
        <v>0</v>
      </c>
      <c r="AB324" s="49">
        <f t="shared" ref="AB324:AB329" si="69">SUM(AC324,AD324,AE324,AF324,AH324,AJ324,AL324,AM324,AO324,AP324)</f>
        <v>0</v>
      </c>
      <c r="AC324" s="49">
        <v>0</v>
      </c>
      <c r="AD324" s="49">
        <v>0</v>
      </c>
      <c r="AE324" s="49">
        <v>0</v>
      </c>
      <c r="AF324" s="49">
        <v>0</v>
      </c>
      <c r="AG324" s="49">
        <v>0</v>
      </c>
      <c r="AH324" s="49">
        <v>0</v>
      </c>
      <c r="AI324" s="49">
        <v>0</v>
      </c>
      <c r="AJ324" s="49">
        <v>0</v>
      </c>
      <c r="AK324" s="49">
        <v>0</v>
      </c>
      <c r="AL324" s="49">
        <v>0</v>
      </c>
      <c r="AM324" s="49">
        <v>0</v>
      </c>
      <c r="AN324" s="49">
        <v>0</v>
      </c>
      <c r="AO324" s="49">
        <v>0</v>
      </c>
      <c r="AP324" s="49">
        <v>0</v>
      </c>
      <c r="AQ324" s="47">
        <v>0</v>
      </c>
      <c r="AR324" s="48">
        <v>0</v>
      </c>
      <c r="AT324" s="46">
        <v>0</v>
      </c>
      <c r="AU324" s="45">
        <v>0</v>
      </c>
      <c r="AV324" s="44">
        <v>0</v>
      </c>
      <c r="AW324" s="43">
        <v>0</v>
      </c>
      <c r="AX324" s="42">
        <v>0</v>
      </c>
      <c r="AY324" s="41">
        <v>0</v>
      </c>
      <c r="AZ324" s="40"/>
      <c r="BA324" s="40"/>
      <c r="BB324" s="40"/>
      <c r="BC324" s="40"/>
      <c r="BD324" s="40"/>
      <c r="BE324" s="40"/>
      <c r="BF324" s="39">
        <v>0</v>
      </c>
      <c r="BG324" s="38">
        <v>0</v>
      </c>
      <c r="BK324" s="37"/>
      <c r="BL324" s="37"/>
      <c r="BM324" s="37"/>
      <c r="BN324" s="32"/>
      <c r="BP324" s="36"/>
      <c r="BQ324" s="36"/>
      <c r="BR324" s="36"/>
      <c r="CE324" s="35">
        <f t="shared" ref="CE324:CE329" si="70">R324-T324-V324</f>
        <v>0</v>
      </c>
      <c r="CF324" s="33">
        <f t="shared" ref="CF324:CF329" si="71">IF(CE324&gt;0.000001,T324,0)</f>
        <v>0</v>
      </c>
      <c r="CG324" s="34">
        <f t="shared" ref="CG324:CG329" si="72">V324</f>
        <v>0</v>
      </c>
      <c r="CH324" s="33">
        <f t="shared" ref="CH324:CH329" si="73">IF(CE324&gt;0.000001,0,T324)</f>
        <v>0</v>
      </c>
    </row>
    <row r="325" spans="1:86" ht="15" customHeight="1" x14ac:dyDescent="0.25">
      <c r="A325" s="53">
        <v>0</v>
      </c>
      <c r="B325" s="52">
        <v>0</v>
      </c>
      <c r="C325" s="51">
        <v>0</v>
      </c>
      <c r="D325" s="51">
        <v>0</v>
      </c>
      <c r="E325" s="50">
        <v>0</v>
      </c>
      <c r="F325" s="48">
        <v>0</v>
      </c>
      <c r="G325" s="48">
        <v>0</v>
      </c>
      <c r="H325" s="48">
        <v>0</v>
      </c>
      <c r="I325" s="48">
        <v>0</v>
      </c>
      <c r="J325" s="48">
        <v>0</v>
      </c>
      <c r="K325" s="48">
        <v>0</v>
      </c>
      <c r="L325" s="48">
        <v>0</v>
      </c>
      <c r="M325" s="48">
        <v>0</v>
      </c>
      <c r="N325" s="48">
        <v>0</v>
      </c>
      <c r="O325" s="48">
        <f t="shared" si="66"/>
        <v>0</v>
      </c>
      <c r="P325" s="48">
        <f t="shared" si="67"/>
        <v>0</v>
      </c>
      <c r="Q325" s="48">
        <v>0</v>
      </c>
      <c r="R325" s="48">
        <v>0</v>
      </c>
      <c r="S325" s="48">
        <v>0</v>
      </c>
      <c r="T325" s="48">
        <v>0</v>
      </c>
      <c r="U325" s="48">
        <v>0</v>
      </c>
      <c r="V325" s="48">
        <v>0</v>
      </c>
      <c r="W325" s="48">
        <v>0</v>
      </c>
      <c r="X325" s="48">
        <v>0</v>
      </c>
      <c r="Y325" s="48">
        <v>0</v>
      </c>
      <c r="Z325" s="48">
        <v>0</v>
      </c>
      <c r="AA325" s="49">
        <f t="shared" si="68"/>
        <v>0</v>
      </c>
      <c r="AB325" s="49">
        <f t="shared" si="69"/>
        <v>0</v>
      </c>
      <c r="AC325" s="49">
        <v>0</v>
      </c>
      <c r="AD325" s="49">
        <v>0</v>
      </c>
      <c r="AE325" s="49">
        <v>0</v>
      </c>
      <c r="AF325" s="49">
        <v>0</v>
      </c>
      <c r="AG325" s="49">
        <v>0</v>
      </c>
      <c r="AH325" s="49">
        <v>0</v>
      </c>
      <c r="AI325" s="49">
        <v>0</v>
      </c>
      <c r="AJ325" s="49">
        <v>0</v>
      </c>
      <c r="AK325" s="49">
        <v>0</v>
      </c>
      <c r="AL325" s="49">
        <v>0</v>
      </c>
      <c r="AM325" s="49">
        <v>0</v>
      </c>
      <c r="AN325" s="49">
        <v>0</v>
      </c>
      <c r="AO325" s="49">
        <v>0</v>
      </c>
      <c r="AP325" s="49">
        <v>0</v>
      </c>
      <c r="AQ325" s="47">
        <v>0</v>
      </c>
      <c r="AR325" s="48">
        <v>0</v>
      </c>
      <c r="AT325" s="46">
        <v>0</v>
      </c>
      <c r="AU325" s="45">
        <v>0</v>
      </c>
      <c r="AV325" s="44">
        <v>0</v>
      </c>
      <c r="AW325" s="43">
        <v>0</v>
      </c>
      <c r="AX325" s="42">
        <v>0</v>
      </c>
      <c r="AY325" s="41">
        <v>0</v>
      </c>
      <c r="AZ325" s="40"/>
      <c r="BA325" s="40"/>
      <c r="BB325" s="40"/>
      <c r="BC325" s="40"/>
      <c r="BD325" s="40"/>
      <c r="BE325" s="40"/>
      <c r="BF325" s="39">
        <v>0</v>
      </c>
      <c r="BG325" s="38">
        <v>0</v>
      </c>
      <c r="BK325" s="37"/>
      <c r="BL325" s="37"/>
      <c r="BM325" s="37"/>
      <c r="BN325" s="32"/>
      <c r="BP325" s="36"/>
      <c r="BQ325" s="36"/>
      <c r="BR325" s="36"/>
      <c r="CE325" s="35">
        <f t="shared" si="70"/>
        <v>0</v>
      </c>
      <c r="CF325" s="33">
        <f t="shared" si="71"/>
        <v>0</v>
      </c>
      <c r="CG325" s="34">
        <f t="shared" si="72"/>
        <v>0</v>
      </c>
      <c r="CH325" s="33">
        <f t="shared" si="73"/>
        <v>0</v>
      </c>
    </row>
    <row r="326" spans="1:86" ht="15" customHeight="1" x14ac:dyDescent="0.25">
      <c r="A326" s="53">
        <v>0</v>
      </c>
      <c r="B326" s="52">
        <v>0</v>
      </c>
      <c r="C326" s="51">
        <v>0</v>
      </c>
      <c r="D326" s="51">
        <v>0</v>
      </c>
      <c r="E326" s="50">
        <v>0</v>
      </c>
      <c r="F326" s="48">
        <v>0</v>
      </c>
      <c r="G326" s="48">
        <v>0</v>
      </c>
      <c r="H326" s="48">
        <v>0</v>
      </c>
      <c r="I326" s="48">
        <v>0</v>
      </c>
      <c r="J326" s="48">
        <v>0</v>
      </c>
      <c r="K326" s="48">
        <v>0</v>
      </c>
      <c r="L326" s="48">
        <v>0</v>
      </c>
      <c r="M326" s="48">
        <v>0</v>
      </c>
      <c r="N326" s="48">
        <v>0</v>
      </c>
      <c r="O326" s="48">
        <f t="shared" si="66"/>
        <v>0</v>
      </c>
      <c r="P326" s="48">
        <f t="shared" si="67"/>
        <v>0</v>
      </c>
      <c r="Q326" s="48">
        <v>0</v>
      </c>
      <c r="R326" s="48">
        <v>0</v>
      </c>
      <c r="S326" s="48">
        <v>0</v>
      </c>
      <c r="T326" s="48">
        <v>0</v>
      </c>
      <c r="U326" s="48">
        <v>0</v>
      </c>
      <c r="V326" s="48">
        <v>0</v>
      </c>
      <c r="W326" s="48">
        <v>0</v>
      </c>
      <c r="X326" s="48">
        <v>0</v>
      </c>
      <c r="Y326" s="48">
        <v>0</v>
      </c>
      <c r="Z326" s="48">
        <v>0</v>
      </c>
      <c r="AA326" s="49">
        <f t="shared" si="68"/>
        <v>0</v>
      </c>
      <c r="AB326" s="49">
        <f t="shared" si="69"/>
        <v>0</v>
      </c>
      <c r="AC326" s="49">
        <v>0</v>
      </c>
      <c r="AD326" s="49">
        <v>0</v>
      </c>
      <c r="AE326" s="49">
        <v>0</v>
      </c>
      <c r="AF326" s="49">
        <v>0</v>
      </c>
      <c r="AG326" s="49">
        <v>0</v>
      </c>
      <c r="AH326" s="49">
        <v>0</v>
      </c>
      <c r="AI326" s="49">
        <v>0</v>
      </c>
      <c r="AJ326" s="49">
        <v>0</v>
      </c>
      <c r="AK326" s="49">
        <v>0</v>
      </c>
      <c r="AL326" s="49">
        <v>0</v>
      </c>
      <c r="AM326" s="49">
        <v>0</v>
      </c>
      <c r="AN326" s="49">
        <v>0</v>
      </c>
      <c r="AO326" s="49">
        <v>0</v>
      </c>
      <c r="AP326" s="49">
        <v>0</v>
      </c>
      <c r="AQ326" s="47">
        <v>0</v>
      </c>
      <c r="AR326" s="48">
        <v>0</v>
      </c>
      <c r="AT326" s="46">
        <v>0</v>
      </c>
      <c r="AU326" s="45">
        <v>0</v>
      </c>
      <c r="AV326" s="44">
        <v>0</v>
      </c>
      <c r="AW326" s="43">
        <v>0</v>
      </c>
      <c r="AX326" s="42">
        <v>0</v>
      </c>
      <c r="AY326" s="41">
        <v>0</v>
      </c>
      <c r="AZ326" s="40"/>
      <c r="BA326" s="40"/>
      <c r="BB326" s="40"/>
      <c r="BC326" s="40"/>
      <c r="BD326" s="40"/>
      <c r="BE326" s="40"/>
      <c r="BF326" s="39">
        <v>0</v>
      </c>
      <c r="BG326" s="38">
        <v>0</v>
      </c>
      <c r="BK326" s="37"/>
      <c r="BL326" s="37"/>
      <c r="BM326" s="37"/>
      <c r="BN326" s="32"/>
      <c r="BP326" s="36"/>
      <c r="BQ326" s="36"/>
      <c r="BR326" s="36"/>
      <c r="CE326" s="35">
        <f t="shared" si="70"/>
        <v>0</v>
      </c>
      <c r="CF326" s="33">
        <f t="shared" si="71"/>
        <v>0</v>
      </c>
      <c r="CG326" s="34">
        <f t="shared" si="72"/>
        <v>0</v>
      </c>
      <c r="CH326" s="33">
        <f t="shared" si="73"/>
        <v>0</v>
      </c>
    </row>
    <row r="327" spans="1:86" ht="15" customHeight="1" x14ac:dyDescent="0.25">
      <c r="A327" s="53">
        <v>0</v>
      </c>
      <c r="B327" s="52">
        <v>0</v>
      </c>
      <c r="C327" s="51">
        <v>0</v>
      </c>
      <c r="D327" s="51">
        <v>0</v>
      </c>
      <c r="E327" s="50">
        <v>0</v>
      </c>
      <c r="F327" s="48">
        <v>0</v>
      </c>
      <c r="G327" s="48">
        <v>0</v>
      </c>
      <c r="H327" s="48">
        <v>0</v>
      </c>
      <c r="I327" s="48">
        <v>0</v>
      </c>
      <c r="J327" s="48">
        <v>0</v>
      </c>
      <c r="K327" s="48">
        <v>0</v>
      </c>
      <c r="L327" s="48">
        <v>0</v>
      </c>
      <c r="M327" s="48">
        <v>0</v>
      </c>
      <c r="N327" s="48">
        <v>0</v>
      </c>
      <c r="O327" s="48">
        <f t="shared" si="66"/>
        <v>0</v>
      </c>
      <c r="P327" s="48">
        <f t="shared" si="67"/>
        <v>0</v>
      </c>
      <c r="Q327" s="48">
        <v>0</v>
      </c>
      <c r="R327" s="48">
        <v>0</v>
      </c>
      <c r="S327" s="48">
        <v>0</v>
      </c>
      <c r="T327" s="48">
        <v>0</v>
      </c>
      <c r="U327" s="48">
        <v>0</v>
      </c>
      <c r="V327" s="48">
        <v>0</v>
      </c>
      <c r="W327" s="48">
        <v>0</v>
      </c>
      <c r="X327" s="48">
        <v>0</v>
      </c>
      <c r="Y327" s="48">
        <v>0</v>
      </c>
      <c r="Z327" s="48">
        <v>0</v>
      </c>
      <c r="AA327" s="49">
        <f t="shared" si="68"/>
        <v>0</v>
      </c>
      <c r="AB327" s="49">
        <f t="shared" si="69"/>
        <v>0</v>
      </c>
      <c r="AC327" s="49">
        <v>0</v>
      </c>
      <c r="AD327" s="49">
        <v>0</v>
      </c>
      <c r="AE327" s="49">
        <v>0</v>
      </c>
      <c r="AF327" s="49">
        <v>0</v>
      </c>
      <c r="AG327" s="49">
        <v>0</v>
      </c>
      <c r="AH327" s="49">
        <v>0</v>
      </c>
      <c r="AI327" s="49">
        <v>0</v>
      </c>
      <c r="AJ327" s="49">
        <v>0</v>
      </c>
      <c r="AK327" s="49">
        <v>0</v>
      </c>
      <c r="AL327" s="49">
        <v>0</v>
      </c>
      <c r="AM327" s="49">
        <v>0</v>
      </c>
      <c r="AN327" s="49">
        <v>0</v>
      </c>
      <c r="AO327" s="49">
        <v>0</v>
      </c>
      <c r="AP327" s="49">
        <v>0</v>
      </c>
      <c r="AQ327" s="47">
        <v>0</v>
      </c>
      <c r="AR327" s="48">
        <v>0</v>
      </c>
      <c r="AT327" s="46">
        <v>0</v>
      </c>
      <c r="AU327" s="45">
        <v>0</v>
      </c>
      <c r="AV327" s="44">
        <v>0</v>
      </c>
      <c r="AW327" s="43">
        <v>0</v>
      </c>
      <c r="AX327" s="42">
        <v>0</v>
      </c>
      <c r="AY327" s="41">
        <v>0</v>
      </c>
      <c r="AZ327" s="40"/>
      <c r="BA327" s="40"/>
      <c r="BB327" s="40"/>
      <c r="BC327" s="40"/>
      <c r="BD327" s="40"/>
      <c r="BE327" s="40"/>
      <c r="BF327" s="39">
        <v>0</v>
      </c>
      <c r="BG327" s="38">
        <v>0</v>
      </c>
      <c r="BK327" s="37"/>
      <c r="BL327" s="37"/>
      <c r="BM327" s="37"/>
      <c r="BN327" s="32"/>
      <c r="BP327" s="36"/>
      <c r="BQ327" s="36"/>
      <c r="BR327" s="36"/>
      <c r="CE327" s="35">
        <f t="shared" si="70"/>
        <v>0</v>
      </c>
      <c r="CF327" s="33">
        <f t="shared" si="71"/>
        <v>0</v>
      </c>
      <c r="CG327" s="34">
        <f t="shared" si="72"/>
        <v>0</v>
      </c>
      <c r="CH327" s="33">
        <f t="shared" si="73"/>
        <v>0</v>
      </c>
    </row>
    <row r="328" spans="1:86" ht="15" customHeight="1" x14ac:dyDescent="0.25">
      <c r="A328" s="53">
        <v>0</v>
      </c>
      <c r="B328" s="52">
        <v>0</v>
      </c>
      <c r="C328" s="51">
        <v>0</v>
      </c>
      <c r="D328" s="51">
        <v>0</v>
      </c>
      <c r="E328" s="50">
        <v>0</v>
      </c>
      <c r="F328" s="48">
        <v>0</v>
      </c>
      <c r="G328" s="48">
        <v>0</v>
      </c>
      <c r="H328" s="48">
        <v>0</v>
      </c>
      <c r="I328" s="48">
        <v>0</v>
      </c>
      <c r="J328" s="48">
        <v>0</v>
      </c>
      <c r="K328" s="48">
        <v>0</v>
      </c>
      <c r="L328" s="48">
        <v>0</v>
      </c>
      <c r="M328" s="48">
        <v>0</v>
      </c>
      <c r="N328" s="48">
        <v>0</v>
      </c>
      <c r="O328" s="48">
        <f t="shared" si="66"/>
        <v>0</v>
      </c>
      <c r="P328" s="48">
        <f t="shared" si="67"/>
        <v>0</v>
      </c>
      <c r="Q328" s="48">
        <v>0</v>
      </c>
      <c r="R328" s="48">
        <v>0</v>
      </c>
      <c r="S328" s="48">
        <v>0</v>
      </c>
      <c r="T328" s="48">
        <v>0</v>
      </c>
      <c r="U328" s="48">
        <v>0</v>
      </c>
      <c r="V328" s="48">
        <v>0</v>
      </c>
      <c r="W328" s="48">
        <v>0</v>
      </c>
      <c r="X328" s="48">
        <v>0</v>
      </c>
      <c r="Y328" s="48">
        <v>0</v>
      </c>
      <c r="Z328" s="48">
        <v>0</v>
      </c>
      <c r="AA328" s="49">
        <f t="shared" si="68"/>
        <v>0</v>
      </c>
      <c r="AB328" s="49">
        <f t="shared" si="69"/>
        <v>0</v>
      </c>
      <c r="AC328" s="49">
        <v>0</v>
      </c>
      <c r="AD328" s="49">
        <v>0</v>
      </c>
      <c r="AE328" s="49">
        <v>0</v>
      </c>
      <c r="AF328" s="49">
        <v>0</v>
      </c>
      <c r="AG328" s="49">
        <v>0</v>
      </c>
      <c r="AH328" s="49">
        <v>0</v>
      </c>
      <c r="AI328" s="49">
        <v>0</v>
      </c>
      <c r="AJ328" s="49">
        <v>0</v>
      </c>
      <c r="AK328" s="49">
        <v>0</v>
      </c>
      <c r="AL328" s="49">
        <v>0</v>
      </c>
      <c r="AM328" s="49">
        <v>0</v>
      </c>
      <c r="AN328" s="49">
        <v>0</v>
      </c>
      <c r="AO328" s="49">
        <v>0</v>
      </c>
      <c r="AP328" s="49">
        <v>0</v>
      </c>
      <c r="AQ328" s="47">
        <v>0</v>
      </c>
      <c r="AR328" s="48">
        <v>0</v>
      </c>
      <c r="AT328" s="46">
        <v>0</v>
      </c>
      <c r="AU328" s="45">
        <v>0</v>
      </c>
      <c r="AV328" s="44">
        <v>0</v>
      </c>
      <c r="AW328" s="43">
        <v>0</v>
      </c>
      <c r="AX328" s="42">
        <v>0</v>
      </c>
      <c r="AY328" s="41">
        <v>0</v>
      </c>
      <c r="AZ328" s="40"/>
      <c r="BA328" s="40"/>
      <c r="BB328" s="40"/>
      <c r="BC328" s="40"/>
      <c r="BD328" s="40"/>
      <c r="BE328" s="40"/>
      <c r="BF328" s="39">
        <v>0</v>
      </c>
      <c r="BG328" s="38">
        <v>0</v>
      </c>
      <c r="BK328" s="37"/>
      <c r="BL328" s="37"/>
      <c r="BM328" s="37"/>
      <c r="BN328" s="32"/>
      <c r="BP328" s="36"/>
      <c r="BQ328" s="36"/>
      <c r="BR328" s="36"/>
      <c r="CE328" s="35">
        <f t="shared" si="70"/>
        <v>0</v>
      </c>
      <c r="CF328" s="33">
        <f t="shared" si="71"/>
        <v>0</v>
      </c>
      <c r="CG328" s="34">
        <f t="shared" si="72"/>
        <v>0</v>
      </c>
      <c r="CH328" s="33">
        <f t="shared" si="73"/>
        <v>0</v>
      </c>
    </row>
    <row r="329" spans="1:86" ht="15" customHeight="1" x14ac:dyDescent="0.25">
      <c r="A329" s="53">
        <v>0</v>
      </c>
      <c r="B329" s="52">
        <v>0</v>
      </c>
      <c r="C329" s="51">
        <v>0</v>
      </c>
      <c r="D329" s="51">
        <v>0</v>
      </c>
      <c r="E329" s="50">
        <v>0</v>
      </c>
      <c r="F329" s="48">
        <v>0</v>
      </c>
      <c r="G329" s="48">
        <v>0</v>
      </c>
      <c r="H329" s="48">
        <v>0</v>
      </c>
      <c r="I329" s="48">
        <v>0</v>
      </c>
      <c r="J329" s="48">
        <v>0</v>
      </c>
      <c r="K329" s="48">
        <v>0</v>
      </c>
      <c r="L329" s="48">
        <v>0</v>
      </c>
      <c r="M329" s="48">
        <v>0</v>
      </c>
      <c r="N329" s="48">
        <v>0</v>
      </c>
      <c r="O329" s="48">
        <f t="shared" si="66"/>
        <v>0</v>
      </c>
      <c r="P329" s="48">
        <f t="shared" si="67"/>
        <v>0</v>
      </c>
      <c r="Q329" s="48">
        <v>0</v>
      </c>
      <c r="R329" s="48">
        <v>0</v>
      </c>
      <c r="S329" s="48">
        <v>0</v>
      </c>
      <c r="T329" s="48">
        <v>0</v>
      </c>
      <c r="U329" s="48">
        <v>0</v>
      </c>
      <c r="V329" s="48">
        <v>0</v>
      </c>
      <c r="W329" s="48">
        <v>0</v>
      </c>
      <c r="X329" s="48">
        <v>0</v>
      </c>
      <c r="Y329" s="48">
        <v>0</v>
      </c>
      <c r="Z329" s="48">
        <v>0</v>
      </c>
      <c r="AA329" s="49">
        <f t="shared" si="68"/>
        <v>0</v>
      </c>
      <c r="AB329" s="49">
        <f t="shared" si="69"/>
        <v>0</v>
      </c>
      <c r="AC329" s="49">
        <v>0</v>
      </c>
      <c r="AD329" s="49">
        <v>0</v>
      </c>
      <c r="AE329" s="49">
        <v>0</v>
      </c>
      <c r="AF329" s="49">
        <v>0</v>
      </c>
      <c r="AG329" s="49">
        <v>0</v>
      </c>
      <c r="AH329" s="49">
        <v>0</v>
      </c>
      <c r="AI329" s="49">
        <v>0</v>
      </c>
      <c r="AJ329" s="49">
        <v>0</v>
      </c>
      <c r="AK329" s="49">
        <v>0</v>
      </c>
      <c r="AL329" s="49">
        <v>0</v>
      </c>
      <c r="AM329" s="49">
        <v>0</v>
      </c>
      <c r="AN329" s="49">
        <v>0</v>
      </c>
      <c r="AO329" s="49">
        <v>0</v>
      </c>
      <c r="AP329" s="49">
        <v>0</v>
      </c>
      <c r="AQ329" s="47">
        <v>0</v>
      </c>
      <c r="AR329" s="48">
        <v>0</v>
      </c>
      <c r="AT329" s="46">
        <v>0</v>
      </c>
      <c r="AU329" s="45">
        <v>0</v>
      </c>
      <c r="AV329" s="44">
        <v>0</v>
      </c>
      <c r="AW329" s="43">
        <v>0</v>
      </c>
      <c r="AX329" s="42">
        <v>0</v>
      </c>
      <c r="AY329" s="41">
        <v>0</v>
      </c>
      <c r="AZ329" s="40"/>
      <c r="BA329" s="40"/>
      <c r="BB329" s="40"/>
      <c r="BC329" s="40"/>
      <c r="BD329" s="40"/>
      <c r="BE329" s="40"/>
      <c r="BF329" s="39">
        <v>0</v>
      </c>
      <c r="BG329" s="38">
        <v>0</v>
      </c>
      <c r="BK329" s="37"/>
      <c r="BL329" s="37"/>
      <c r="BM329" s="37"/>
      <c r="BN329" s="32"/>
      <c r="BP329" s="36"/>
      <c r="BQ329" s="36"/>
      <c r="BR329" s="36"/>
      <c r="CE329" s="35">
        <f t="shared" si="70"/>
        <v>0</v>
      </c>
      <c r="CF329" s="33">
        <f t="shared" si="71"/>
        <v>0</v>
      </c>
      <c r="CG329" s="34">
        <f t="shared" si="72"/>
        <v>0</v>
      </c>
      <c r="CH329" s="33">
        <f t="shared" si="73"/>
        <v>0</v>
      </c>
    </row>
    <row r="330" spans="1:86" ht="15" customHeight="1" x14ac:dyDescent="0.25">
      <c r="A330" s="65" t="s">
        <v>2426</v>
      </c>
      <c r="B330" s="74"/>
      <c r="C330" s="66"/>
      <c r="D330" s="65"/>
      <c r="E330" s="72" t="s">
        <v>2425</v>
      </c>
      <c r="F330" s="63">
        <f t="shared" ref="F330:AP330" si="74">SUM(F331:F849)</f>
        <v>17502.605059999998</v>
      </c>
      <c r="G330" s="63">
        <f t="shared" si="74"/>
        <v>15747.038229999998</v>
      </c>
      <c r="H330" s="63">
        <f t="shared" si="74"/>
        <v>2298.0128</v>
      </c>
      <c r="I330" s="63">
        <f t="shared" si="74"/>
        <v>1239.0054900000002</v>
      </c>
      <c r="J330" s="63">
        <f t="shared" si="74"/>
        <v>1590.9374399999999</v>
      </c>
      <c r="K330" s="63">
        <f t="shared" si="74"/>
        <v>5781.3162300000013</v>
      </c>
      <c r="L330" s="63">
        <f t="shared" si="74"/>
        <v>2729.4055499999999</v>
      </c>
      <c r="M330" s="63">
        <f t="shared" si="74"/>
        <v>2108.3607200000001</v>
      </c>
      <c r="N330" s="63">
        <f t="shared" si="74"/>
        <v>1119.7696900000003</v>
      </c>
      <c r="O330" s="63">
        <f t="shared" si="74"/>
        <v>236508.61265800009</v>
      </c>
      <c r="P330" s="63">
        <f t="shared" si="74"/>
        <v>204531.23673999993</v>
      </c>
      <c r="Q330" s="63">
        <f t="shared" si="74"/>
        <v>109543.20835199997</v>
      </c>
      <c r="R330" s="63">
        <f t="shared" si="74"/>
        <v>95361.048560000025</v>
      </c>
      <c r="S330" s="63">
        <f t="shared" si="74"/>
        <v>40590.407744000004</v>
      </c>
      <c r="T330" s="63">
        <f t="shared" si="74"/>
        <v>33825.339970000001</v>
      </c>
      <c r="U330" s="63">
        <f t="shared" si="74"/>
        <v>24450.248589999996</v>
      </c>
      <c r="V330" s="63">
        <f t="shared" si="74"/>
        <v>24450.248589999996</v>
      </c>
      <c r="W330" s="63">
        <f t="shared" si="74"/>
        <v>97058.370049999969</v>
      </c>
      <c r="X330" s="63">
        <f t="shared" si="74"/>
        <v>80898.641649999918</v>
      </c>
      <c r="Y330" s="63">
        <f t="shared" si="74"/>
        <v>7807.6451879999986</v>
      </c>
      <c r="Z330" s="63">
        <f t="shared" si="74"/>
        <v>6506.3710099999971</v>
      </c>
      <c r="AA330" s="63">
        <f t="shared" si="74"/>
        <v>22099.389068000022</v>
      </c>
      <c r="AB330" s="63">
        <f t="shared" si="74"/>
        <v>21765.175520000012</v>
      </c>
      <c r="AC330" s="63">
        <f t="shared" si="74"/>
        <v>5437.6561699999975</v>
      </c>
      <c r="AD330" s="63">
        <f t="shared" si="74"/>
        <v>1628.2821699999986</v>
      </c>
      <c r="AE330" s="63">
        <f t="shared" si="74"/>
        <v>5591.7233300000025</v>
      </c>
      <c r="AF330" s="63">
        <f t="shared" si="74"/>
        <v>147.87200000000007</v>
      </c>
      <c r="AG330" s="63">
        <f t="shared" si="74"/>
        <v>1964.5263480000001</v>
      </c>
      <c r="AH330" s="63">
        <f t="shared" si="74"/>
        <v>1637.1052900000004</v>
      </c>
      <c r="AI330" s="63">
        <f t="shared" si="74"/>
        <v>40.755029999999998</v>
      </c>
      <c r="AJ330" s="63">
        <f t="shared" si="74"/>
        <v>33.962540000000004</v>
      </c>
      <c r="AK330" s="63">
        <f t="shared" si="74"/>
        <v>8</v>
      </c>
      <c r="AL330" s="63">
        <f t="shared" si="74"/>
        <v>8</v>
      </c>
      <c r="AM330" s="63">
        <f t="shared" si="74"/>
        <v>2942.4862799999996</v>
      </c>
      <c r="AN330" s="63">
        <f t="shared" si="74"/>
        <v>0</v>
      </c>
      <c r="AO330" s="63">
        <f t="shared" si="74"/>
        <v>0</v>
      </c>
      <c r="AP330" s="63">
        <f t="shared" si="74"/>
        <v>4338.087739999999</v>
      </c>
      <c r="AQ330" s="62"/>
      <c r="AR330" s="63">
        <f>SUM(AR331:AR849)</f>
        <v>138421.48686000012</v>
      </c>
      <c r="AT330" s="61"/>
      <c r="AU330" s="60"/>
      <c r="AV330" s="59">
        <f>SUM(AV331:AV849)</f>
        <v>0</v>
      </c>
      <c r="AW330" s="58"/>
      <c r="AX330" s="57"/>
      <c r="AY330" s="56"/>
      <c r="AZ330" s="55"/>
      <c r="BA330" s="55"/>
      <c r="BB330" s="55"/>
      <c r="BC330" s="55"/>
      <c r="BD330" s="55"/>
      <c r="BE330" s="55"/>
      <c r="BF330" s="39"/>
      <c r="BG330" s="38"/>
      <c r="BK330" s="37"/>
      <c r="BL330" s="54"/>
      <c r="BM330" s="54"/>
      <c r="BN330" s="32"/>
      <c r="BP330" s="36"/>
      <c r="BQ330" s="36"/>
      <c r="BR330" s="36"/>
      <c r="CE330" s="35"/>
      <c r="CF330" s="33"/>
      <c r="CG330" s="34"/>
      <c r="CH330" s="33"/>
    </row>
    <row r="331" spans="1:86" ht="45" customHeight="1" x14ac:dyDescent="0.25">
      <c r="A331" s="53">
        <v>0</v>
      </c>
      <c r="B331" s="52">
        <v>0</v>
      </c>
      <c r="C331" s="51">
        <v>300000000691</v>
      </c>
      <c r="D331" s="51">
        <v>1020200870</v>
      </c>
      <c r="E331" s="50" t="s">
        <v>2777</v>
      </c>
      <c r="F331" s="48">
        <v>36.734299999999998</v>
      </c>
      <c r="G331" s="48">
        <v>36.734299999999998</v>
      </c>
      <c r="H331" s="48">
        <v>0</v>
      </c>
      <c r="I331" s="48">
        <v>0</v>
      </c>
      <c r="J331" s="48">
        <v>0</v>
      </c>
      <c r="K331" s="48">
        <v>22.930479999999999</v>
      </c>
      <c r="L331" s="48">
        <v>0</v>
      </c>
      <c r="M331" s="48">
        <v>13.80382</v>
      </c>
      <c r="N331" s="48">
        <v>0</v>
      </c>
      <c r="O331" s="48">
        <f t="shared" ref="O331:O394" si="75">SUM(Q331,W331,Y331,AA331)</f>
        <v>55.961199999999998</v>
      </c>
      <c r="P331" s="48">
        <f t="shared" ref="P331:P394" si="76">SUM(R331,X331,Z331,AB331)</f>
        <v>55.961199999999998</v>
      </c>
      <c r="Q331" s="48">
        <v>0</v>
      </c>
      <c r="R331" s="48">
        <v>0</v>
      </c>
      <c r="S331" s="48">
        <v>0</v>
      </c>
      <c r="T331" s="48">
        <v>0</v>
      </c>
      <c r="U331" s="48">
        <v>0</v>
      </c>
      <c r="V331" s="48">
        <v>0</v>
      </c>
      <c r="W331" s="48">
        <v>0</v>
      </c>
      <c r="X331" s="48">
        <v>0</v>
      </c>
      <c r="Y331" s="48">
        <v>0</v>
      </c>
      <c r="Z331" s="48">
        <v>0</v>
      </c>
      <c r="AA331" s="49">
        <f t="shared" ref="AA331:AA394" si="77">SUM(AC331,AD331,AE331,AF331,AG331,AI331,AK331,AM331,AN331,AP331)</f>
        <v>55.961199999999998</v>
      </c>
      <c r="AB331" s="49">
        <f t="shared" ref="AB331:AB394" si="78">SUM(AC331,AD331,AE331,AF331,AH331,AJ331,AL331,AM331,AO331,AP331)</f>
        <v>55.961199999999998</v>
      </c>
      <c r="AC331" s="49">
        <v>0.48047000000000001</v>
      </c>
      <c r="AD331" s="49">
        <v>0.14504</v>
      </c>
      <c r="AE331" s="49">
        <v>55.328310000000002</v>
      </c>
      <c r="AF331" s="49">
        <v>7.3800000000000003E-3</v>
      </c>
      <c r="AG331" s="49">
        <v>0</v>
      </c>
      <c r="AH331" s="49">
        <v>0</v>
      </c>
      <c r="AI331" s="49">
        <v>0</v>
      </c>
      <c r="AJ331" s="49">
        <v>0</v>
      </c>
      <c r="AK331" s="49">
        <v>0</v>
      </c>
      <c r="AL331" s="49">
        <v>0</v>
      </c>
      <c r="AM331" s="49">
        <v>0</v>
      </c>
      <c r="AN331" s="49">
        <v>0</v>
      </c>
      <c r="AO331" s="49">
        <v>0</v>
      </c>
      <c r="AP331" s="49">
        <v>0</v>
      </c>
      <c r="AQ331" s="47" t="s">
        <v>3237</v>
      </c>
      <c r="AR331" s="48">
        <v>0</v>
      </c>
      <c r="AT331" s="46" t="s">
        <v>1443</v>
      </c>
      <c r="AU331" s="45">
        <v>0</v>
      </c>
      <c r="AV331" s="44" t="s">
        <v>3238</v>
      </c>
      <c r="AW331" s="43">
        <v>41528</v>
      </c>
      <c r="AX331" s="42">
        <v>0.45833000000000002</v>
      </c>
      <c r="AY331" s="41">
        <v>15</v>
      </c>
      <c r="AZ331" s="40"/>
      <c r="BA331" s="40"/>
      <c r="BB331" s="40"/>
      <c r="BC331" s="40"/>
      <c r="BD331" s="40"/>
      <c r="BE331" s="40"/>
      <c r="BF331" s="39">
        <v>0</v>
      </c>
      <c r="BG331" s="38">
        <v>0</v>
      </c>
      <c r="BK331" s="37"/>
      <c r="BL331" s="37"/>
      <c r="BM331" s="37"/>
      <c r="BN331" s="32"/>
      <c r="BP331" s="36"/>
      <c r="BQ331" s="36"/>
      <c r="BR331" s="36"/>
      <c r="CE331" s="35">
        <f t="shared" ref="CE331:CE394" si="79">R331-T331-V331</f>
        <v>0</v>
      </c>
      <c r="CF331" s="33">
        <f t="shared" ref="CF331:CF394" si="80">IF(CE331&gt;0.000001,T331,0)</f>
        <v>0</v>
      </c>
      <c r="CG331" s="34">
        <f t="shared" ref="CG331:CG394" si="81">V331</f>
        <v>0</v>
      </c>
      <c r="CH331" s="33">
        <f t="shared" ref="CH331:CH394" si="82">IF(CE331&gt;0.000001,0,T331)</f>
        <v>0</v>
      </c>
    </row>
    <row r="332" spans="1:86" ht="30" customHeight="1" x14ac:dyDescent="0.25">
      <c r="A332" s="53">
        <v>0</v>
      </c>
      <c r="B332" s="52" t="s">
        <v>2683</v>
      </c>
      <c r="C332" s="51">
        <v>300000001490</v>
      </c>
      <c r="D332" s="51">
        <v>1020201473</v>
      </c>
      <c r="E332" s="50" t="s">
        <v>2778</v>
      </c>
      <c r="F332" s="48">
        <v>343.72211999999996</v>
      </c>
      <c r="G332" s="48">
        <v>328.47357</v>
      </c>
      <c r="H332" s="48">
        <v>0</v>
      </c>
      <c r="I332" s="48">
        <v>50.79486</v>
      </c>
      <c r="J332" s="48">
        <v>0</v>
      </c>
      <c r="K332" s="48">
        <v>33.919319999999999</v>
      </c>
      <c r="L332" s="48">
        <v>129.43779000000001</v>
      </c>
      <c r="M332" s="48">
        <v>114.3216</v>
      </c>
      <c r="N332" s="48">
        <v>114.32160000000002</v>
      </c>
      <c r="O332" s="48">
        <f t="shared" si="75"/>
        <v>0</v>
      </c>
      <c r="P332" s="48">
        <f t="shared" si="76"/>
        <v>0</v>
      </c>
      <c r="Q332" s="48">
        <v>0</v>
      </c>
      <c r="R332" s="48">
        <v>0</v>
      </c>
      <c r="S332" s="48">
        <v>0</v>
      </c>
      <c r="T332" s="48">
        <v>0</v>
      </c>
      <c r="U332" s="48">
        <v>0</v>
      </c>
      <c r="V332" s="48">
        <v>0</v>
      </c>
      <c r="W332" s="48">
        <v>0</v>
      </c>
      <c r="X332" s="48">
        <v>0</v>
      </c>
      <c r="Y332" s="48">
        <v>0</v>
      </c>
      <c r="Z332" s="48">
        <v>0</v>
      </c>
      <c r="AA332" s="49">
        <f t="shared" si="77"/>
        <v>0</v>
      </c>
      <c r="AB332" s="49">
        <f t="shared" si="78"/>
        <v>0</v>
      </c>
      <c r="AC332" s="49">
        <v>0</v>
      </c>
      <c r="AD332" s="49">
        <v>0</v>
      </c>
      <c r="AE332" s="49">
        <v>0</v>
      </c>
      <c r="AF332" s="49">
        <v>0</v>
      </c>
      <c r="AG332" s="49">
        <v>0</v>
      </c>
      <c r="AH332" s="49">
        <v>0</v>
      </c>
      <c r="AI332" s="49">
        <v>0</v>
      </c>
      <c r="AJ332" s="49">
        <v>0</v>
      </c>
      <c r="AK332" s="49">
        <v>0</v>
      </c>
      <c r="AL332" s="49">
        <v>0</v>
      </c>
      <c r="AM332" s="49">
        <v>0</v>
      </c>
      <c r="AN332" s="49">
        <v>0</v>
      </c>
      <c r="AO332" s="49">
        <v>0</v>
      </c>
      <c r="AP332" s="49">
        <v>0</v>
      </c>
      <c r="AQ332" s="47" t="s">
        <v>3239</v>
      </c>
      <c r="AR332" s="48">
        <v>0</v>
      </c>
      <c r="AT332" s="46" t="s">
        <v>1443</v>
      </c>
      <c r="AU332" s="45">
        <v>0</v>
      </c>
      <c r="AV332" s="44" t="s">
        <v>3240</v>
      </c>
      <c r="AW332" s="43">
        <v>41530</v>
      </c>
      <c r="AX332" s="42">
        <v>0.46610000000000001</v>
      </c>
      <c r="AY332" s="41">
        <v>5</v>
      </c>
      <c r="AZ332" s="40"/>
      <c r="BA332" s="40"/>
      <c r="BB332" s="40"/>
      <c r="BC332" s="40"/>
      <c r="BD332" s="40"/>
      <c r="BE332" s="40"/>
      <c r="BF332" s="39">
        <v>0</v>
      </c>
      <c r="BG332" s="38">
        <v>0</v>
      </c>
      <c r="BK332" s="37"/>
      <c r="BL332" s="37"/>
      <c r="BM332" s="37"/>
      <c r="BN332" s="32"/>
      <c r="BP332" s="36"/>
      <c r="BQ332" s="36"/>
      <c r="BR332" s="36"/>
      <c r="CE332" s="35">
        <f t="shared" si="79"/>
        <v>0</v>
      </c>
      <c r="CF332" s="33">
        <f t="shared" si="80"/>
        <v>0</v>
      </c>
      <c r="CG332" s="34">
        <f t="shared" si="81"/>
        <v>0</v>
      </c>
      <c r="CH332" s="33">
        <f t="shared" si="82"/>
        <v>0</v>
      </c>
    </row>
    <row r="333" spans="1:86" ht="45" customHeight="1" x14ac:dyDescent="0.25">
      <c r="A333" s="53">
        <v>0</v>
      </c>
      <c r="B333" s="52" t="s">
        <v>2683</v>
      </c>
      <c r="C333" s="51">
        <v>300000002862</v>
      </c>
      <c r="D333" s="51">
        <v>1020003842</v>
      </c>
      <c r="E333" s="50" t="s">
        <v>2779</v>
      </c>
      <c r="F333" s="48">
        <v>16.479659999999999</v>
      </c>
      <c r="G333" s="48">
        <v>16.479659999999999</v>
      </c>
      <c r="H333" s="48">
        <v>0</v>
      </c>
      <c r="I333" s="48">
        <v>0</v>
      </c>
      <c r="J333" s="48">
        <v>0</v>
      </c>
      <c r="K333" s="48">
        <v>0</v>
      </c>
      <c r="L333" s="48">
        <v>16.479659999999999</v>
      </c>
      <c r="M333" s="48">
        <v>0</v>
      </c>
      <c r="N333" s="48">
        <v>0</v>
      </c>
      <c r="O333" s="48">
        <f t="shared" si="75"/>
        <v>0</v>
      </c>
      <c r="P333" s="48">
        <f t="shared" si="76"/>
        <v>0</v>
      </c>
      <c r="Q333" s="48">
        <v>0</v>
      </c>
      <c r="R333" s="48">
        <v>0</v>
      </c>
      <c r="S333" s="48">
        <v>0</v>
      </c>
      <c r="T333" s="48">
        <v>0</v>
      </c>
      <c r="U333" s="48">
        <v>0</v>
      </c>
      <c r="V333" s="48">
        <v>0</v>
      </c>
      <c r="W333" s="48">
        <v>0</v>
      </c>
      <c r="X333" s="48">
        <v>0</v>
      </c>
      <c r="Y333" s="48">
        <v>0</v>
      </c>
      <c r="Z333" s="48">
        <v>0</v>
      </c>
      <c r="AA333" s="49">
        <f t="shared" si="77"/>
        <v>0</v>
      </c>
      <c r="AB333" s="49">
        <f t="shared" si="78"/>
        <v>0</v>
      </c>
      <c r="AC333" s="49">
        <v>0</v>
      </c>
      <c r="AD333" s="49">
        <v>0</v>
      </c>
      <c r="AE333" s="49">
        <v>0</v>
      </c>
      <c r="AF333" s="49">
        <v>0</v>
      </c>
      <c r="AG333" s="49">
        <v>0</v>
      </c>
      <c r="AH333" s="49">
        <v>0</v>
      </c>
      <c r="AI333" s="49">
        <v>0</v>
      </c>
      <c r="AJ333" s="49">
        <v>0</v>
      </c>
      <c r="AK333" s="49">
        <v>0</v>
      </c>
      <c r="AL333" s="49">
        <v>0</v>
      </c>
      <c r="AM333" s="49">
        <v>0</v>
      </c>
      <c r="AN333" s="49">
        <v>0</v>
      </c>
      <c r="AO333" s="49">
        <v>0</v>
      </c>
      <c r="AP333" s="49">
        <v>0</v>
      </c>
      <c r="AQ333" s="47" t="s">
        <v>3241</v>
      </c>
      <c r="AR333" s="48">
        <v>0</v>
      </c>
      <c r="AT333" s="46" t="s">
        <v>1443</v>
      </c>
      <c r="AU333" s="45">
        <v>0</v>
      </c>
      <c r="AV333" s="44" t="s">
        <v>3242</v>
      </c>
      <c r="AW333" s="43">
        <v>43276</v>
      </c>
      <c r="AX333" s="42">
        <v>0.46610000000000001</v>
      </c>
      <c r="AY333" s="41">
        <v>15</v>
      </c>
      <c r="AZ333" s="40"/>
      <c r="BA333" s="40"/>
      <c r="BB333" s="40"/>
      <c r="BC333" s="40"/>
      <c r="BD333" s="40"/>
      <c r="BE333" s="40"/>
      <c r="BF333" s="39">
        <v>0</v>
      </c>
      <c r="BG333" s="38">
        <v>0</v>
      </c>
      <c r="BK333" s="37"/>
      <c r="BL333" s="37"/>
      <c r="BM333" s="37"/>
      <c r="BN333" s="32"/>
      <c r="BP333" s="36"/>
      <c r="BQ333" s="36"/>
      <c r="BR333" s="36"/>
      <c r="CE333" s="35">
        <f t="shared" si="79"/>
        <v>0</v>
      </c>
      <c r="CF333" s="33">
        <f t="shared" si="80"/>
        <v>0</v>
      </c>
      <c r="CG333" s="34">
        <f t="shared" si="81"/>
        <v>0</v>
      </c>
      <c r="CH333" s="33">
        <f t="shared" si="82"/>
        <v>0</v>
      </c>
    </row>
    <row r="334" spans="1:86" ht="45" customHeight="1" x14ac:dyDescent="0.25">
      <c r="A334" s="53">
        <v>0</v>
      </c>
      <c r="B334" s="52" t="s">
        <v>2683</v>
      </c>
      <c r="C334" s="51">
        <v>300000003046</v>
      </c>
      <c r="D334" s="51">
        <v>1020003940</v>
      </c>
      <c r="E334" s="50" t="s">
        <v>2780</v>
      </c>
      <c r="F334" s="48">
        <v>61.721499999999999</v>
      </c>
      <c r="G334" s="48">
        <v>61.721499999999999</v>
      </c>
      <c r="H334" s="48">
        <v>0</v>
      </c>
      <c r="I334" s="48">
        <v>0</v>
      </c>
      <c r="J334" s="48">
        <v>0</v>
      </c>
      <c r="K334" s="48">
        <v>49.55059</v>
      </c>
      <c r="L334" s="48">
        <v>12.170909999999999</v>
      </c>
      <c r="M334" s="48">
        <v>0</v>
      </c>
      <c r="N334" s="48">
        <v>0</v>
      </c>
      <c r="O334" s="48">
        <f t="shared" si="75"/>
        <v>0</v>
      </c>
      <c r="P334" s="48">
        <f t="shared" si="76"/>
        <v>0</v>
      </c>
      <c r="Q334" s="48">
        <v>0</v>
      </c>
      <c r="R334" s="48">
        <v>0</v>
      </c>
      <c r="S334" s="48">
        <v>0</v>
      </c>
      <c r="T334" s="48">
        <v>0</v>
      </c>
      <c r="U334" s="48">
        <v>0</v>
      </c>
      <c r="V334" s="48">
        <v>0</v>
      </c>
      <c r="W334" s="48">
        <v>0</v>
      </c>
      <c r="X334" s="48">
        <v>0</v>
      </c>
      <c r="Y334" s="48">
        <v>0</v>
      </c>
      <c r="Z334" s="48">
        <v>0</v>
      </c>
      <c r="AA334" s="49">
        <f t="shared" si="77"/>
        <v>0</v>
      </c>
      <c r="AB334" s="49">
        <f t="shared" si="78"/>
        <v>0</v>
      </c>
      <c r="AC334" s="49">
        <v>0</v>
      </c>
      <c r="AD334" s="49">
        <v>0</v>
      </c>
      <c r="AE334" s="49">
        <v>0</v>
      </c>
      <c r="AF334" s="49">
        <v>0</v>
      </c>
      <c r="AG334" s="49">
        <v>0</v>
      </c>
      <c r="AH334" s="49">
        <v>0</v>
      </c>
      <c r="AI334" s="49">
        <v>0</v>
      </c>
      <c r="AJ334" s="49">
        <v>0</v>
      </c>
      <c r="AK334" s="49">
        <v>0</v>
      </c>
      <c r="AL334" s="49">
        <v>0</v>
      </c>
      <c r="AM334" s="49">
        <v>0</v>
      </c>
      <c r="AN334" s="49">
        <v>0</v>
      </c>
      <c r="AO334" s="49">
        <v>0</v>
      </c>
      <c r="AP334" s="49">
        <v>0</v>
      </c>
      <c r="AQ334" s="47" t="s">
        <v>3243</v>
      </c>
      <c r="AR334" s="48">
        <v>0</v>
      </c>
      <c r="AT334" s="46" t="s">
        <v>1443</v>
      </c>
      <c r="AU334" s="45">
        <v>0</v>
      </c>
      <c r="AV334" s="44" t="s">
        <v>3244</v>
      </c>
      <c r="AW334" s="43">
        <v>43349</v>
      </c>
      <c r="AX334" s="42">
        <v>0.45833000000000002</v>
      </c>
      <c r="AY334" s="41">
        <v>15</v>
      </c>
      <c r="AZ334" s="40"/>
      <c r="BA334" s="40"/>
      <c r="BB334" s="40"/>
      <c r="BC334" s="40"/>
      <c r="BD334" s="40"/>
      <c r="BE334" s="40"/>
      <c r="BF334" s="39">
        <v>0</v>
      </c>
      <c r="BG334" s="38">
        <v>0</v>
      </c>
      <c r="BK334" s="37"/>
      <c r="BL334" s="37"/>
      <c r="BM334" s="37"/>
      <c r="BN334" s="32"/>
      <c r="BP334" s="36"/>
      <c r="BQ334" s="36"/>
      <c r="BR334" s="36"/>
      <c r="CE334" s="35">
        <f t="shared" si="79"/>
        <v>0</v>
      </c>
      <c r="CF334" s="33">
        <f t="shared" si="80"/>
        <v>0</v>
      </c>
      <c r="CG334" s="34">
        <f t="shared" si="81"/>
        <v>0</v>
      </c>
      <c r="CH334" s="33">
        <f t="shared" si="82"/>
        <v>0</v>
      </c>
    </row>
    <row r="335" spans="1:86" ht="60" customHeight="1" x14ac:dyDescent="0.25">
      <c r="A335" s="53">
        <v>0</v>
      </c>
      <c r="B335" s="52" t="s">
        <v>2683</v>
      </c>
      <c r="C335" s="51">
        <v>300000003054</v>
      </c>
      <c r="D335" s="51">
        <v>1020004023</v>
      </c>
      <c r="E335" s="50" t="s">
        <v>1441</v>
      </c>
      <c r="F335" s="48">
        <v>132.28743999999998</v>
      </c>
      <c r="G335" s="48">
        <v>119.26224999999998</v>
      </c>
      <c r="H335" s="48">
        <v>0</v>
      </c>
      <c r="I335" s="48">
        <v>65.125969999999995</v>
      </c>
      <c r="J335" s="48">
        <v>0</v>
      </c>
      <c r="K335" s="48">
        <v>0</v>
      </c>
      <c r="L335" s="48">
        <v>36.932659999999998</v>
      </c>
      <c r="M335" s="48">
        <v>17.203620000000001</v>
      </c>
      <c r="N335" s="48">
        <v>17.203619999999997</v>
      </c>
      <c r="O335" s="48">
        <f t="shared" si="75"/>
        <v>72.080200000000005</v>
      </c>
      <c r="P335" s="48">
        <f t="shared" si="76"/>
        <v>71.892360000000011</v>
      </c>
      <c r="Q335" s="48">
        <v>4.20106</v>
      </c>
      <c r="R335" s="48">
        <v>4.0132200000000005</v>
      </c>
      <c r="S335" s="48">
        <v>1.12704</v>
      </c>
      <c r="T335" s="48">
        <v>0.93920000000000003</v>
      </c>
      <c r="U335" s="48">
        <v>3.07402</v>
      </c>
      <c r="V335" s="48">
        <v>3.07402</v>
      </c>
      <c r="W335" s="48">
        <v>0</v>
      </c>
      <c r="X335" s="48">
        <v>0</v>
      </c>
      <c r="Y335" s="48">
        <v>0</v>
      </c>
      <c r="Z335" s="48">
        <v>0</v>
      </c>
      <c r="AA335" s="49">
        <f t="shared" si="77"/>
        <v>67.879140000000007</v>
      </c>
      <c r="AB335" s="49">
        <f t="shared" si="78"/>
        <v>67.879140000000007</v>
      </c>
      <c r="AC335" s="49">
        <v>14.041410000000001</v>
      </c>
      <c r="AD335" s="49">
        <v>4.1931200000000004</v>
      </c>
      <c r="AE335" s="49">
        <v>8.9388699999999996</v>
      </c>
      <c r="AF335" s="49">
        <v>0.70574000000000003</v>
      </c>
      <c r="AG335" s="49">
        <v>0</v>
      </c>
      <c r="AH335" s="49">
        <v>0</v>
      </c>
      <c r="AI335" s="49">
        <v>0</v>
      </c>
      <c r="AJ335" s="49">
        <v>0</v>
      </c>
      <c r="AK335" s="49">
        <v>0</v>
      </c>
      <c r="AL335" s="49">
        <v>0</v>
      </c>
      <c r="AM335" s="49">
        <v>40</v>
      </c>
      <c r="AN335" s="49">
        <v>0</v>
      </c>
      <c r="AO335" s="49">
        <v>0</v>
      </c>
      <c r="AP335" s="49">
        <v>0</v>
      </c>
      <c r="AQ335" s="47" t="s">
        <v>1442</v>
      </c>
      <c r="AR335" s="48">
        <v>191.15460999999999</v>
      </c>
      <c r="AT335" s="46" t="s">
        <v>1443</v>
      </c>
      <c r="AU335" s="45">
        <v>0</v>
      </c>
      <c r="AV335" s="44" t="s">
        <v>3245</v>
      </c>
      <c r="AW335" s="43" t="s">
        <v>3246</v>
      </c>
      <c r="AX335" s="42" t="s">
        <v>3247</v>
      </c>
      <c r="AY335" s="41" t="s">
        <v>1444</v>
      </c>
      <c r="AZ335" s="40"/>
      <c r="BA335" s="40"/>
      <c r="BB335" s="40"/>
      <c r="BC335" s="40"/>
      <c r="BD335" s="40"/>
      <c r="BE335" s="40"/>
      <c r="BF335" s="39" t="s">
        <v>2695</v>
      </c>
      <c r="BG335" s="38">
        <v>44680</v>
      </c>
      <c r="BK335" s="37"/>
      <c r="BL335" s="37"/>
      <c r="BM335" s="37"/>
      <c r="BN335" s="32"/>
      <c r="BP335" s="36"/>
      <c r="BQ335" s="36"/>
      <c r="BR335" s="36"/>
      <c r="CE335" s="35">
        <f t="shared" si="79"/>
        <v>0</v>
      </c>
      <c r="CF335" s="33">
        <f t="shared" si="80"/>
        <v>0</v>
      </c>
      <c r="CG335" s="34">
        <f t="shared" si="81"/>
        <v>3.07402</v>
      </c>
      <c r="CH335" s="33">
        <f t="shared" si="82"/>
        <v>0.93920000000000003</v>
      </c>
    </row>
    <row r="336" spans="1:86" ht="60" x14ac:dyDescent="0.25">
      <c r="A336" s="53">
        <v>0</v>
      </c>
      <c r="B336" s="52">
        <v>0</v>
      </c>
      <c r="C336" s="51">
        <v>300000003581</v>
      </c>
      <c r="D336" s="51">
        <v>1020304730</v>
      </c>
      <c r="E336" s="50" t="s">
        <v>1445</v>
      </c>
      <c r="F336" s="48">
        <v>78.566940000000002</v>
      </c>
      <c r="G336" s="48">
        <v>65.472449999999995</v>
      </c>
      <c r="H336" s="48">
        <v>0</v>
      </c>
      <c r="I336" s="48">
        <v>0</v>
      </c>
      <c r="J336" s="48">
        <v>0</v>
      </c>
      <c r="K336" s="48">
        <v>65.472449999999995</v>
      </c>
      <c r="L336" s="48">
        <v>0</v>
      </c>
      <c r="M336" s="48">
        <v>0</v>
      </c>
      <c r="N336" s="48">
        <v>0</v>
      </c>
      <c r="O336" s="48">
        <f t="shared" si="75"/>
        <v>326.62390000000005</v>
      </c>
      <c r="P336" s="48">
        <f t="shared" si="76"/>
        <v>282.8895</v>
      </c>
      <c r="Q336" s="48">
        <v>256.15192000000002</v>
      </c>
      <c r="R336" s="48">
        <v>213.45993000000001</v>
      </c>
      <c r="S336" s="48">
        <v>0</v>
      </c>
      <c r="T336" s="48">
        <v>0</v>
      </c>
      <c r="U336" s="48">
        <v>0</v>
      </c>
      <c r="V336" s="48">
        <v>0</v>
      </c>
      <c r="W336" s="48">
        <v>0</v>
      </c>
      <c r="X336" s="48">
        <v>0</v>
      </c>
      <c r="Y336" s="48">
        <v>0</v>
      </c>
      <c r="Z336" s="48">
        <v>0</v>
      </c>
      <c r="AA336" s="49">
        <f t="shared" si="77"/>
        <v>70.471980000000002</v>
      </c>
      <c r="AB336" s="49">
        <f t="shared" si="78"/>
        <v>69.429569999999998</v>
      </c>
      <c r="AC336" s="49">
        <v>36.325029999999998</v>
      </c>
      <c r="AD336" s="49">
        <v>10.720549999999999</v>
      </c>
      <c r="AE336" s="49">
        <v>6.4428000000000001</v>
      </c>
      <c r="AF336" s="49">
        <v>1.5481199999999999</v>
      </c>
      <c r="AG336" s="49">
        <v>2.9659499999999999</v>
      </c>
      <c r="AH336" s="49">
        <v>2.4716300000000002</v>
      </c>
      <c r="AI336" s="49">
        <v>3.2885499999999999</v>
      </c>
      <c r="AJ336" s="49">
        <v>2.7404600000000001</v>
      </c>
      <c r="AK336" s="49">
        <v>0</v>
      </c>
      <c r="AL336" s="49">
        <v>0</v>
      </c>
      <c r="AM336" s="49">
        <v>0</v>
      </c>
      <c r="AN336" s="49">
        <v>0</v>
      </c>
      <c r="AO336" s="49">
        <v>0</v>
      </c>
      <c r="AP336" s="49">
        <v>9.1809799999999999</v>
      </c>
      <c r="AQ336" s="47" t="s">
        <v>1446</v>
      </c>
      <c r="AR336" s="48">
        <v>348.36194999999998</v>
      </c>
      <c r="AT336" s="46" t="s">
        <v>1443</v>
      </c>
      <c r="AU336" s="45">
        <v>0</v>
      </c>
      <c r="AV336" s="44" t="s">
        <v>3248</v>
      </c>
      <c r="AW336" s="43" t="s">
        <v>3249</v>
      </c>
      <c r="AX336" s="42" t="s">
        <v>3250</v>
      </c>
      <c r="AY336" s="41" t="s">
        <v>1444</v>
      </c>
      <c r="AZ336" s="40"/>
      <c r="BA336" s="40"/>
      <c r="BB336" s="40"/>
      <c r="BC336" s="40"/>
      <c r="BD336" s="40"/>
      <c r="BE336" s="40"/>
      <c r="BF336" s="39" t="s">
        <v>2694</v>
      </c>
      <c r="BG336" s="38">
        <v>44620</v>
      </c>
      <c r="BK336" s="37"/>
      <c r="BL336" s="37"/>
      <c r="BM336" s="37"/>
      <c r="BN336" s="32"/>
      <c r="BP336" s="36"/>
      <c r="BQ336" s="36"/>
      <c r="BR336" s="36"/>
      <c r="CE336" s="35">
        <f t="shared" si="79"/>
        <v>213.45993000000001</v>
      </c>
      <c r="CF336" s="33">
        <f t="shared" si="80"/>
        <v>0</v>
      </c>
      <c r="CG336" s="34">
        <f t="shared" si="81"/>
        <v>0</v>
      </c>
      <c r="CH336" s="33">
        <f t="shared" si="82"/>
        <v>0</v>
      </c>
    </row>
    <row r="337" spans="1:86" ht="45" customHeight="1" x14ac:dyDescent="0.25">
      <c r="A337" s="53">
        <v>0</v>
      </c>
      <c r="B337" s="52" t="s">
        <v>2683</v>
      </c>
      <c r="C337" s="51">
        <v>300000003549</v>
      </c>
      <c r="D337" s="51">
        <v>1020205477</v>
      </c>
      <c r="E337" s="50" t="s">
        <v>2781</v>
      </c>
      <c r="F337" s="48">
        <v>12.588509999999999</v>
      </c>
      <c r="G337" s="48">
        <v>12.588509999999999</v>
      </c>
      <c r="H337" s="48">
        <v>0</v>
      </c>
      <c r="I337" s="48">
        <v>0</v>
      </c>
      <c r="J337" s="48">
        <v>0</v>
      </c>
      <c r="K337" s="48">
        <v>0</v>
      </c>
      <c r="L337" s="48">
        <v>12.588509999999999</v>
      </c>
      <c r="M337" s="48">
        <v>0</v>
      </c>
      <c r="N337" s="48">
        <v>0</v>
      </c>
      <c r="O337" s="48">
        <f t="shared" si="75"/>
        <v>0</v>
      </c>
      <c r="P337" s="48">
        <f t="shared" si="76"/>
        <v>0</v>
      </c>
      <c r="Q337" s="48">
        <v>0</v>
      </c>
      <c r="R337" s="48">
        <v>0</v>
      </c>
      <c r="S337" s="48">
        <v>0</v>
      </c>
      <c r="T337" s="48">
        <v>0</v>
      </c>
      <c r="U337" s="48">
        <v>0</v>
      </c>
      <c r="V337" s="48">
        <v>0</v>
      </c>
      <c r="W337" s="48">
        <v>0</v>
      </c>
      <c r="X337" s="48">
        <v>0</v>
      </c>
      <c r="Y337" s="48">
        <v>0</v>
      </c>
      <c r="Z337" s="48">
        <v>0</v>
      </c>
      <c r="AA337" s="49">
        <f t="shared" si="77"/>
        <v>0</v>
      </c>
      <c r="AB337" s="49">
        <f t="shared" si="78"/>
        <v>0</v>
      </c>
      <c r="AC337" s="49">
        <v>0</v>
      </c>
      <c r="AD337" s="49">
        <v>0</v>
      </c>
      <c r="AE337" s="49">
        <v>0</v>
      </c>
      <c r="AF337" s="49">
        <v>0</v>
      </c>
      <c r="AG337" s="49">
        <v>0</v>
      </c>
      <c r="AH337" s="49">
        <v>0</v>
      </c>
      <c r="AI337" s="49">
        <v>0</v>
      </c>
      <c r="AJ337" s="49">
        <v>0</v>
      </c>
      <c r="AK337" s="49">
        <v>0</v>
      </c>
      <c r="AL337" s="49">
        <v>0</v>
      </c>
      <c r="AM337" s="49">
        <v>0</v>
      </c>
      <c r="AN337" s="49">
        <v>0</v>
      </c>
      <c r="AO337" s="49">
        <v>0</v>
      </c>
      <c r="AP337" s="49">
        <v>0</v>
      </c>
      <c r="AQ337" s="47" t="s">
        <v>3251</v>
      </c>
      <c r="AR337" s="48">
        <v>0</v>
      </c>
      <c r="AT337" s="46" t="s">
        <v>1443</v>
      </c>
      <c r="AU337" s="45">
        <v>0</v>
      </c>
      <c r="AV337" s="44" t="s">
        <v>3252</v>
      </c>
      <c r="AW337" s="43">
        <v>43969</v>
      </c>
      <c r="AX337" s="42">
        <v>0.45833000000000002</v>
      </c>
      <c r="AY337" s="41">
        <v>10</v>
      </c>
      <c r="AZ337" s="40"/>
      <c r="BA337" s="40"/>
      <c r="BB337" s="40"/>
      <c r="BC337" s="40"/>
      <c r="BD337" s="40"/>
      <c r="BE337" s="40"/>
      <c r="BF337" s="39">
        <v>0</v>
      </c>
      <c r="BG337" s="38">
        <v>0</v>
      </c>
      <c r="BK337" s="37"/>
      <c r="BL337" s="37"/>
      <c r="BM337" s="37"/>
      <c r="BN337" s="32"/>
      <c r="BP337" s="36"/>
      <c r="BQ337" s="36"/>
      <c r="BR337" s="36"/>
      <c r="CE337" s="35">
        <f t="shared" si="79"/>
        <v>0</v>
      </c>
      <c r="CF337" s="33">
        <f t="shared" si="80"/>
        <v>0</v>
      </c>
      <c r="CG337" s="34">
        <f t="shared" si="81"/>
        <v>0</v>
      </c>
      <c r="CH337" s="33">
        <f t="shared" si="82"/>
        <v>0</v>
      </c>
    </row>
    <row r="338" spans="1:86" ht="75" customHeight="1" x14ac:dyDescent="0.25">
      <c r="A338" s="53">
        <v>0</v>
      </c>
      <c r="B338" s="52" t="s">
        <v>2683</v>
      </c>
      <c r="C338" s="51">
        <v>300000003696</v>
      </c>
      <c r="D338" s="51">
        <v>1020205794</v>
      </c>
      <c r="E338" s="50" t="s">
        <v>2782</v>
      </c>
      <c r="F338" s="48">
        <v>46.861049999999999</v>
      </c>
      <c r="G338" s="48">
        <v>46.861049999999999</v>
      </c>
      <c r="H338" s="48">
        <v>0</v>
      </c>
      <c r="I338" s="48">
        <v>0</v>
      </c>
      <c r="J338" s="48">
        <v>0</v>
      </c>
      <c r="K338" s="48">
        <v>0</v>
      </c>
      <c r="L338" s="48">
        <v>46.861049999999999</v>
      </c>
      <c r="M338" s="48">
        <v>0</v>
      </c>
      <c r="N338" s="48">
        <v>0</v>
      </c>
      <c r="O338" s="48">
        <f t="shared" si="75"/>
        <v>73.20765999999999</v>
      </c>
      <c r="P338" s="48">
        <f t="shared" si="76"/>
        <v>73.20765999999999</v>
      </c>
      <c r="Q338" s="48">
        <v>0</v>
      </c>
      <c r="R338" s="48">
        <v>0</v>
      </c>
      <c r="S338" s="48">
        <v>0</v>
      </c>
      <c r="T338" s="48">
        <v>0</v>
      </c>
      <c r="U338" s="48">
        <v>0</v>
      </c>
      <c r="V338" s="48">
        <v>0</v>
      </c>
      <c r="W338" s="48">
        <v>0</v>
      </c>
      <c r="X338" s="48">
        <v>0</v>
      </c>
      <c r="Y338" s="48">
        <v>0</v>
      </c>
      <c r="Z338" s="48">
        <v>0</v>
      </c>
      <c r="AA338" s="49">
        <f t="shared" si="77"/>
        <v>73.20765999999999</v>
      </c>
      <c r="AB338" s="49">
        <f t="shared" si="78"/>
        <v>73.20765999999999</v>
      </c>
      <c r="AC338" s="49">
        <v>49.075220000000002</v>
      </c>
      <c r="AD338" s="49">
        <v>14.780289999999999</v>
      </c>
      <c r="AE338" s="49">
        <v>8.4514199999999988</v>
      </c>
      <c r="AF338" s="49">
        <v>0.90072999999999992</v>
      </c>
      <c r="AG338" s="49">
        <v>0</v>
      </c>
      <c r="AH338" s="49">
        <v>0</v>
      </c>
      <c r="AI338" s="49">
        <v>0</v>
      </c>
      <c r="AJ338" s="49">
        <v>0</v>
      </c>
      <c r="AK338" s="49">
        <v>0</v>
      </c>
      <c r="AL338" s="49">
        <v>0</v>
      </c>
      <c r="AM338" s="49">
        <v>0</v>
      </c>
      <c r="AN338" s="49">
        <v>0</v>
      </c>
      <c r="AO338" s="49">
        <v>0</v>
      </c>
      <c r="AP338" s="49">
        <v>0</v>
      </c>
      <c r="AQ338" s="47" t="s">
        <v>3253</v>
      </c>
      <c r="AR338" s="48">
        <v>0</v>
      </c>
      <c r="AT338" s="46" t="s">
        <v>1443</v>
      </c>
      <c r="AU338" s="45">
        <v>0</v>
      </c>
      <c r="AV338" s="44" t="s">
        <v>3254</v>
      </c>
      <c r="AW338" s="43">
        <v>44228</v>
      </c>
      <c r="AX338" s="42">
        <v>0.45833000000000002</v>
      </c>
      <c r="AY338" s="41">
        <v>15</v>
      </c>
      <c r="AZ338" s="40"/>
      <c r="BA338" s="40"/>
      <c r="BB338" s="40"/>
      <c r="BC338" s="40"/>
      <c r="BD338" s="40"/>
      <c r="BE338" s="40"/>
      <c r="BF338" s="39">
        <v>0</v>
      </c>
      <c r="BG338" s="38">
        <v>0</v>
      </c>
      <c r="BK338" s="37"/>
      <c r="BL338" s="37"/>
      <c r="BM338" s="37"/>
      <c r="BN338" s="32"/>
      <c r="BP338" s="36"/>
      <c r="BQ338" s="36"/>
      <c r="BR338" s="36"/>
      <c r="CE338" s="35">
        <f t="shared" si="79"/>
        <v>0</v>
      </c>
      <c r="CF338" s="33">
        <f t="shared" si="80"/>
        <v>0</v>
      </c>
      <c r="CG338" s="34">
        <f t="shared" si="81"/>
        <v>0</v>
      </c>
      <c r="CH338" s="33">
        <f t="shared" si="82"/>
        <v>0</v>
      </c>
    </row>
    <row r="339" spans="1:86" ht="45" x14ac:dyDescent="0.25">
      <c r="A339" s="53">
        <v>0</v>
      </c>
      <c r="B339" s="52">
        <v>0</v>
      </c>
      <c r="C339" s="51">
        <v>300000003725</v>
      </c>
      <c r="D339" s="51">
        <v>1020205006</v>
      </c>
      <c r="E339" s="50" t="s">
        <v>1447</v>
      </c>
      <c r="F339" s="48">
        <v>78.068399999999997</v>
      </c>
      <c r="G339" s="48">
        <v>65.057000000000002</v>
      </c>
      <c r="H339" s="48">
        <v>0</v>
      </c>
      <c r="I339" s="48">
        <v>0</v>
      </c>
      <c r="J339" s="48">
        <v>0</v>
      </c>
      <c r="K339" s="48">
        <v>65.057000000000002</v>
      </c>
      <c r="L339" s="48">
        <v>0</v>
      </c>
      <c r="M339" s="48">
        <v>0</v>
      </c>
      <c r="N339" s="48">
        <v>0</v>
      </c>
      <c r="O339" s="48">
        <f t="shared" si="75"/>
        <v>254.322</v>
      </c>
      <c r="P339" s="48">
        <f t="shared" si="76"/>
        <v>222.37026</v>
      </c>
      <c r="Q339" s="48">
        <v>187.74190999999999</v>
      </c>
      <c r="R339" s="48">
        <v>156.45159000000001</v>
      </c>
      <c r="S339" s="48">
        <v>0</v>
      </c>
      <c r="T339" s="48">
        <v>0</v>
      </c>
      <c r="U339" s="48">
        <v>0</v>
      </c>
      <c r="V339" s="48">
        <v>0</v>
      </c>
      <c r="W339" s="48">
        <v>0</v>
      </c>
      <c r="X339" s="48">
        <v>0</v>
      </c>
      <c r="Y339" s="48">
        <v>0</v>
      </c>
      <c r="Z339" s="48">
        <v>0</v>
      </c>
      <c r="AA339" s="49">
        <f t="shared" si="77"/>
        <v>66.580089999999998</v>
      </c>
      <c r="AB339" s="49">
        <f t="shared" si="78"/>
        <v>65.918669999999992</v>
      </c>
      <c r="AC339" s="49">
        <v>36.325029999999998</v>
      </c>
      <c r="AD339" s="49">
        <v>10.720549999999999</v>
      </c>
      <c r="AE339" s="49">
        <v>6.4428000000000001</v>
      </c>
      <c r="AF339" s="49">
        <v>1.5481199999999999</v>
      </c>
      <c r="AG339" s="49">
        <v>2.2930100000000002</v>
      </c>
      <c r="AH339" s="49">
        <v>1.9108400000000001</v>
      </c>
      <c r="AI339" s="49">
        <v>1.67553</v>
      </c>
      <c r="AJ339" s="49">
        <v>1.39628</v>
      </c>
      <c r="AK339" s="49">
        <v>0</v>
      </c>
      <c r="AL339" s="49">
        <v>0</v>
      </c>
      <c r="AM339" s="49">
        <v>0</v>
      </c>
      <c r="AN339" s="49">
        <v>0</v>
      </c>
      <c r="AO339" s="49">
        <v>0</v>
      </c>
      <c r="AP339" s="49">
        <v>7.5750500000000001</v>
      </c>
      <c r="AQ339" s="47" t="s">
        <v>1448</v>
      </c>
      <c r="AR339" s="48">
        <v>287.42725999999999</v>
      </c>
      <c r="AT339" s="46" t="s">
        <v>1443</v>
      </c>
      <c r="AU339" s="45">
        <v>0</v>
      </c>
      <c r="AV339" s="44" t="s">
        <v>3255</v>
      </c>
      <c r="AW339" s="43">
        <v>43725</v>
      </c>
      <c r="AX339" s="42">
        <v>0.45833000000000002</v>
      </c>
      <c r="AY339" s="41">
        <v>4</v>
      </c>
      <c r="AZ339" s="40"/>
      <c r="BA339" s="40"/>
      <c r="BB339" s="40"/>
      <c r="BC339" s="40"/>
      <c r="BD339" s="40"/>
      <c r="BE339" s="40"/>
      <c r="BF339" s="39" t="s">
        <v>2694</v>
      </c>
      <c r="BG339" s="38">
        <v>44620</v>
      </c>
      <c r="BK339" s="37"/>
      <c r="BL339" s="37"/>
      <c r="BM339" s="37"/>
      <c r="BN339" s="32"/>
      <c r="BP339" s="36"/>
      <c r="BQ339" s="36"/>
      <c r="BR339" s="36"/>
      <c r="CE339" s="35">
        <f t="shared" si="79"/>
        <v>156.45159000000001</v>
      </c>
      <c r="CF339" s="33">
        <f t="shared" si="80"/>
        <v>0</v>
      </c>
      <c r="CG339" s="34">
        <f t="shared" si="81"/>
        <v>0</v>
      </c>
      <c r="CH339" s="33">
        <f t="shared" si="82"/>
        <v>0</v>
      </c>
    </row>
    <row r="340" spans="1:86" ht="45" customHeight="1" x14ac:dyDescent="0.25">
      <c r="A340" s="53">
        <v>0</v>
      </c>
      <c r="B340" s="52" t="s">
        <v>2683</v>
      </c>
      <c r="C340" s="51">
        <v>300000003961</v>
      </c>
      <c r="D340" s="51">
        <v>1020204259</v>
      </c>
      <c r="E340" s="50" t="s">
        <v>2783</v>
      </c>
      <c r="F340" s="48">
        <v>144.03009000000003</v>
      </c>
      <c r="G340" s="48">
        <v>143.36015</v>
      </c>
      <c r="H340" s="48">
        <v>0</v>
      </c>
      <c r="I340" s="48">
        <v>0</v>
      </c>
      <c r="J340" s="48">
        <v>0</v>
      </c>
      <c r="K340" s="48">
        <v>126.42279000000001</v>
      </c>
      <c r="L340" s="48">
        <v>13.58769</v>
      </c>
      <c r="M340" s="48">
        <v>3.3496700000000001</v>
      </c>
      <c r="N340" s="48">
        <v>0</v>
      </c>
      <c r="O340" s="48">
        <f t="shared" si="75"/>
        <v>297.76682999999997</v>
      </c>
      <c r="P340" s="48">
        <f t="shared" si="76"/>
        <v>297.76682999999997</v>
      </c>
      <c r="Q340" s="48">
        <v>8.6293500000000005</v>
      </c>
      <c r="R340" s="48">
        <v>8.6293500000000005</v>
      </c>
      <c r="S340" s="48">
        <v>0</v>
      </c>
      <c r="T340" s="48">
        <v>0</v>
      </c>
      <c r="U340" s="48">
        <v>8.6293500000000005</v>
      </c>
      <c r="V340" s="48">
        <v>8.6293500000000005</v>
      </c>
      <c r="W340" s="48">
        <v>0</v>
      </c>
      <c r="X340" s="48">
        <v>0</v>
      </c>
      <c r="Y340" s="48">
        <v>0</v>
      </c>
      <c r="Z340" s="48">
        <v>0</v>
      </c>
      <c r="AA340" s="49">
        <f t="shared" si="77"/>
        <v>289.13747999999998</v>
      </c>
      <c r="AB340" s="49">
        <f t="shared" si="78"/>
        <v>289.13747999999998</v>
      </c>
      <c r="AC340" s="49">
        <v>157.30749</v>
      </c>
      <c r="AD340" s="49">
        <v>47.339179999999999</v>
      </c>
      <c r="AE340" s="49">
        <v>45.392319999999998</v>
      </c>
      <c r="AF340" s="49">
        <v>4.09849</v>
      </c>
      <c r="AG340" s="49">
        <v>0</v>
      </c>
      <c r="AH340" s="49">
        <v>0</v>
      </c>
      <c r="AI340" s="49">
        <v>0</v>
      </c>
      <c r="AJ340" s="49">
        <v>0</v>
      </c>
      <c r="AK340" s="49">
        <v>0</v>
      </c>
      <c r="AL340" s="49">
        <v>0</v>
      </c>
      <c r="AM340" s="49">
        <v>35</v>
      </c>
      <c r="AN340" s="49">
        <v>0</v>
      </c>
      <c r="AO340" s="49">
        <v>0</v>
      </c>
      <c r="AP340" s="49">
        <v>0</v>
      </c>
      <c r="AQ340" s="47" t="s">
        <v>3256</v>
      </c>
      <c r="AR340" s="48">
        <v>0</v>
      </c>
      <c r="AT340" s="46" t="s">
        <v>1443</v>
      </c>
      <c r="AU340" s="45">
        <v>0</v>
      </c>
      <c r="AV340" s="44" t="s">
        <v>3257</v>
      </c>
      <c r="AW340" s="43">
        <v>43454</v>
      </c>
      <c r="AX340" s="42">
        <v>0.46610000000000001</v>
      </c>
      <c r="AY340" s="41">
        <v>15</v>
      </c>
      <c r="AZ340" s="40"/>
      <c r="BA340" s="40"/>
      <c r="BB340" s="40"/>
      <c r="BC340" s="40"/>
      <c r="BD340" s="40"/>
      <c r="BE340" s="40"/>
      <c r="BF340" s="39">
        <v>0</v>
      </c>
      <c r="BG340" s="38">
        <v>0</v>
      </c>
      <c r="BK340" s="37"/>
      <c r="BL340" s="37"/>
      <c r="BM340" s="37"/>
      <c r="BN340" s="32"/>
      <c r="BP340" s="36"/>
      <c r="BQ340" s="36"/>
      <c r="BR340" s="36"/>
      <c r="CE340" s="35">
        <f t="shared" si="79"/>
        <v>0</v>
      </c>
      <c r="CF340" s="33">
        <f t="shared" si="80"/>
        <v>0</v>
      </c>
      <c r="CG340" s="34">
        <f t="shared" si="81"/>
        <v>8.6293500000000005</v>
      </c>
      <c r="CH340" s="33">
        <f t="shared" si="82"/>
        <v>0</v>
      </c>
    </row>
    <row r="341" spans="1:86" ht="45" x14ac:dyDescent="0.25">
      <c r="A341" s="53">
        <v>0</v>
      </c>
      <c r="B341" s="52">
        <v>0</v>
      </c>
      <c r="C341" s="51">
        <v>300000003643</v>
      </c>
      <c r="D341" s="51">
        <v>1020204998</v>
      </c>
      <c r="E341" s="50" t="s">
        <v>1449</v>
      </c>
      <c r="F341" s="48">
        <v>78.015100000000004</v>
      </c>
      <c r="G341" s="48">
        <v>65.01258</v>
      </c>
      <c r="H341" s="48">
        <v>0</v>
      </c>
      <c r="I341" s="48">
        <v>0</v>
      </c>
      <c r="J341" s="48">
        <v>0</v>
      </c>
      <c r="K341" s="48">
        <v>65.01258</v>
      </c>
      <c r="L341" s="48">
        <v>0</v>
      </c>
      <c r="M341" s="48">
        <v>0</v>
      </c>
      <c r="N341" s="48">
        <v>0</v>
      </c>
      <c r="O341" s="48">
        <f t="shared" si="75"/>
        <v>167.46463</v>
      </c>
      <c r="P341" s="48">
        <f t="shared" si="76"/>
        <v>149.66959</v>
      </c>
      <c r="Q341" s="48">
        <v>102.64313</v>
      </c>
      <c r="R341" s="48">
        <v>85.535939999999997</v>
      </c>
      <c r="S341" s="48">
        <v>0</v>
      </c>
      <c r="T341" s="48">
        <v>0</v>
      </c>
      <c r="U341" s="48">
        <v>0</v>
      </c>
      <c r="V341" s="48">
        <v>0</v>
      </c>
      <c r="W341" s="48">
        <v>0</v>
      </c>
      <c r="X341" s="48">
        <v>0</v>
      </c>
      <c r="Y341" s="48">
        <v>0</v>
      </c>
      <c r="Z341" s="48">
        <v>0</v>
      </c>
      <c r="AA341" s="49">
        <f t="shared" si="77"/>
        <v>64.8215</v>
      </c>
      <c r="AB341" s="49">
        <f t="shared" si="78"/>
        <v>64.133650000000003</v>
      </c>
      <c r="AC341" s="49">
        <v>36.325029999999998</v>
      </c>
      <c r="AD341" s="49">
        <v>10.720549999999999</v>
      </c>
      <c r="AE341" s="49">
        <v>6.4428000000000001</v>
      </c>
      <c r="AF341" s="49">
        <v>1.5481199999999999</v>
      </c>
      <c r="AG341" s="49">
        <v>3.24715</v>
      </c>
      <c r="AH341" s="49">
        <v>2.7059600000000001</v>
      </c>
      <c r="AI341" s="49">
        <v>0.87997000000000003</v>
      </c>
      <c r="AJ341" s="49">
        <v>0.73331000000000002</v>
      </c>
      <c r="AK341" s="49">
        <v>0</v>
      </c>
      <c r="AL341" s="49">
        <v>0</v>
      </c>
      <c r="AM341" s="49">
        <v>0</v>
      </c>
      <c r="AN341" s="49">
        <v>0</v>
      </c>
      <c r="AO341" s="49">
        <v>0</v>
      </c>
      <c r="AP341" s="49">
        <v>5.6578799999999996</v>
      </c>
      <c r="AQ341" s="47" t="s">
        <v>1450</v>
      </c>
      <c r="AR341" s="48">
        <v>214.68216999999999</v>
      </c>
      <c r="AT341" s="46" t="s">
        <v>1443</v>
      </c>
      <c r="AU341" s="45">
        <v>0</v>
      </c>
      <c r="AV341" s="44" t="s">
        <v>3258</v>
      </c>
      <c r="AW341" s="43">
        <v>43726</v>
      </c>
      <c r="AX341" s="42">
        <v>0.45833000000000002</v>
      </c>
      <c r="AY341" s="41">
        <v>15</v>
      </c>
      <c r="AZ341" s="40"/>
      <c r="BA341" s="40"/>
      <c r="BB341" s="40"/>
      <c r="BC341" s="40"/>
      <c r="BD341" s="40"/>
      <c r="BE341" s="40"/>
      <c r="BF341" s="39" t="s">
        <v>2694</v>
      </c>
      <c r="BG341" s="38">
        <v>44620</v>
      </c>
      <c r="BK341" s="37"/>
      <c r="BL341" s="37"/>
      <c r="BM341" s="37"/>
      <c r="BN341" s="32"/>
      <c r="BP341" s="36"/>
      <c r="BQ341" s="36"/>
      <c r="BR341" s="36"/>
      <c r="CE341" s="35">
        <f t="shared" si="79"/>
        <v>85.535939999999997</v>
      </c>
      <c r="CF341" s="33">
        <f t="shared" si="80"/>
        <v>0</v>
      </c>
      <c r="CG341" s="34">
        <f t="shared" si="81"/>
        <v>0</v>
      </c>
      <c r="CH341" s="33">
        <f t="shared" si="82"/>
        <v>0</v>
      </c>
    </row>
    <row r="342" spans="1:86" ht="45" x14ac:dyDescent="0.25">
      <c r="A342" s="53">
        <v>0</v>
      </c>
      <c r="B342" s="52">
        <v>0</v>
      </c>
      <c r="C342" s="51">
        <v>300000003807</v>
      </c>
      <c r="D342" s="51">
        <v>1020204901</v>
      </c>
      <c r="E342" s="50" t="s">
        <v>1451</v>
      </c>
      <c r="F342" s="48">
        <v>78.566940000000002</v>
      </c>
      <c r="G342" s="48">
        <v>65.472449999999995</v>
      </c>
      <c r="H342" s="48">
        <v>0</v>
      </c>
      <c r="I342" s="48">
        <v>0</v>
      </c>
      <c r="J342" s="48">
        <v>0</v>
      </c>
      <c r="K342" s="48">
        <v>65.472449999999995</v>
      </c>
      <c r="L342" s="48">
        <v>0</v>
      </c>
      <c r="M342" s="48">
        <v>0</v>
      </c>
      <c r="N342" s="48">
        <v>0</v>
      </c>
      <c r="O342" s="48">
        <f t="shared" si="75"/>
        <v>384.02623</v>
      </c>
      <c r="P342" s="48">
        <f t="shared" si="76"/>
        <v>331.77621999999997</v>
      </c>
      <c r="Q342" s="48">
        <v>307.89875000000001</v>
      </c>
      <c r="R342" s="48">
        <v>256.58229</v>
      </c>
      <c r="S342" s="48">
        <v>0</v>
      </c>
      <c r="T342" s="48">
        <v>0</v>
      </c>
      <c r="U342" s="48">
        <v>0</v>
      </c>
      <c r="V342" s="48">
        <v>0</v>
      </c>
      <c r="W342" s="48">
        <v>0</v>
      </c>
      <c r="X342" s="48">
        <v>0</v>
      </c>
      <c r="Y342" s="48">
        <v>0</v>
      </c>
      <c r="Z342" s="48">
        <v>0</v>
      </c>
      <c r="AA342" s="49">
        <f t="shared" si="77"/>
        <v>76.127480000000006</v>
      </c>
      <c r="AB342" s="49">
        <f t="shared" si="78"/>
        <v>75.193929999999995</v>
      </c>
      <c r="AC342" s="49">
        <v>39.638509999999997</v>
      </c>
      <c r="AD342" s="49">
        <v>11.69847</v>
      </c>
      <c r="AE342" s="49">
        <v>7.0304799999999998</v>
      </c>
      <c r="AF342" s="49">
        <v>1.6893400000000001</v>
      </c>
      <c r="AG342" s="49">
        <v>3.0804100000000001</v>
      </c>
      <c r="AH342" s="49">
        <v>2.5670099999999998</v>
      </c>
      <c r="AI342" s="49">
        <v>2.5209199999999998</v>
      </c>
      <c r="AJ342" s="49">
        <v>2.1007699999999998</v>
      </c>
      <c r="AK342" s="49">
        <v>0</v>
      </c>
      <c r="AL342" s="49">
        <v>0</v>
      </c>
      <c r="AM342" s="49">
        <v>0</v>
      </c>
      <c r="AN342" s="49">
        <v>0</v>
      </c>
      <c r="AO342" s="49">
        <v>0</v>
      </c>
      <c r="AP342" s="49">
        <v>10.46935</v>
      </c>
      <c r="AQ342" s="47" t="s">
        <v>1452</v>
      </c>
      <c r="AR342" s="48">
        <v>397.24867</v>
      </c>
      <c r="AT342" s="46" t="s">
        <v>1443</v>
      </c>
      <c r="AU342" s="45">
        <v>0</v>
      </c>
      <c r="AV342" s="44" t="s">
        <v>3259</v>
      </c>
      <c r="AW342" s="43">
        <v>43707</v>
      </c>
      <c r="AX342" s="42">
        <v>0.45833000000000002</v>
      </c>
      <c r="AY342" s="41">
        <v>15</v>
      </c>
      <c r="AZ342" s="40"/>
      <c r="BA342" s="40"/>
      <c r="BB342" s="40"/>
      <c r="BC342" s="40"/>
      <c r="BD342" s="40"/>
      <c r="BE342" s="40"/>
      <c r="BF342" s="39" t="s">
        <v>2694</v>
      </c>
      <c r="BG342" s="38">
        <v>44620</v>
      </c>
      <c r="BK342" s="37"/>
      <c r="BL342" s="37"/>
      <c r="BM342" s="37"/>
      <c r="BN342" s="32"/>
      <c r="BP342" s="36"/>
      <c r="BQ342" s="36"/>
      <c r="BR342" s="36"/>
      <c r="CE342" s="35">
        <f t="shared" si="79"/>
        <v>256.58229</v>
      </c>
      <c r="CF342" s="33">
        <f t="shared" si="80"/>
        <v>0</v>
      </c>
      <c r="CG342" s="34">
        <f t="shared" si="81"/>
        <v>0</v>
      </c>
      <c r="CH342" s="33">
        <f t="shared" si="82"/>
        <v>0</v>
      </c>
    </row>
    <row r="343" spans="1:86" ht="60" customHeight="1" x14ac:dyDescent="0.25">
      <c r="A343" s="53">
        <v>0</v>
      </c>
      <c r="B343" s="52">
        <v>0</v>
      </c>
      <c r="C343" s="51">
        <v>300000003743</v>
      </c>
      <c r="D343" s="51">
        <v>1020205173</v>
      </c>
      <c r="E343" s="50" t="s">
        <v>2784</v>
      </c>
      <c r="F343" s="48">
        <v>152.22198</v>
      </c>
      <c r="G343" s="48">
        <v>126.85165000000001</v>
      </c>
      <c r="H343" s="48">
        <v>0</v>
      </c>
      <c r="I343" s="48">
        <v>0</v>
      </c>
      <c r="J343" s="48">
        <v>0</v>
      </c>
      <c r="K343" s="48">
        <v>126.85165000000001</v>
      </c>
      <c r="L343" s="48">
        <v>0</v>
      </c>
      <c r="M343" s="48">
        <v>0</v>
      </c>
      <c r="N343" s="48">
        <v>0</v>
      </c>
      <c r="O343" s="48">
        <f t="shared" si="75"/>
        <v>69.733559999999997</v>
      </c>
      <c r="P343" s="48">
        <f t="shared" si="76"/>
        <v>69.733559999999997</v>
      </c>
      <c r="Q343" s="48">
        <v>0</v>
      </c>
      <c r="R343" s="48">
        <v>0</v>
      </c>
      <c r="S343" s="48">
        <v>0</v>
      </c>
      <c r="T343" s="48">
        <v>0</v>
      </c>
      <c r="U343" s="48">
        <v>0</v>
      </c>
      <c r="V343" s="48">
        <v>0</v>
      </c>
      <c r="W343" s="48">
        <v>0</v>
      </c>
      <c r="X343" s="48">
        <v>0</v>
      </c>
      <c r="Y343" s="48">
        <v>0</v>
      </c>
      <c r="Z343" s="48">
        <v>0</v>
      </c>
      <c r="AA343" s="49">
        <f t="shared" si="77"/>
        <v>69.733559999999997</v>
      </c>
      <c r="AB343" s="49">
        <f t="shared" si="78"/>
        <v>69.733559999999997</v>
      </c>
      <c r="AC343" s="49">
        <v>4.7166199999999998</v>
      </c>
      <c r="AD343" s="49">
        <v>1.3496900000000001</v>
      </c>
      <c r="AE343" s="49">
        <v>3.03627</v>
      </c>
      <c r="AF343" s="49">
        <v>0.1278</v>
      </c>
      <c r="AG343" s="49">
        <v>0</v>
      </c>
      <c r="AH343" s="49">
        <v>0</v>
      </c>
      <c r="AI343" s="49">
        <v>0</v>
      </c>
      <c r="AJ343" s="49">
        <v>0</v>
      </c>
      <c r="AK343" s="49">
        <v>0</v>
      </c>
      <c r="AL343" s="49">
        <v>0</v>
      </c>
      <c r="AM343" s="49">
        <v>60.50318</v>
      </c>
      <c r="AN343" s="49">
        <v>0</v>
      </c>
      <c r="AO343" s="49">
        <v>0</v>
      </c>
      <c r="AP343" s="49">
        <v>0</v>
      </c>
      <c r="AQ343" s="47" t="s">
        <v>3260</v>
      </c>
      <c r="AR343" s="48">
        <v>0</v>
      </c>
      <c r="AT343" s="46" t="s">
        <v>1443</v>
      </c>
      <c r="AU343" s="45">
        <v>0</v>
      </c>
      <c r="AV343" s="44" t="s">
        <v>3261</v>
      </c>
      <c r="AW343" s="43" t="s">
        <v>3262</v>
      </c>
      <c r="AX343" s="42" t="s">
        <v>3250</v>
      </c>
      <c r="AY343" s="41" t="s">
        <v>1571</v>
      </c>
      <c r="AZ343" s="40"/>
      <c r="BA343" s="40"/>
      <c r="BB343" s="40"/>
      <c r="BC343" s="40"/>
      <c r="BD343" s="40"/>
      <c r="BE343" s="40"/>
      <c r="BF343" s="39">
        <v>0</v>
      </c>
      <c r="BG343" s="38">
        <v>0</v>
      </c>
      <c r="BK343" s="37"/>
      <c r="BL343" s="37"/>
      <c r="BM343" s="37"/>
      <c r="BN343" s="32"/>
      <c r="BP343" s="36"/>
      <c r="BQ343" s="36"/>
      <c r="BR343" s="36"/>
      <c r="CE343" s="35">
        <f t="shared" si="79"/>
        <v>0</v>
      </c>
      <c r="CF343" s="33">
        <f t="shared" si="80"/>
        <v>0</v>
      </c>
      <c r="CG343" s="34">
        <f t="shared" si="81"/>
        <v>0</v>
      </c>
      <c r="CH343" s="33">
        <f t="shared" si="82"/>
        <v>0</v>
      </c>
    </row>
    <row r="344" spans="1:86" ht="60" x14ac:dyDescent="0.25">
      <c r="A344" s="53">
        <v>0</v>
      </c>
      <c r="B344" s="52">
        <v>0</v>
      </c>
      <c r="C344" s="51">
        <v>300000003733</v>
      </c>
      <c r="D344" s="51">
        <v>1020304751</v>
      </c>
      <c r="E344" s="50" t="s">
        <v>1453</v>
      </c>
      <c r="F344" s="48">
        <v>73.464550000000003</v>
      </c>
      <c r="G344" s="48">
        <v>61.220460000000003</v>
      </c>
      <c r="H344" s="48">
        <v>0</v>
      </c>
      <c r="I344" s="48">
        <v>0</v>
      </c>
      <c r="J344" s="48">
        <v>0</v>
      </c>
      <c r="K344" s="48">
        <v>61.220460000000003</v>
      </c>
      <c r="L344" s="48">
        <v>0</v>
      </c>
      <c r="M344" s="48">
        <v>0</v>
      </c>
      <c r="N344" s="48">
        <v>0</v>
      </c>
      <c r="O344" s="48">
        <f t="shared" si="75"/>
        <v>212.09888999999998</v>
      </c>
      <c r="P344" s="48">
        <f t="shared" si="76"/>
        <v>184.74302999999998</v>
      </c>
      <c r="Q344" s="48">
        <v>159.60629</v>
      </c>
      <c r="R344" s="48">
        <v>133.00523999999999</v>
      </c>
      <c r="S344" s="48">
        <v>0</v>
      </c>
      <c r="T344" s="48">
        <v>0</v>
      </c>
      <c r="U344" s="48">
        <v>0</v>
      </c>
      <c r="V344" s="48">
        <v>0</v>
      </c>
      <c r="W344" s="48">
        <v>0</v>
      </c>
      <c r="X344" s="48">
        <v>0</v>
      </c>
      <c r="Y344" s="48">
        <v>0</v>
      </c>
      <c r="Z344" s="48">
        <v>0</v>
      </c>
      <c r="AA344" s="49">
        <f t="shared" si="77"/>
        <v>52.492599999999996</v>
      </c>
      <c r="AB344" s="49">
        <f t="shared" si="78"/>
        <v>51.737790000000004</v>
      </c>
      <c r="AC344" s="49">
        <v>16.681239999999999</v>
      </c>
      <c r="AD344" s="49">
        <v>5.0434599999999996</v>
      </c>
      <c r="AE344" s="49">
        <v>2.7362600000000001</v>
      </c>
      <c r="AF344" s="49">
        <v>0.44689000000000001</v>
      </c>
      <c r="AG344" s="49">
        <v>2.6592699999999998</v>
      </c>
      <c r="AH344" s="49">
        <v>2.2160600000000001</v>
      </c>
      <c r="AI344" s="49">
        <v>1.8695999999999999</v>
      </c>
      <c r="AJ344" s="49">
        <v>1.5580000000000001</v>
      </c>
      <c r="AK344" s="49">
        <v>0</v>
      </c>
      <c r="AL344" s="49">
        <v>0</v>
      </c>
      <c r="AM344" s="49">
        <v>15</v>
      </c>
      <c r="AN344" s="49">
        <v>0</v>
      </c>
      <c r="AO344" s="49">
        <v>0</v>
      </c>
      <c r="AP344" s="49">
        <v>8.0558800000000002</v>
      </c>
      <c r="AQ344" s="47" t="s">
        <v>1454</v>
      </c>
      <c r="AR344" s="48">
        <v>245.96348999999998</v>
      </c>
      <c r="AT344" s="46" t="s">
        <v>1443</v>
      </c>
      <c r="AU344" s="45">
        <v>0</v>
      </c>
      <c r="AV344" s="44" t="s">
        <v>3263</v>
      </c>
      <c r="AW344" s="43">
        <v>43649</v>
      </c>
      <c r="AX344" s="42">
        <v>0.45833000000000002</v>
      </c>
      <c r="AY344" s="41">
        <v>15</v>
      </c>
      <c r="AZ344" s="40"/>
      <c r="BA344" s="40"/>
      <c r="BB344" s="40"/>
      <c r="BC344" s="40"/>
      <c r="BD344" s="40"/>
      <c r="BE344" s="40"/>
      <c r="BF344" s="39" t="s">
        <v>2694</v>
      </c>
      <c r="BG344" s="38">
        <v>44592</v>
      </c>
      <c r="BK344" s="37"/>
      <c r="BL344" s="37"/>
      <c r="BM344" s="37"/>
      <c r="BN344" s="32"/>
      <c r="BP344" s="36"/>
      <c r="BQ344" s="36"/>
      <c r="BR344" s="36"/>
      <c r="CE344" s="35">
        <f t="shared" si="79"/>
        <v>133.00523999999999</v>
      </c>
      <c r="CF344" s="33">
        <f t="shared" si="80"/>
        <v>0</v>
      </c>
      <c r="CG344" s="34">
        <f t="shared" si="81"/>
        <v>0</v>
      </c>
      <c r="CH344" s="33">
        <f t="shared" si="82"/>
        <v>0</v>
      </c>
    </row>
    <row r="345" spans="1:86" ht="45" x14ac:dyDescent="0.25">
      <c r="A345" s="53">
        <v>0</v>
      </c>
      <c r="B345" s="52">
        <v>0</v>
      </c>
      <c r="C345" s="51">
        <v>300000003666</v>
      </c>
      <c r="D345" s="51">
        <v>1020205224</v>
      </c>
      <c r="E345" s="50" t="s">
        <v>1455</v>
      </c>
      <c r="F345" s="48">
        <v>78.188329999999993</v>
      </c>
      <c r="G345" s="48">
        <v>65.156940000000006</v>
      </c>
      <c r="H345" s="48">
        <v>0</v>
      </c>
      <c r="I345" s="48">
        <v>0</v>
      </c>
      <c r="J345" s="48">
        <v>0</v>
      </c>
      <c r="K345" s="48">
        <v>65.156940000000006</v>
      </c>
      <c r="L345" s="48">
        <v>0</v>
      </c>
      <c r="M345" s="48">
        <v>0</v>
      </c>
      <c r="N345" s="48">
        <v>0</v>
      </c>
      <c r="O345" s="48">
        <f t="shared" si="75"/>
        <v>86.789950000000005</v>
      </c>
      <c r="P345" s="48">
        <f t="shared" si="76"/>
        <v>81.30431999999999</v>
      </c>
      <c r="Q345" s="48">
        <v>31.751300000000001</v>
      </c>
      <c r="R345" s="48">
        <v>26.459420000000001</v>
      </c>
      <c r="S345" s="48">
        <v>0</v>
      </c>
      <c r="T345" s="48">
        <v>0</v>
      </c>
      <c r="U345" s="48">
        <v>0</v>
      </c>
      <c r="V345" s="48">
        <v>0</v>
      </c>
      <c r="W345" s="48">
        <v>0</v>
      </c>
      <c r="X345" s="48">
        <v>0</v>
      </c>
      <c r="Y345" s="48">
        <v>0</v>
      </c>
      <c r="Z345" s="48">
        <v>0</v>
      </c>
      <c r="AA345" s="49">
        <f t="shared" si="77"/>
        <v>55.038650000000004</v>
      </c>
      <c r="AB345" s="49">
        <f t="shared" si="78"/>
        <v>54.844899999999996</v>
      </c>
      <c r="AC345" s="49">
        <v>33.011580000000002</v>
      </c>
      <c r="AD345" s="49">
        <v>9.7426600000000008</v>
      </c>
      <c r="AE345" s="49">
        <v>5.8550899999999997</v>
      </c>
      <c r="AF345" s="49">
        <v>1.4069199999999999</v>
      </c>
      <c r="AG345" s="49">
        <v>0.74992000000000003</v>
      </c>
      <c r="AH345" s="49">
        <v>0.62492999999999999</v>
      </c>
      <c r="AI345" s="49">
        <v>0.41256999999999999</v>
      </c>
      <c r="AJ345" s="49">
        <v>0.34381</v>
      </c>
      <c r="AK345" s="49">
        <v>0</v>
      </c>
      <c r="AL345" s="49">
        <v>0</v>
      </c>
      <c r="AM345" s="49">
        <v>0</v>
      </c>
      <c r="AN345" s="49">
        <v>0</v>
      </c>
      <c r="AO345" s="49">
        <v>0</v>
      </c>
      <c r="AP345" s="49">
        <v>3.8599100000000002</v>
      </c>
      <c r="AQ345" s="47" t="s">
        <v>1456</v>
      </c>
      <c r="AR345" s="48">
        <v>146.46125999999998</v>
      </c>
      <c r="AT345" s="46" t="s">
        <v>1443</v>
      </c>
      <c r="AU345" s="45">
        <v>0</v>
      </c>
      <c r="AV345" s="44" t="s">
        <v>3264</v>
      </c>
      <c r="AW345" s="43">
        <v>43867</v>
      </c>
      <c r="AX345" s="42">
        <v>0.45833000000000002</v>
      </c>
      <c r="AY345" s="41">
        <v>15</v>
      </c>
      <c r="AZ345" s="40"/>
      <c r="BA345" s="40"/>
      <c r="BB345" s="40"/>
      <c r="BC345" s="40"/>
      <c r="BD345" s="40"/>
      <c r="BE345" s="40"/>
      <c r="BF345" s="39" t="s">
        <v>2694</v>
      </c>
      <c r="BG345" s="38">
        <v>44620</v>
      </c>
      <c r="BK345" s="37"/>
      <c r="BL345" s="37"/>
      <c r="BM345" s="37"/>
      <c r="BN345" s="32"/>
      <c r="BP345" s="36"/>
      <c r="BQ345" s="36"/>
      <c r="BR345" s="36"/>
      <c r="CE345" s="35">
        <f t="shared" si="79"/>
        <v>26.459420000000001</v>
      </c>
      <c r="CF345" s="33">
        <f t="shared" si="80"/>
        <v>0</v>
      </c>
      <c r="CG345" s="34">
        <f t="shared" si="81"/>
        <v>0</v>
      </c>
      <c r="CH345" s="33">
        <f t="shared" si="82"/>
        <v>0</v>
      </c>
    </row>
    <row r="346" spans="1:86" ht="45" customHeight="1" x14ac:dyDescent="0.25">
      <c r="A346" s="53">
        <v>0</v>
      </c>
      <c r="B346" s="52" t="s">
        <v>2683</v>
      </c>
      <c r="C346" s="51">
        <v>300000003804</v>
      </c>
      <c r="D346" s="51">
        <v>1020205931</v>
      </c>
      <c r="E346" s="50" t="s">
        <v>2785</v>
      </c>
      <c r="F346" s="48">
        <v>11.59308</v>
      </c>
      <c r="G346" s="48">
        <v>11.59308</v>
      </c>
      <c r="H346" s="48">
        <v>0</v>
      </c>
      <c r="I346" s="48">
        <v>0</v>
      </c>
      <c r="J346" s="48">
        <v>0</v>
      </c>
      <c r="K346" s="48">
        <v>0</v>
      </c>
      <c r="L346" s="48">
        <v>11.59308</v>
      </c>
      <c r="M346" s="48">
        <v>0</v>
      </c>
      <c r="N346" s="48">
        <v>0</v>
      </c>
      <c r="O346" s="48">
        <f t="shared" si="75"/>
        <v>69.785679999999999</v>
      </c>
      <c r="P346" s="48">
        <f t="shared" si="76"/>
        <v>69.785679999999999</v>
      </c>
      <c r="Q346" s="48">
        <v>0</v>
      </c>
      <c r="R346" s="48">
        <v>0</v>
      </c>
      <c r="S346" s="48">
        <v>0</v>
      </c>
      <c r="T346" s="48">
        <v>0</v>
      </c>
      <c r="U346" s="48">
        <v>0</v>
      </c>
      <c r="V346" s="48">
        <v>0</v>
      </c>
      <c r="W346" s="48">
        <v>0</v>
      </c>
      <c r="X346" s="48">
        <v>0</v>
      </c>
      <c r="Y346" s="48">
        <v>0</v>
      </c>
      <c r="Z346" s="48">
        <v>0</v>
      </c>
      <c r="AA346" s="49">
        <f t="shared" si="77"/>
        <v>69.785679999999999</v>
      </c>
      <c r="AB346" s="49">
        <f t="shared" si="78"/>
        <v>69.785679999999999</v>
      </c>
      <c r="AC346" s="49">
        <v>0.68677999999999995</v>
      </c>
      <c r="AD346" s="49">
        <v>0.19653000000000001</v>
      </c>
      <c r="AE346" s="49">
        <v>68.883760000000009</v>
      </c>
      <c r="AF346" s="49">
        <v>1.8610000000000002E-2</v>
      </c>
      <c r="AG346" s="49">
        <v>0</v>
      </c>
      <c r="AH346" s="49">
        <v>0</v>
      </c>
      <c r="AI346" s="49">
        <v>0</v>
      </c>
      <c r="AJ346" s="49">
        <v>0</v>
      </c>
      <c r="AK346" s="49">
        <v>0</v>
      </c>
      <c r="AL346" s="49">
        <v>0</v>
      </c>
      <c r="AM346" s="49">
        <v>0</v>
      </c>
      <c r="AN346" s="49">
        <v>0</v>
      </c>
      <c r="AO346" s="49">
        <v>0</v>
      </c>
      <c r="AP346" s="49">
        <v>0</v>
      </c>
      <c r="AQ346" s="47" t="s">
        <v>3265</v>
      </c>
      <c r="AR346" s="48">
        <v>0</v>
      </c>
      <c r="AT346" s="46" t="s">
        <v>1443</v>
      </c>
      <c r="AU346" s="45">
        <v>0</v>
      </c>
      <c r="AV346" s="44" t="s">
        <v>3266</v>
      </c>
      <c r="AW346" s="43">
        <v>44183</v>
      </c>
      <c r="AX346" s="42">
        <v>0.45833000000000002</v>
      </c>
      <c r="AY346" s="41">
        <v>15</v>
      </c>
      <c r="AZ346" s="40"/>
      <c r="BA346" s="40"/>
      <c r="BB346" s="40"/>
      <c r="BC346" s="40"/>
      <c r="BD346" s="40"/>
      <c r="BE346" s="40"/>
      <c r="BF346" s="39">
        <v>0</v>
      </c>
      <c r="BG346" s="38">
        <v>0</v>
      </c>
      <c r="BK346" s="37"/>
      <c r="BL346" s="37"/>
      <c r="BM346" s="37"/>
      <c r="BN346" s="32"/>
      <c r="BP346" s="36"/>
      <c r="BQ346" s="36"/>
      <c r="BR346" s="36"/>
      <c r="CE346" s="35">
        <f t="shared" si="79"/>
        <v>0</v>
      </c>
      <c r="CF346" s="33">
        <f t="shared" si="80"/>
        <v>0</v>
      </c>
      <c r="CG346" s="34">
        <f t="shared" si="81"/>
        <v>0</v>
      </c>
      <c r="CH346" s="33">
        <f t="shared" si="82"/>
        <v>0</v>
      </c>
    </row>
    <row r="347" spans="1:86" ht="45" customHeight="1" x14ac:dyDescent="0.25">
      <c r="A347" s="53">
        <v>0</v>
      </c>
      <c r="B347" s="52" t="s">
        <v>2683</v>
      </c>
      <c r="C347" s="51">
        <v>300000003843</v>
      </c>
      <c r="D347" s="51">
        <v>1020205571</v>
      </c>
      <c r="E347" s="50" t="s">
        <v>2786</v>
      </c>
      <c r="F347" s="48">
        <v>20.759350000000001</v>
      </c>
      <c r="G347" s="48">
        <v>20.759350000000001</v>
      </c>
      <c r="H347" s="48">
        <v>0</v>
      </c>
      <c r="I347" s="48">
        <v>0</v>
      </c>
      <c r="J347" s="48">
        <v>0</v>
      </c>
      <c r="K347" s="48">
        <v>0</v>
      </c>
      <c r="L347" s="48">
        <v>20.759350000000001</v>
      </c>
      <c r="M347" s="48">
        <v>0</v>
      </c>
      <c r="N347" s="48">
        <v>0</v>
      </c>
      <c r="O347" s="48">
        <f t="shared" si="75"/>
        <v>253.56272000000001</v>
      </c>
      <c r="P347" s="48">
        <f t="shared" si="76"/>
        <v>230.18743000000001</v>
      </c>
      <c r="Q347" s="48">
        <v>174.39607000000001</v>
      </c>
      <c r="R347" s="48">
        <v>151.02078</v>
      </c>
      <c r="S347" s="48">
        <v>140.25174000000001</v>
      </c>
      <c r="T347" s="48">
        <v>116.87645000000001</v>
      </c>
      <c r="U347" s="48">
        <v>34.144330000000004</v>
      </c>
      <c r="V347" s="48">
        <v>34.144330000000004</v>
      </c>
      <c r="W347" s="48">
        <v>0</v>
      </c>
      <c r="X347" s="48">
        <v>0</v>
      </c>
      <c r="Y347" s="48">
        <v>0</v>
      </c>
      <c r="Z347" s="48">
        <v>0</v>
      </c>
      <c r="AA347" s="49">
        <f t="shared" si="77"/>
        <v>79.166650000000004</v>
      </c>
      <c r="AB347" s="49">
        <f t="shared" si="78"/>
        <v>79.166650000000004</v>
      </c>
      <c r="AC347" s="49">
        <v>4.7678700000000003</v>
      </c>
      <c r="AD347" s="49">
        <v>1.42876</v>
      </c>
      <c r="AE347" s="49">
        <v>63.363010000000003</v>
      </c>
      <c r="AF347" s="49">
        <v>0.13490999999999997</v>
      </c>
      <c r="AG347" s="49">
        <v>0</v>
      </c>
      <c r="AH347" s="49">
        <v>0</v>
      </c>
      <c r="AI347" s="49">
        <v>0</v>
      </c>
      <c r="AJ347" s="49">
        <v>0</v>
      </c>
      <c r="AK347" s="49">
        <v>0</v>
      </c>
      <c r="AL347" s="49">
        <v>0</v>
      </c>
      <c r="AM347" s="49">
        <v>0</v>
      </c>
      <c r="AN347" s="49">
        <v>0</v>
      </c>
      <c r="AO347" s="49">
        <v>0</v>
      </c>
      <c r="AP347" s="49">
        <v>9.4721000000000011</v>
      </c>
      <c r="AQ347" s="47" t="s">
        <v>3267</v>
      </c>
      <c r="AR347" s="48">
        <v>0</v>
      </c>
      <c r="AT347" s="46" t="s">
        <v>1443</v>
      </c>
      <c r="AU347" s="45">
        <v>0</v>
      </c>
      <c r="AV347" s="44" t="s">
        <v>3268</v>
      </c>
      <c r="AW347" s="43">
        <v>44046</v>
      </c>
      <c r="AX347" s="42">
        <v>0.45833000000000002</v>
      </c>
      <c r="AY347" s="41">
        <v>15</v>
      </c>
      <c r="AZ347" s="40"/>
      <c r="BA347" s="40"/>
      <c r="BB347" s="40"/>
      <c r="BC347" s="40"/>
      <c r="BD347" s="40"/>
      <c r="BE347" s="40"/>
      <c r="BF347" s="39">
        <v>0</v>
      </c>
      <c r="BG347" s="38">
        <v>0</v>
      </c>
      <c r="BK347" s="37"/>
      <c r="BL347" s="37"/>
      <c r="BM347" s="37"/>
      <c r="BN347" s="32"/>
      <c r="BP347" s="36"/>
      <c r="BQ347" s="36"/>
      <c r="BR347" s="36"/>
      <c r="CE347" s="35">
        <f t="shared" si="79"/>
        <v>0</v>
      </c>
      <c r="CF347" s="33">
        <f t="shared" si="80"/>
        <v>0</v>
      </c>
      <c r="CG347" s="34">
        <f t="shared" si="81"/>
        <v>34.144330000000004</v>
      </c>
      <c r="CH347" s="33">
        <f t="shared" si="82"/>
        <v>116.87645000000001</v>
      </c>
    </row>
    <row r="348" spans="1:86" ht="60" x14ac:dyDescent="0.25">
      <c r="A348" s="53">
        <v>0</v>
      </c>
      <c r="B348" s="52">
        <v>0</v>
      </c>
      <c r="C348" s="51">
        <v>300000003820</v>
      </c>
      <c r="D348" s="51">
        <v>1020204383</v>
      </c>
      <c r="E348" s="50" t="s">
        <v>1457</v>
      </c>
      <c r="F348" s="48">
        <v>247.50220000000002</v>
      </c>
      <c r="G348" s="48">
        <v>208.87440000000004</v>
      </c>
      <c r="H348" s="121">
        <v>128.00700000000001</v>
      </c>
      <c r="I348" s="121">
        <v>0</v>
      </c>
      <c r="J348" s="121">
        <v>0</v>
      </c>
      <c r="K348" s="121">
        <v>63.010019999999997</v>
      </c>
      <c r="L348" s="121">
        <v>0</v>
      </c>
      <c r="M348" s="121">
        <v>17.857379999999999</v>
      </c>
      <c r="N348" s="48">
        <v>15.735380000000001</v>
      </c>
      <c r="O348" s="48">
        <f t="shared" si="75"/>
        <v>28.784520000000001</v>
      </c>
      <c r="P348" s="48">
        <f t="shared" si="76"/>
        <v>28.784520000000001</v>
      </c>
      <c r="Q348" s="48">
        <v>0</v>
      </c>
      <c r="R348" s="48">
        <v>0</v>
      </c>
      <c r="S348" s="48">
        <v>0</v>
      </c>
      <c r="T348" s="48">
        <v>0</v>
      </c>
      <c r="U348" s="48">
        <v>0</v>
      </c>
      <c r="V348" s="48">
        <v>0</v>
      </c>
      <c r="W348" s="48">
        <v>0</v>
      </c>
      <c r="X348" s="48">
        <v>0</v>
      </c>
      <c r="Y348" s="48">
        <v>0</v>
      </c>
      <c r="Z348" s="48">
        <v>0</v>
      </c>
      <c r="AA348" s="49">
        <f t="shared" si="77"/>
        <v>28.784520000000001</v>
      </c>
      <c r="AB348" s="49">
        <f t="shared" si="78"/>
        <v>28.784520000000001</v>
      </c>
      <c r="AC348" s="49">
        <v>10.00717</v>
      </c>
      <c r="AD348" s="49">
        <v>3.0255999999999998</v>
      </c>
      <c r="AE348" s="49">
        <v>1.6415</v>
      </c>
      <c r="AF348" s="49">
        <v>0.26808999999999999</v>
      </c>
      <c r="AG348" s="49">
        <v>0</v>
      </c>
      <c r="AH348" s="49">
        <v>0</v>
      </c>
      <c r="AI348" s="49">
        <v>0</v>
      </c>
      <c r="AJ348" s="49">
        <v>0</v>
      </c>
      <c r="AK348" s="49">
        <v>0</v>
      </c>
      <c r="AL348" s="49">
        <v>0</v>
      </c>
      <c r="AM348" s="49">
        <v>0</v>
      </c>
      <c r="AN348" s="49">
        <v>0</v>
      </c>
      <c r="AO348" s="49">
        <v>0</v>
      </c>
      <c r="AP348" s="49">
        <v>13.84216</v>
      </c>
      <c r="AQ348" s="47" t="s">
        <v>1458</v>
      </c>
      <c r="AR348" s="48">
        <v>237.65892000000002</v>
      </c>
      <c r="AT348" s="46" t="s">
        <v>1443</v>
      </c>
      <c r="AU348" s="45">
        <v>0</v>
      </c>
      <c r="AV348" s="44" t="s">
        <v>3269</v>
      </c>
      <c r="AW348" s="43">
        <v>43536</v>
      </c>
      <c r="AX348" s="42">
        <v>0.45833000000000002</v>
      </c>
      <c r="AY348" s="41">
        <v>15</v>
      </c>
      <c r="AZ348" s="40"/>
      <c r="BA348" s="40"/>
      <c r="BB348" s="40"/>
      <c r="BC348" s="40"/>
      <c r="BD348" s="40"/>
      <c r="BE348" s="40"/>
      <c r="BF348" s="39" t="s">
        <v>2694</v>
      </c>
      <c r="BG348" s="38">
        <v>44620</v>
      </c>
      <c r="BK348" s="37"/>
      <c r="BL348" s="37"/>
      <c r="BM348" s="37"/>
      <c r="BN348" s="32"/>
      <c r="BP348" s="36"/>
      <c r="BQ348" s="36"/>
      <c r="BR348" s="36"/>
      <c r="CE348" s="35">
        <f t="shared" si="79"/>
        <v>0</v>
      </c>
      <c r="CF348" s="33">
        <f t="shared" si="80"/>
        <v>0</v>
      </c>
      <c r="CG348" s="34">
        <f t="shared" si="81"/>
        <v>0</v>
      </c>
      <c r="CH348" s="33">
        <f t="shared" si="82"/>
        <v>0</v>
      </c>
    </row>
    <row r="349" spans="1:86" ht="45" customHeight="1" x14ac:dyDescent="0.25">
      <c r="A349" s="53">
        <v>0</v>
      </c>
      <c r="B349" s="52" t="s">
        <v>2683</v>
      </c>
      <c r="C349" s="51">
        <v>300000003956</v>
      </c>
      <c r="D349" s="51">
        <v>1020205236</v>
      </c>
      <c r="E349" s="50" t="s">
        <v>1459</v>
      </c>
      <c r="F349" s="48">
        <v>16.46453</v>
      </c>
      <c r="G349" s="48">
        <v>16.46453</v>
      </c>
      <c r="H349" s="48">
        <v>0</v>
      </c>
      <c r="I349" s="48">
        <v>0</v>
      </c>
      <c r="J349" s="48">
        <v>0</v>
      </c>
      <c r="K349" s="48">
        <v>0</v>
      </c>
      <c r="L349" s="48">
        <v>16.46453</v>
      </c>
      <c r="M349" s="48">
        <v>0</v>
      </c>
      <c r="N349" s="48">
        <v>0</v>
      </c>
      <c r="O349" s="48">
        <f t="shared" si="75"/>
        <v>237.76476</v>
      </c>
      <c r="P349" s="48">
        <f t="shared" si="76"/>
        <v>201.22319000000002</v>
      </c>
      <c r="Q349" s="48">
        <v>230.63593</v>
      </c>
      <c r="R349" s="48">
        <v>194.09436000000002</v>
      </c>
      <c r="S349" s="48">
        <v>219.24942999999999</v>
      </c>
      <c r="T349" s="48">
        <v>182.70786000000001</v>
      </c>
      <c r="U349" s="48">
        <v>11.3865</v>
      </c>
      <c r="V349" s="48">
        <v>11.3865</v>
      </c>
      <c r="W349" s="48">
        <v>0</v>
      </c>
      <c r="X349" s="48">
        <v>0</v>
      </c>
      <c r="Y349" s="48">
        <v>0</v>
      </c>
      <c r="Z349" s="48">
        <v>0</v>
      </c>
      <c r="AA349" s="49">
        <f t="shared" si="77"/>
        <v>7.1288299999999998</v>
      </c>
      <c r="AB349" s="49">
        <f t="shared" si="78"/>
        <v>7.1288299999999998</v>
      </c>
      <c r="AC349" s="49">
        <v>0</v>
      </c>
      <c r="AD349" s="49">
        <v>0</v>
      </c>
      <c r="AE349" s="49">
        <v>0</v>
      </c>
      <c r="AF349" s="49">
        <v>0</v>
      </c>
      <c r="AG349" s="49">
        <v>0</v>
      </c>
      <c r="AH349" s="49">
        <v>0</v>
      </c>
      <c r="AI349" s="49">
        <v>0</v>
      </c>
      <c r="AJ349" s="49">
        <v>0</v>
      </c>
      <c r="AK349" s="49">
        <v>0</v>
      </c>
      <c r="AL349" s="49">
        <v>0</v>
      </c>
      <c r="AM349" s="49">
        <v>0</v>
      </c>
      <c r="AN349" s="49">
        <v>0</v>
      </c>
      <c r="AO349" s="49">
        <v>0</v>
      </c>
      <c r="AP349" s="49">
        <v>7.1288299999999998</v>
      </c>
      <c r="AQ349" s="47" t="s">
        <v>1460</v>
      </c>
      <c r="AR349" s="48">
        <v>217.68772000000001</v>
      </c>
      <c r="AT349" s="46" t="s">
        <v>1443</v>
      </c>
      <c r="AU349" s="45">
        <v>0</v>
      </c>
      <c r="AV349" s="44" t="s">
        <v>3270</v>
      </c>
      <c r="AW349" s="43" t="s">
        <v>3271</v>
      </c>
      <c r="AX349" s="42" t="s">
        <v>3250</v>
      </c>
      <c r="AY349" s="41" t="s">
        <v>1461</v>
      </c>
      <c r="AZ349" s="40"/>
      <c r="BA349" s="40"/>
      <c r="BB349" s="40"/>
      <c r="BC349" s="40"/>
      <c r="BD349" s="40"/>
      <c r="BE349" s="40"/>
      <c r="BF349" s="39" t="s">
        <v>2694</v>
      </c>
      <c r="BG349" s="38">
        <v>44592</v>
      </c>
      <c r="BK349" s="37"/>
      <c r="BL349" s="37"/>
      <c r="BM349" s="37"/>
      <c r="BN349" s="32"/>
      <c r="BP349" s="36"/>
      <c r="BQ349" s="36"/>
      <c r="BR349" s="36"/>
      <c r="CE349" s="35">
        <f t="shared" si="79"/>
        <v>0</v>
      </c>
      <c r="CF349" s="33">
        <f t="shared" si="80"/>
        <v>0</v>
      </c>
      <c r="CG349" s="34">
        <f t="shared" si="81"/>
        <v>11.3865</v>
      </c>
      <c r="CH349" s="33">
        <f t="shared" si="82"/>
        <v>182.70786000000001</v>
      </c>
    </row>
    <row r="350" spans="1:86" ht="60" customHeight="1" x14ac:dyDescent="0.25">
      <c r="A350" s="53">
        <v>0</v>
      </c>
      <c r="B350" s="52" t="s">
        <v>2683</v>
      </c>
      <c r="C350" s="51">
        <v>300000003959</v>
      </c>
      <c r="D350" s="51">
        <v>1020306251</v>
      </c>
      <c r="E350" s="50" t="s">
        <v>1462</v>
      </c>
      <c r="F350" s="48">
        <v>49.415759999999999</v>
      </c>
      <c r="G350" s="48">
        <v>49.415759999999999</v>
      </c>
      <c r="H350" s="48">
        <v>0</v>
      </c>
      <c r="I350" s="48">
        <v>0</v>
      </c>
      <c r="J350" s="48">
        <v>0</v>
      </c>
      <c r="K350" s="48">
        <v>0</v>
      </c>
      <c r="L350" s="48">
        <v>49.415759999999999</v>
      </c>
      <c r="M350" s="48">
        <v>0</v>
      </c>
      <c r="N350" s="48">
        <v>0</v>
      </c>
      <c r="O350" s="48">
        <f t="shared" si="75"/>
        <v>37.718049999999998</v>
      </c>
      <c r="P350" s="48">
        <f t="shared" si="76"/>
        <v>32.16778</v>
      </c>
      <c r="Q350" s="48">
        <v>35.56794</v>
      </c>
      <c r="R350" s="48">
        <v>30.017669999999999</v>
      </c>
      <c r="S350" s="48">
        <v>33.301630000000003</v>
      </c>
      <c r="T350" s="48">
        <v>27.751359999999998</v>
      </c>
      <c r="U350" s="48">
        <v>2.2663099999999998</v>
      </c>
      <c r="V350" s="48">
        <v>2.2663099999999998</v>
      </c>
      <c r="W350" s="48">
        <v>0</v>
      </c>
      <c r="X350" s="48">
        <v>0</v>
      </c>
      <c r="Y350" s="48">
        <v>0</v>
      </c>
      <c r="Z350" s="48">
        <v>0</v>
      </c>
      <c r="AA350" s="49">
        <f t="shared" si="77"/>
        <v>2.1501100000000002</v>
      </c>
      <c r="AB350" s="49">
        <f t="shared" si="78"/>
        <v>2.1501100000000002</v>
      </c>
      <c r="AC350" s="49">
        <v>0</v>
      </c>
      <c r="AD350" s="49">
        <v>0</v>
      </c>
      <c r="AE350" s="49">
        <v>0</v>
      </c>
      <c r="AF350" s="49">
        <v>0</v>
      </c>
      <c r="AG350" s="49">
        <v>0</v>
      </c>
      <c r="AH350" s="49">
        <v>0</v>
      </c>
      <c r="AI350" s="49">
        <v>0</v>
      </c>
      <c r="AJ350" s="49">
        <v>0</v>
      </c>
      <c r="AK350" s="49">
        <v>0</v>
      </c>
      <c r="AL350" s="49">
        <v>0</v>
      </c>
      <c r="AM350" s="49">
        <v>0</v>
      </c>
      <c r="AN350" s="49">
        <v>0</v>
      </c>
      <c r="AO350" s="49">
        <v>0</v>
      </c>
      <c r="AP350" s="49">
        <v>2.1501100000000002</v>
      </c>
      <c r="AQ350" s="47" t="s">
        <v>1463</v>
      </c>
      <c r="AR350" s="48">
        <v>81.583539999999999</v>
      </c>
      <c r="AT350" s="46" t="s">
        <v>1443</v>
      </c>
      <c r="AU350" s="45">
        <v>0</v>
      </c>
      <c r="AV350" s="44" t="s">
        <v>3272</v>
      </c>
      <c r="AW350" s="43">
        <v>44390</v>
      </c>
      <c r="AX350" s="42">
        <v>0.45833000000000002</v>
      </c>
      <c r="AY350" s="41">
        <v>15</v>
      </c>
      <c r="AZ350" s="40"/>
      <c r="BA350" s="40"/>
      <c r="BB350" s="40"/>
      <c r="BC350" s="40"/>
      <c r="BD350" s="40"/>
      <c r="BE350" s="40"/>
      <c r="BF350" s="39" t="s">
        <v>2694</v>
      </c>
      <c r="BG350" s="38">
        <v>44620</v>
      </c>
      <c r="BK350" s="37"/>
      <c r="BL350" s="37"/>
      <c r="BM350" s="37"/>
      <c r="BN350" s="32"/>
      <c r="BP350" s="36"/>
      <c r="BQ350" s="36"/>
      <c r="BR350" s="36"/>
      <c r="CE350" s="35">
        <f t="shared" si="79"/>
        <v>0</v>
      </c>
      <c r="CF350" s="33">
        <f t="shared" si="80"/>
        <v>0</v>
      </c>
      <c r="CG350" s="34">
        <f t="shared" si="81"/>
        <v>2.2663099999999998</v>
      </c>
      <c r="CH350" s="33">
        <f t="shared" si="82"/>
        <v>27.751359999999998</v>
      </c>
    </row>
    <row r="351" spans="1:86" ht="45" x14ac:dyDescent="0.25">
      <c r="A351" s="53">
        <v>0</v>
      </c>
      <c r="B351" s="52">
        <v>0</v>
      </c>
      <c r="C351" s="51">
        <v>300000003852</v>
      </c>
      <c r="D351" s="51">
        <v>1020003892</v>
      </c>
      <c r="E351" s="50" t="s">
        <v>1464</v>
      </c>
      <c r="F351" s="48">
        <v>20.159389999999998</v>
      </c>
      <c r="G351" s="48">
        <v>20.159389999999998</v>
      </c>
      <c r="H351" s="48">
        <v>0</v>
      </c>
      <c r="I351" s="48">
        <v>0</v>
      </c>
      <c r="J351" s="48">
        <v>0</v>
      </c>
      <c r="K351" s="48">
        <v>0</v>
      </c>
      <c r="L351" s="48">
        <v>20.159389999999998</v>
      </c>
      <c r="M351" s="48">
        <v>0</v>
      </c>
      <c r="N351" s="48">
        <v>0</v>
      </c>
      <c r="O351" s="48">
        <f t="shared" si="75"/>
        <v>387.67746</v>
      </c>
      <c r="P351" s="48">
        <f t="shared" si="76"/>
        <v>325.95766000000003</v>
      </c>
      <c r="Q351" s="48">
        <v>279.49799999999999</v>
      </c>
      <c r="R351" s="48">
        <v>232.91499999999999</v>
      </c>
      <c r="S351" s="48">
        <v>0</v>
      </c>
      <c r="T351" s="48">
        <v>0</v>
      </c>
      <c r="U351" s="48">
        <v>0</v>
      </c>
      <c r="V351" s="48">
        <v>0</v>
      </c>
      <c r="W351" s="48">
        <v>0</v>
      </c>
      <c r="X351" s="48">
        <v>0</v>
      </c>
      <c r="Y351" s="48">
        <v>82.543199999999999</v>
      </c>
      <c r="Z351" s="48">
        <v>68.786000000000001</v>
      </c>
      <c r="AA351" s="49">
        <f t="shared" si="77"/>
        <v>25.63626</v>
      </c>
      <c r="AB351" s="49">
        <f t="shared" si="78"/>
        <v>24.25666</v>
      </c>
      <c r="AC351" s="49">
        <v>6.77928</v>
      </c>
      <c r="AD351" s="49">
        <v>2.0430000000000001</v>
      </c>
      <c r="AE351" s="49">
        <v>1.0924100000000001</v>
      </c>
      <c r="AF351" s="49">
        <v>0.12386999999999999</v>
      </c>
      <c r="AG351" s="49">
        <v>8.2775999999999996</v>
      </c>
      <c r="AH351" s="49">
        <v>6.8979999999999997</v>
      </c>
      <c r="AI351" s="49">
        <v>0</v>
      </c>
      <c r="AJ351" s="49">
        <v>0</v>
      </c>
      <c r="AK351" s="49">
        <v>0</v>
      </c>
      <c r="AL351" s="49">
        <v>0</v>
      </c>
      <c r="AM351" s="49">
        <v>0</v>
      </c>
      <c r="AN351" s="49">
        <v>0</v>
      </c>
      <c r="AO351" s="49">
        <v>0</v>
      </c>
      <c r="AP351" s="49">
        <v>7.3201000000000001</v>
      </c>
      <c r="AQ351" s="47" t="s">
        <v>1465</v>
      </c>
      <c r="AR351" s="48">
        <v>346.11705000000001</v>
      </c>
      <c r="AT351" s="46" t="s">
        <v>1443</v>
      </c>
      <c r="AU351" s="45">
        <v>0</v>
      </c>
      <c r="AV351" s="44" t="s">
        <v>3273</v>
      </c>
      <c r="AW351" s="43">
        <v>43335</v>
      </c>
      <c r="AX351" s="42">
        <v>0.45833000000000002</v>
      </c>
      <c r="AY351" s="41">
        <v>15</v>
      </c>
      <c r="AZ351" s="40"/>
      <c r="BA351" s="40"/>
      <c r="BB351" s="40"/>
      <c r="BC351" s="40"/>
      <c r="BD351" s="40"/>
      <c r="BE351" s="40"/>
      <c r="BF351" s="39" t="s">
        <v>2696</v>
      </c>
      <c r="BG351" s="38">
        <v>44804</v>
      </c>
      <c r="BK351" s="37"/>
      <c r="BL351" s="37"/>
      <c r="BM351" s="114">
        <f>D351</f>
        <v>1020003892</v>
      </c>
      <c r="BN351" s="32" t="s">
        <v>2253</v>
      </c>
      <c r="BO351" s="113" t="e">
        <v>#VALUE!</v>
      </c>
      <c r="BP351" s="31">
        <v>7320.1</v>
      </c>
      <c r="BQ351" s="112" t="e">
        <f>BO351-BP351/1000</f>
        <v>#VALUE!</v>
      </c>
      <c r="BR351" s="36"/>
      <c r="CE351" s="35">
        <f t="shared" si="79"/>
        <v>232.91499999999999</v>
      </c>
      <c r="CF351" s="33">
        <f t="shared" si="80"/>
        <v>0</v>
      </c>
      <c r="CG351" s="34">
        <f t="shared" si="81"/>
        <v>0</v>
      </c>
      <c r="CH351" s="33">
        <f t="shared" si="82"/>
        <v>0</v>
      </c>
    </row>
    <row r="352" spans="1:86" ht="75" customHeight="1" x14ac:dyDescent="0.25">
      <c r="A352" s="53">
        <v>0</v>
      </c>
      <c r="B352" s="52" t="s">
        <v>2683</v>
      </c>
      <c r="C352" s="51">
        <v>300000004026</v>
      </c>
      <c r="D352" s="51">
        <v>1020306276</v>
      </c>
      <c r="E352" s="50" t="s">
        <v>1466</v>
      </c>
      <c r="F352" s="48">
        <v>1.9043000000000001</v>
      </c>
      <c r="G352" s="48">
        <v>1.7977099999999999</v>
      </c>
      <c r="H352" s="48">
        <v>0</v>
      </c>
      <c r="I352" s="48">
        <v>0.53293999999999997</v>
      </c>
      <c r="J352" s="48">
        <v>0</v>
      </c>
      <c r="K352" s="48">
        <v>0</v>
      </c>
      <c r="L352" s="48">
        <v>1.2647699999999999</v>
      </c>
      <c r="M352" s="48">
        <v>0</v>
      </c>
      <c r="N352" s="48">
        <v>0</v>
      </c>
      <c r="O352" s="48">
        <f t="shared" si="75"/>
        <v>8.8979900000000001</v>
      </c>
      <c r="P352" s="48">
        <f t="shared" si="76"/>
        <v>7.4272399999999994</v>
      </c>
      <c r="Q352" s="48">
        <v>7.3510000000000006E-2</v>
      </c>
      <c r="R352" s="48">
        <v>7.3510000000000006E-2</v>
      </c>
      <c r="S352" s="48">
        <v>0</v>
      </c>
      <c r="T352" s="48">
        <v>0</v>
      </c>
      <c r="U352" s="48">
        <v>7.3510000000000006E-2</v>
      </c>
      <c r="V352" s="48">
        <v>7.3510000000000006E-2</v>
      </c>
      <c r="W352" s="48">
        <v>8.8244799999999994</v>
      </c>
      <c r="X352" s="48">
        <v>7.3537299999999997</v>
      </c>
      <c r="Y352" s="48">
        <v>0</v>
      </c>
      <c r="Z352" s="48">
        <v>0</v>
      </c>
      <c r="AA352" s="49">
        <f t="shared" si="77"/>
        <v>0</v>
      </c>
      <c r="AB352" s="49">
        <f t="shared" si="78"/>
        <v>0</v>
      </c>
      <c r="AC352" s="49">
        <v>0</v>
      </c>
      <c r="AD352" s="49">
        <v>0</v>
      </c>
      <c r="AE352" s="49">
        <v>0</v>
      </c>
      <c r="AF352" s="49">
        <v>0</v>
      </c>
      <c r="AG352" s="49">
        <v>0</v>
      </c>
      <c r="AH352" s="49">
        <v>0</v>
      </c>
      <c r="AI352" s="49">
        <v>0</v>
      </c>
      <c r="AJ352" s="49">
        <v>0</v>
      </c>
      <c r="AK352" s="49">
        <v>0</v>
      </c>
      <c r="AL352" s="49">
        <v>0</v>
      </c>
      <c r="AM352" s="49">
        <v>0</v>
      </c>
      <c r="AN352" s="49">
        <v>0</v>
      </c>
      <c r="AO352" s="49">
        <v>0</v>
      </c>
      <c r="AP352" s="49">
        <v>0</v>
      </c>
      <c r="AQ352" s="47" t="s">
        <v>1467</v>
      </c>
      <c r="AR352" s="48">
        <v>9.2249499999999998</v>
      </c>
      <c r="AT352" s="46" t="s">
        <v>1443</v>
      </c>
      <c r="AU352" s="45">
        <v>0</v>
      </c>
      <c r="AV352" s="44" t="s">
        <v>3274</v>
      </c>
      <c r="AW352" s="43">
        <v>44308</v>
      </c>
      <c r="AX352" s="42">
        <v>0.45833000000000002</v>
      </c>
      <c r="AY352" s="41">
        <v>6</v>
      </c>
      <c r="AZ352" s="40"/>
      <c r="BA352" s="40"/>
      <c r="BB352" s="40"/>
      <c r="BC352" s="40"/>
      <c r="BD352" s="40"/>
      <c r="BE352" s="40"/>
      <c r="BF352" s="39" t="s">
        <v>2695</v>
      </c>
      <c r="BG352" s="38">
        <v>44712</v>
      </c>
      <c r="BK352" s="37"/>
      <c r="BL352" s="37"/>
      <c r="BM352" s="37"/>
      <c r="BN352" s="32"/>
      <c r="BP352" s="36"/>
      <c r="BQ352" s="36"/>
      <c r="BR352" s="36"/>
      <c r="CE352" s="35">
        <f t="shared" si="79"/>
        <v>0</v>
      </c>
      <c r="CF352" s="33">
        <f t="shared" si="80"/>
        <v>0</v>
      </c>
      <c r="CG352" s="34">
        <f t="shared" si="81"/>
        <v>7.3510000000000006E-2</v>
      </c>
      <c r="CH352" s="33">
        <f t="shared" si="82"/>
        <v>0</v>
      </c>
    </row>
    <row r="353" spans="1:86" ht="409.5" customHeight="1" x14ac:dyDescent="0.25">
      <c r="A353" s="53">
        <v>0</v>
      </c>
      <c r="B353" s="52" t="s">
        <v>2683</v>
      </c>
      <c r="C353" s="51">
        <v>300000004040</v>
      </c>
      <c r="D353" s="51">
        <v>1020306280</v>
      </c>
      <c r="E353" s="50" t="s">
        <v>1468</v>
      </c>
      <c r="F353" s="48">
        <v>107.35296</v>
      </c>
      <c r="G353" s="48">
        <v>101.22413999999999</v>
      </c>
      <c r="H353" s="48">
        <v>0</v>
      </c>
      <c r="I353" s="48">
        <v>30.644110000000001</v>
      </c>
      <c r="J353" s="48">
        <v>0</v>
      </c>
      <c r="K353" s="48">
        <v>0</v>
      </c>
      <c r="L353" s="48">
        <v>70.580029999999994</v>
      </c>
      <c r="M353" s="48">
        <v>0</v>
      </c>
      <c r="N353" s="48">
        <v>0</v>
      </c>
      <c r="O353" s="48">
        <f t="shared" si="75"/>
        <v>809.03257000000008</v>
      </c>
      <c r="P353" s="48">
        <f t="shared" si="76"/>
        <v>691.36201000000005</v>
      </c>
      <c r="Q353" s="48">
        <v>3.0864500000000001</v>
      </c>
      <c r="R353" s="48">
        <v>3.0864500000000001</v>
      </c>
      <c r="S353" s="48">
        <v>0</v>
      </c>
      <c r="T353" s="48">
        <v>0</v>
      </c>
      <c r="U353" s="48">
        <v>3.0864500000000001</v>
      </c>
      <c r="V353" s="48">
        <v>3.0864500000000001</v>
      </c>
      <c r="W353" s="48">
        <v>706.02336000000003</v>
      </c>
      <c r="X353" s="48">
        <v>588.3528</v>
      </c>
      <c r="Y353" s="48">
        <v>0</v>
      </c>
      <c r="Z353" s="48">
        <v>0</v>
      </c>
      <c r="AA353" s="49">
        <f t="shared" si="77"/>
        <v>99.922759999999997</v>
      </c>
      <c r="AB353" s="49">
        <f t="shared" si="78"/>
        <v>99.922759999999997</v>
      </c>
      <c r="AC353" s="49">
        <v>63.643430000000002</v>
      </c>
      <c r="AD353" s="49">
        <v>21.112739999999999</v>
      </c>
      <c r="AE353" s="49">
        <v>13.520949999999999</v>
      </c>
      <c r="AF353" s="49">
        <v>1.64564</v>
      </c>
      <c r="AG353" s="49">
        <v>0</v>
      </c>
      <c r="AH353" s="49">
        <v>0</v>
      </c>
      <c r="AI353" s="49">
        <v>0</v>
      </c>
      <c r="AJ353" s="49">
        <v>0</v>
      </c>
      <c r="AK353" s="49">
        <v>0</v>
      </c>
      <c r="AL353" s="49">
        <v>0</v>
      </c>
      <c r="AM353" s="49">
        <v>0</v>
      </c>
      <c r="AN353" s="49">
        <v>0</v>
      </c>
      <c r="AO353" s="49">
        <v>0</v>
      </c>
      <c r="AP353" s="49">
        <v>0</v>
      </c>
      <c r="AQ353" s="47" t="s">
        <v>1469</v>
      </c>
      <c r="AR353" s="48">
        <v>792.58615000000009</v>
      </c>
      <c r="AT353" s="46" t="s">
        <v>1443</v>
      </c>
      <c r="AU353" s="45">
        <v>0</v>
      </c>
      <c r="AV353" s="44" t="s">
        <v>3275</v>
      </c>
      <c r="AW353" s="43" t="s">
        <v>3276</v>
      </c>
      <c r="AX353" s="42" t="s">
        <v>3277</v>
      </c>
      <c r="AY353" s="41" t="s">
        <v>1470</v>
      </c>
      <c r="AZ353" s="40"/>
      <c r="BA353" s="40"/>
      <c r="BB353" s="40"/>
      <c r="BC353" s="40"/>
      <c r="BD353" s="40"/>
      <c r="BE353" s="40"/>
      <c r="BF353" s="39" t="s">
        <v>2695</v>
      </c>
      <c r="BG353" s="38">
        <v>44680</v>
      </c>
      <c r="BK353" s="37"/>
      <c r="BL353" s="37"/>
      <c r="BM353" s="37"/>
      <c r="BN353" s="32"/>
      <c r="BP353" s="36"/>
      <c r="BQ353" s="36"/>
      <c r="BR353" s="36"/>
      <c r="CE353" s="35">
        <f t="shared" si="79"/>
        <v>0</v>
      </c>
      <c r="CF353" s="33">
        <f t="shared" si="80"/>
        <v>0</v>
      </c>
      <c r="CG353" s="34">
        <f t="shared" si="81"/>
        <v>3.0864500000000001</v>
      </c>
      <c r="CH353" s="33">
        <f t="shared" si="82"/>
        <v>0</v>
      </c>
    </row>
    <row r="354" spans="1:86" ht="75" customHeight="1" x14ac:dyDescent="0.25">
      <c r="A354" s="53">
        <v>0</v>
      </c>
      <c r="B354" s="52" t="s">
        <v>2683</v>
      </c>
      <c r="C354" s="51">
        <v>300000004037</v>
      </c>
      <c r="D354" s="51">
        <v>1020306281</v>
      </c>
      <c r="E354" s="50" t="s">
        <v>1471</v>
      </c>
      <c r="F354" s="48">
        <v>3.5164599999999999</v>
      </c>
      <c r="G354" s="48">
        <v>2.93038</v>
      </c>
      <c r="H354" s="48">
        <v>0</v>
      </c>
      <c r="I354" s="48">
        <v>2.93038</v>
      </c>
      <c r="J354" s="48">
        <v>0</v>
      </c>
      <c r="K354" s="48">
        <v>0</v>
      </c>
      <c r="L354" s="48">
        <v>0</v>
      </c>
      <c r="M354" s="48">
        <v>0</v>
      </c>
      <c r="N354" s="48">
        <v>0</v>
      </c>
      <c r="O354" s="48">
        <f t="shared" si="75"/>
        <v>67.534239999999997</v>
      </c>
      <c r="P354" s="48">
        <f t="shared" si="76"/>
        <v>56.32752</v>
      </c>
      <c r="Q354" s="48">
        <v>0.29392000000000001</v>
      </c>
      <c r="R354" s="48">
        <v>0.29392000000000001</v>
      </c>
      <c r="S354" s="48">
        <v>0</v>
      </c>
      <c r="T354" s="48">
        <v>0</v>
      </c>
      <c r="U354" s="48">
        <v>0.29392000000000001</v>
      </c>
      <c r="V354" s="48">
        <v>0.29392000000000001</v>
      </c>
      <c r="W354" s="48">
        <v>67.240319999999997</v>
      </c>
      <c r="X354" s="48">
        <v>56.0336</v>
      </c>
      <c r="Y354" s="48">
        <v>0</v>
      </c>
      <c r="Z354" s="48">
        <v>0</v>
      </c>
      <c r="AA354" s="49">
        <f t="shared" si="77"/>
        <v>0</v>
      </c>
      <c r="AB354" s="49">
        <f t="shared" si="78"/>
        <v>0</v>
      </c>
      <c r="AC354" s="49">
        <v>0</v>
      </c>
      <c r="AD354" s="49">
        <v>0</v>
      </c>
      <c r="AE354" s="49">
        <v>0</v>
      </c>
      <c r="AF354" s="49">
        <v>0</v>
      </c>
      <c r="AG354" s="49">
        <v>0</v>
      </c>
      <c r="AH354" s="49">
        <v>0</v>
      </c>
      <c r="AI354" s="49">
        <v>0</v>
      </c>
      <c r="AJ354" s="49">
        <v>0</v>
      </c>
      <c r="AK354" s="49">
        <v>0</v>
      </c>
      <c r="AL354" s="49">
        <v>0</v>
      </c>
      <c r="AM354" s="49">
        <v>0</v>
      </c>
      <c r="AN354" s="49">
        <v>0</v>
      </c>
      <c r="AO354" s="49">
        <v>0</v>
      </c>
      <c r="AP354" s="49">
        <v>0</v>
      </c>
      <c r="AQ354" s="47" t="s">
        <v>1472</v>
      </c>
      <c r="AR354" s="48">
        <v>59.257899999999999</v>
      </c>
      <c r="AT354" s="46" t="s">
        <v>1443</v>
      </c>
      <c r="AU354" s="45">
        <v>0</v>
      </c>
      <c r="AV354" s="44" t="s">
        <v>3278</v>
      </c>
      <c r="AW354" s="43" t="s">
        <v>3279</v>
      </c>
      <c r="AX354" s="42" t="s">
        <v>3280</v>
      </c>
      <c r="AY354" s="41" t="s">
        <v>1473</v>
      </c>
      <c r="AZ354" s="40"/>
      <c r="BA354" s="40"/>
      <c r="BB354" s="40"/>
      <c r="BC354" s="40"/>
      <c r="BD354" s="40"/>
      <c r="BE354" s="40"/>
      <c r="BF354" s="39" t="s">
        <v>2695</v>
      </c>
      <c r="BG354" s="38">
        <v>44680</v>
      </c>
      <c r="BK354" s="37"/>
      <c r="BL354" s="37"/>
      <c r="BM354" s="37"/>
      <c r="BN354" s="32"/>
      <c r="BP354" s="36"/>
      <c r="BQ354" s="36"/>
      <c r="BR354" s="36"/>
      <c r="CE354" s="35">
        <f t="shared" si="79"/>
        <v>0</v>
      </c>
      <c r="CF354" s="33">
        <f t="shared" si="80"/>
        <v>0</v>
      </c>
      <c r="CG354" s="34">
        <f t="shared" si="81"/>
        <v>0.29392000000000001</v>
      </c>
      <c r="CH354" s="33">
        <f t="shared" si="82"/>
        <v>0</v>
      </c>
    </row>
    <row r="355" spans="1:86" ht="409.5" customHeight="1" x14ac:dyDescent="0.25">
      <c r="A355" s="53">
        <v>0</v>
      </c>
      <c r="B355" s="52" t="s">
        <v>2683</v>
      </c>
      <c r="C355" s="51">
        <v>300000004035</v>
      </c>
      <c r="D355" s="51">
        <v>1020306282</v>
      </c>
      <c r="E355" s="50" t="s">
        <v>1474</v>
      </c>
      <c r="F355" s="48">
        <v>117.24619000000001</v>
      </c>
      <c r="G355" s="48">
        <v>110.62328000000001</v>
      </c>
      <c r="H355" s="48">
        <v>0</v>
      </c>
      <c r="I355" s="48">
        <v>33.114530000000002</v>
      </c>
      <c r="J355" s="48">
        <v>0</v>
      </c>
      <c r="K355" s="48">
        <v>0</v>
      </c>
      <c r="L355" s="48">
        <v>77.508750000000006</v>
      </c>
      <c r="M355" s="48">
        <v>0</v>
      </c>
      <c r="N355" s="48">
        <v>0</v>
      </c>
      <c r="O355" s="48">
        <f t="shared" si="75"/>
        <v>894.7495100000001</v>
      </c>
      <c r="P355" s="48">
        <f t="shared" si="76"/>
        <v>768.67390999999998</v>
      </c>
      <c r="Q355" s="48">
        <v>3.3069199999999999</v>
      </c>
      <c r="R355" s="48">
        <v>3.3069199999999999</v>
      </c>
      <c r="S355" s="48">
        <v>0</v>
      </c>
      <c r="T355" s="48">
        <v>0</v>
      </c>
      <c r="U355" s="48">
        <v>3.3069199999999999</v>
      </c>
      <c r="V355" s="48">
        <v>3.3069199999999999</v>
      </c>
      <c r="W355" s="48">
        <v>756.45360000000005</v>
      </c>
      <c r="X355" s="48">
        <v>630.37800000000004</v>
      </c>
      <c r="Y355" s="48">
        <v>0</v>
      </c>
      <c r="Z355" s="48">
        <v>0</v>
      </c>
      <c r="AA355" s="49">
        <f t="shared" si="77"/>
        <v>134.98899</v>
      </c>
      <c r="AB355" s="49">
        <f t="shared" si="78"/>
        <v>134.98899</v>
      </c>
      <c r="AC355" s="49">
        <v>29.6935</v>
      </c>
      <c r="AD355" s="49">
        <v>8.7634000000000007</v>
      </c>
      <c r="AE355" s="49">
        <v>5.2666000000000004</v>
      </c>
      <c r="AF355" s="49">
        <v>1.26549</v>
      </c>
      <c r="AG355" s="49">
        <v>0</v>
      </c>
      <c r="AH355" s="49">
        <v>0</v>
      </c>
      <c r="AI355" s="49">
        <v>0</v>
      </c>
      <c r="AJ355" s="49">
        <v>0</v>
      </c>
      <c r="AK355" s="49">
        <v>0</v>
      </c>
      <c r="AL355" s="49">
        <v>0</v>
      </c>
      <c r="AM355" s="49">
        <v>90</v>
      </c>
      <c r="AN355" s="49">
        <v>0</v>
      </c>
      <c r="AO355" s="49">
        <v>0</v>
      </c>
      <c r="AP355" s="49">
        <v>0</v>
      </c>
      <c r="AQ355" s="47" t="s">
        <v>1475</v>
      </c>
      <c r="AR355" s="48">
        <v>879.29719</v>
      </c>
      <c r="AT355" s="46" t="s">
        <v>1443</v>
      </c>
      <c r="AU355" s="45">
        <v>0</v>
      </c>
      <c r="AV355" s="44" t="s">
        <v>3281</v>
      </c>
      <c r="AW355" s="43" t="s">
        <v>3282</v>
      </c>
      <c r="AX355" s="42" t="s">
        <v>3283</v>
      </c>
      <c r="AY355" s="41" t="s">
        <v>1476</v>
      </c>
      <c r="AZ355" s="40"/>
      <c r="BA355" s="40"/>
      <c r="BB355" s="40"/>
      <c r="BC355" s="40"/>
      <c r="BD355" s="40"/>
      <c r="BE355" s="40"/>
      <c r="BF355" s="39" t="s">
        <v>2694</v>
      </c>
      <c r="BG355" s="38">
        <v>44620</v>
      </c>
      <c r="BK355" s="37"/>
      <c r="BL355" s="37"/>
      <c r="BM355" s="37"/>
      <c r="BN355" s="32"/>
      <c r="BP355" s="36"/>
      <c r="BQ355" s="36"/>
      <c r="BR355" s="36"/>
      <c r="CE355" s="35">
        <f t="shared" si="79"/>
        <v>0</v>
      </c>
      <c r="CF355" s="33">
        <f t="shared" si="80"/>
        <v>0</v>
      </c>
      <c r="CG355" s="34">
        <f t="shared" si="81"/>
        <v>3.3069199999999999</v>
      </c>
      <c r="CH355" s="33">
        <f t="shared" si="82"/>
        <v>0</v>
      </c>
    </row>
    <row r="356" spans="1:86" ht="409.5" customHeight="1" x14ac:dyDescent="0.25">
      <c r="A356" s="53">
        <v>0</v>
      </c>
      <c r="B356" s="52" t="s">
        <v>2683</v>
      </c>
      <c r="C356" s="51">
        <v>300000004041</v>
      </c>
      <c r="D356" s="51">
        <v>1020306283</v>
      </c>
      <c r="E356" s="50" t="s">
        <v>1477</v>
      </c>
      <c r="F356" s="48">
        <v>302.43621000000002</v>
      </c>
      <c r="G356" s="48">
        <v>286.71519000000001</v>
      </c>
      <c r="H356" s="48">
        <v>0</v>
      </c>
      <c r="I356" s="48">
        <v>78.605119999999999</v>
      </c>
      <c r="J356" s="48">
        <v>0</v>
      </c>
      <c r="K356" s="48">
        <v>0</v>
      </c>
      <c r="L356" s="48">
        <v>208.11007000000001</v>
      </c>
      <c r="M356" s="48">
        <v>0</v>
      </c>
      <c r="N356" s="48">
        <v>0</v>
      </c>
      <c r="O356" s="48">
        <f t="shared" si="75"/>
        <v>1808.2486800000001</v>
      </c>
      <c r="P356" s="48">
        <f t="shared" si="76"/>
        <v>1508.46892</v>
      </c>
      <c r="Q356" s="48">
        <v>9.5701199999999993</v>
      </c>
      <c r="R356" s="48">
        <v>9.5701199999999993</v>
      </c>
      <c r="S356" s="48">
        <v>0</v>
      </c>
      <c r="T356" s="48">
        <v>0</v>
      </c>
      <c r="U356" s="48">
        <v>9.5701199999999993</v>
      </c>
      <c r="V356" s="48">
        <v>9.5701199999999993</v>
      </c>
      <c r="W356" s="48">
        <v>1798.6785600000001</v>
      </c>
      <c r="X356" s="48">
        <v>1498.8987999999999</v>
      </c>
      <c r="Y356" s="48">
        <v>0</v>
      </c>
      <c r="Z356" s="48">
        <v>0</v>
      </c>
      <c r="AA356" s="49">
        <f t="shared" si="77"/>
        <v>0</v>
      </c>
      <c r="AB356" s="49">
        <f t="shared" si="78"/>
        <v>0</v>
      </c>
      <c r="AC356" s="49">
        <v>0</v>
      </c>
      <c r="AD356" s="49">
        <v>0</v>
      </c>
      <c r="AE356" s="49">
        <v>0</v>
      </c>
      <c r="AF356" s="49">
        <v>0</v>
      </c>
      <c r="AG356" s="49">
        <v>0</v>
      </c>
      <c r="AH356" s="49">
        <v>0</v>
      </c>
      <c r="AI356" s="49">
        <v>0</v>
      </c>
      <c r="AJ356" s="49">
        <v>0</v>
      </c>
      <c r="AK356" s="49">
        <v>0</v>
      </c>
      <c r="AL356" s="49">
        <v>0</v>
      </c>
      <c r="AM356" s="49">
        <v>0</v>
      </c>
      <c r="AN356" s="49">
        <v>0</v>
      </c>
      <c r="AO356" s="49">
        <v>0</v>
      </c>
      <c r="AP356" s="49">
        <v>0</v>
      </c>
      <c r="AQ356" s="47" t="s">
        <v>1478</v>
      </c>
      <c r="AR356" s="48">
        <v>1795.1841099999999</v>
      </c>
      <c r="AT356" s="46" t="s">
        <v>1443</v>
      </c>
      <c r="AU356" s="45">
        <v>0</v>
      </c>
      <c r="AV356" s="44" t="s">
        <v>3284</v>
      </c>
      <c r="AW356" s="43" t="s">
        <v>3285</v>
      </c>
      <c r="AX356" s="42" t="s">
        <v>3286</v>
      </c>
      <c r="AY356" s="41" t="s">
        <v>1479</v>
      </c>
      <c r="AZ356" s="40"/>
      <c r="BA356" s="40"/>
      <c r="BB356" s="40"/>
      <c r="BC356" s="40"/>
      <c r="BD356" s="40"/>
      <c r="BE356" s="40"/>
      <c r="BF356" s="39" t="s">
        <v>2695</v>
      </c>
      <c r="BG356" s="38">
        <v>44712</v>
      </c>
      <c r="BK356" s="37"/>
      <c r="BL356" s="37"/>
      <c r="BM356" s="37"/>
      <c r="BN356" s="32"/>
      <c r="BP356" s="36"/>
      <c r="BQ356" s="36"/>
      <c r="BR356" s="36"/>
      <c r="CE356" s="35">
        <f t="shared" si="79"/>
        <v>0</v>
      </c>
      <c r="CF356" s="33">
        <f t="shared" si="80"/>
        <v>0</v>
      </c>
      <c r="CG356" s="34">
        <f t="shared" si="81"/>
        <v>9.5701199999999993</v>
      </c>
      <c r="CH356" s="33">
        <f t="shared" si="82"/>
        <v>0</v>
      </c>
    </row>
    <row r="357" spans="1:86" ht="120" customHeight="1" x14ac:dyDescent="0.25">
      <c r="A357" s="53">
        <v>0</v>
      </c>
      <c r="B357" s="52" t="s">
        <v>2683</v>
      </c>
      <c r="C357" s="51">
        <v>300000004034</v>
      </c>
      <c r="D357" s="51">
        <v>1020306284</v>
      </c>
      <c r="E357" s="50" t="s">
        <v>1480</v>
      </c>
      <c r="F357" s="48">
        <v>24.049240000000001</v>
      </c>
      <c r="G357" s="48">
        <v>22.554410000000001</v>
      </c>
      <c r="H357" s="48">
        <v>0</v>
      </c>
      <c r="I357" s="48">
        <v>7.4741499999999998</v>
      </c>
      <c r="J357" s="48">
        <v>0</v>
      </c>
      <c r="K357" s="48">
        <v>0</v>
      </c>
      <c r="L357" s="48">
        <v>15.080260000000001</v>
      </c>
      <c r="M357" s="48">
        <v>0</v>
      </c>
      <c r="N357" s="48">
        <v>0</v>
      </c>
      <c r="O357" s="48">
        <f t="shared" si="75"/>
        <v>159.05364</v>
      </c>
      <c r="P357" s="48">
        <f t="shared" si="76"/>
        <v>136.64019999999999</v>
      </c>
      <c r="Q357" s="48">
        <v>0.58787999999999996</v>
      </c>
      <c r="R357" s="48">
        <v>0.58787999999999996</v>
      </c>
      <c r="S357" s="48">
        <v>0</v>
      </c>
      <c r="T357" s="48">
        <v>0</v>
      </c>
      <c r="U357" s="48">
        <v>0.58787999999999996</v>
      </c>
      <c r="V357" s="48">
        <v>0.58787999999999996</v>
      </c>
      <c r="W357" s="48">
        <v>134.48063999999999</v>
      </c>
      <c r="X357" s="48">
        <v>112.0672</v>
      </c>
      <c r="Y357" s="48">
        <v>0</v>
      </c>
      <c r="Z357" s="48">
        <v>0</v>
      </c>
      <c r="AA357" s="49">
        <f t="shared" si="77"/>
        <v>23.985120000000002</v>
      </c>
      <c r="AB357" s="49">
        <f t="shared" si="78"/>
        <v>23.985120000000002</v>
      </c>
      <c r="AC357" s="49">
        <v>15.830590000000001</v>
      </c>
      <c r="AD357" s="49">
        <v>4.6720600000000001</v>
      </c>
      <c r="AE357" s="49">
        <v>2.8077899999999998</v>
      </c>
      <c r="AF357" s="49">
        <v>0.67467999999999995</v>
      </c>
      <c r="AG357" s="49">
        <v>0</v>
      </c>
      <c r="AH357" s="49">
        <v>0</v>
      </c>
      <c r="AI357" s="49">
        <v>0</v>
      </c>
      <c r="AJ357" s="49">
        <v>0</v>
      </c>
      <c r="AK357" s="49">
        <v>0</v>
      </c>
      <c r="AL357" s="49">
        <v>0</v>
      </c>
      <c r="AM357" s="49">
        <v>0</v>
      </c>
      <c r="AN357" s="49">
        <v>0</v>
      </c>
      <c r="AO357" s="49">
        <v>0</v>
      </c>
      <c r="AP357" s="49">
        <v>0</v>
      </c>
      <c r="AQ357" s="47" t="s">
        <v>1481</v>
      </c>
      <c r="AR357" s="48">
        <v>159.19460999999998</v>
      </c>
      <c r="AT357" s="46" t="s">
        <v>1443</v>
      </c>
      <c r="AU357" s="45">
        <v>0</v>
      </c>
      <c r="AV357" s="44" t="s">
        <v>3287</v>
      </c>
      <c r="AW357" s="43" t="s">
        <v>3288</v>
      </c>
      <c r="AX357" s="42" t="s">
        <v>3289</v>
      </c>
      <c r="AY357" s="41" t="s">
        <v>1482</v>
      </c>
      <c r="AZ357" s="40"/>
      <c r="BA357" s="40"/>
      <c r="BB357" s="40"/>
      <c r="BC357" s="40"/>
      <c r="BD357" s="40"/>
      <c r="BE357" s="40"/>
      <c r="BF357" s="39" t="s">
        <v>2694</v>
      </c>
      <c r="BG357" s="38">
        <v>44620</v>
      </c>
      <c r="BK357" s="37"/>
      <c r="BL357" s="37"/>
      <c r="BM357" s="37"/>
      <c r="BN357" s="32"/>
      <c r="BP357" s="36"/>
      <c r="BQ357" s="36"/>
      <c r="BR357" s="36"/>
      <c r="CE357" s="35">
        <f t="shared" si="79"/>
        <v>0</v>
      </c>
      <c r="CF357" s="33">
        <f t="shared" si="80"/>
        <v>0</v>
      </c>
      <c r="CG357" s="34">
        <f t="shared" si="81"/>
        <v>0.58787999999999996</v>
      </c>
      <c r="CH357" s="33">
        <f t="shared" si="82"/>
        <v>0</v>
      </c>
    </row>
    <row r="358" spans="1:86" ht="75" customHeight="1" x14ac:dyDescent="0.25">
      <c r="A358" s="53">
        <v>0</v>
      </c>
      <c r="B358" s="52" t="s">
        <v>2683</v>
      </c>
      <c r="C358" s="51">
        <v>300000004039</v>
      </c>
      <c r="D358" s="51">
        <v>1020306285</v>
      </c>
      <c r="E358" s="50" t="s">
        <v>1483</v>
      </c>
      <c r="F358" s="48">
        <v>6.0356799999999993</v>
      </c>
      <c r="G358" s="48">
        <v>5.7415399999999996</v>
      </c>
      <c r="H358" s="48">
        <v>0</v>
      </c>
      <c r="I358" s="48">
        <v>1.4706900000000001</v>
      </c>
      <c r="J358" s="48">
        <v>0</v>
      </c>
      <c r="K358" s="48">
        <v>0</v>
      </c>
      <c r="L358" s="48">
        <v>4.2708500000000003</v>
      </c>
      <c r="M358" s="48">
        <v>0</v>
      </c>
      <c r="N358" s="48">
        <v>0</v>
      </c>
      <c r="O358" s="48">
        <f t="shared" si="75"/>
        <v>34.057089999999995</v>
      </c>
      <c r="P358" s="48">
        <f t="shared" si="76"/>
        <v>28.45373</v>
      </c>
      <c r="Q358" s="48">
        <v>0.43692999999999999</v>
      </c>
      <c r="R358" s="48">
        <v>0.43692999999999999</v>
      </c>
      <c r="S358" s="48">
        <v>0</v>
      </c>
      <c r="T358" s="48">
        <v>0</v>
      </c>
      <c r="U358" s="48">
        <v>0.43692999999999999</v>
      </c>
      <c r="V358" s="48">
        <v>0.43692999999999999</v>
      </c>
      <c r="W358" s="48">
        <v>33.620159999999998</v>
      </c>
      <c r="X358" s="48">
        <v>28.0168</v>
      </c>
      <c r="Y358" s="48">
        <v>0</v>
      </c>
      <c r="Z358" s="48">
        <v>0</v>
      </c>
      <c r="AA358" s="49">
        <f t="shared" si="77"/>
        <v>0</v>
      </c>
      <c r="AB358" s="49">
        <f t="shared" si="78"/>
        <v>0</v>
      </c>
      <c r="AC358" s="49">
        <v>0</v>
      </c>
      <c r="AD358" s="49">
        <v>0</v>
      </c>
      <c r="AE358" s="49">
        <v>0</v>
      </c>
      <c r="AF358" s="49">
        <v>0</v>
      </c>
      <c r="AG358" s="49">
        <v>0</v>
      </c>
      <c r="AH358" s="49">
        <v>0</v>
      </c>
      <c r="AI358" s="49">
        <v>0</v>
      </c>
      <c r="AJ358" s="49">
        <v>0</v>
      </c>
      <c r="AK358" s="49">
        <v>0</v>
      </c>
      <c r="AL358" s="49">
        <v>0</v>
      </c>
      <c r="AM358" s="49">
        <v>0</v>
      </c>
      <c r="AN358" s="49">
        <v>0</v>
      </c>
      <c r="AO358" s="49">
        <v>0</v>
      </c>
      <c r="AP358" s="49">
        <v>0</v>
      </c>
      <c r="AQ358" s="47" t="s">
        <v>1484</v>
      </c>
      <c r="AR358" s="48">
        <v>34.195270000000001</v>
      </c>
      <c r="AT358" s="46" t="s">
        <v>1443</v>
      </c>
      <c r="AU358" s="45">
        <v>0</v>
      </c>
      <c r="AV358" s="44" t="s">
        <v>3290</v>
      </c>
      <c r="AW358" s="43" t="s">
        <v>3291</v>
      </c>
      <c r="AX358" s="42" t="s">
        <v>3250</v>
      </c>
      <c r="AY358" s="41" t="s">
        <v>1444</v>
      </c>
      <c r="AZ358" s="40"/>
      <c r="BA358" s="40"/>
      <c r="BB358" s="40"/>
      <c r="BC358" s="40"/>
      <c r="BD358" s="40"/>
      <c r="BE358" s="40"/>
      <c r="BF358" s="39" t="s">
        <v>2694</v>
      </c>
      <c r="BG358" s="38">
        <v>44620</v>
      </c>
      <c r="BK358" s="37"/>
      <c r="BL358" s="37"/>
      <c r="BM358" s="37"/>
      <c r="BN358" s="32"/>
      <c r="BP358" s="36"/>
      <c r="BQ358" s="36"/>
      <c r="BR358" s="36"/>
      <c r="CE358" s="35">
        <f t="shared" si="79"/>
        <v>0</v>
      </c>
      <c r="CF358" s="33">
        <f t="shared" si="80"/>
        <v>0</v>
      </c>
      <c r="CG358" s="34">
        <f t="shared" si="81"/>
        <v>0.43692999999999999</v>
      </c>
      <c r="CH358" s="33">
        <f t="shared" si="82"/>
        <v>0</v>
      </c>
    </row>
    <row r="359" spans="1:86" ht="75" customHeight="1" x14ac:dyDescent="0.25">
      <c r="A359" s="53">
        <v>0</v>
      </c>
      <c r="B359" s="52" t="s">
        <v>2683</v>
      </c>
      <c r="C359" s="51">
        <v>300000004042</v>
      </c>
      <c r="D359" s="51">
        <v>1020306286</v>
      </c>
      <c r="E359" s="50" t="s">
        <v>1485</v>
      </c>
      <c r="F359" s="48">
        <v>16.643820000000002</v>
      </c>
      <c r="G359" s="48">
        <v>16.055040000000002</v>
      </c>
      <c r="H359" s="48">
        <v>0</v>
      </c>
      <c r="I359" s="48">
        <v>2.9439000000000002</v>
      </c>
      <c r="J359" s="48">
        <v>0</v>
      </c>
      <c r="K359" s="48">
        <v>0</v>
      </c>
      <c r="L359" s="48">
        <v>13.111140000000001</v>
      </c>
      <c r="M359" s="48">
        <v>0</v>
      </c>
      <c r="N359" s="48">
        <v>0</v>
      </c>
      <c r="O359" s="48">
        <f t="shared" si="75"/>
        <v>116.60136</v>
      </c>
      <c r="P359" s="48">
        <f t="shared" si="76"/>
        <v>105.39464</v>
      </c>
      <c r="Q359" s="48">
        <v>37.275840000000002</v>
      </c>
      <c r="R359" s="48">
        <v>37.275840000000002</v>
      </c>
      <c r="S359" s="48">
        <v>0</v>
      </c>
      <c r="T359" s="48">
        <v>0</v>
      </c>
      <c r="U359" s="48">
        <v>37.275840000000002</v>
      </c>
      <c r="V359" s="48">
        <v>37.275840000000002</v>
      </c>
      <c r="W359" s="48">
        <v>67.240319999999997</v>
      </c>
      <c r="X359" s="48">
        <v>56.0336</v>
      </c>
      <c r="Y359" s="48">
        <v>0</v>
      </c>
      <c r="Z359" s="48">
        <v>0</v>
      </c>
      <c r="AA359" s="49">
        <f t="shared" si="77"/>
        <v>12.0852</v>
      </c>
      <c r="AB359" s="49">
        <f t="shared" si="78"/>
        <v>12.0852</v>
      </c>
      <c r="AC359" s="49">
        <v>7.9764400000000002</v>
      </c>
      <c r="AD359" s="49">
        <v>2.3540700000000001</v>
      </c>
      <c r="AE359" s="49">
        <v>1.4147500000000002</v>
      </c>
      <c r="AF359" s="49">
        <v>0.33994000000000002</v>
      </c>
      <c r="AG359" s="49">
        <v>0</v>
      </c>
      <c r="AH359" s="49">
        <v>0</v>
      </c>
      <c r="AI359" s="49">
        <v>0</v>
      </c>
      <c r="AJ359" s="49">
        <v>0</v>
      </c>
      <c r="AK359" s="49">
        <v>0</v>
      </c>
      <c r="AL359" s="49">
        <v>0</v>
      </c>
      <c r="AM359" s="49">
        <v>0</v>
      </c>
      <c r="AN359" s="49">
        <v>0</v>
      </c>
      <c r="AO359" s="49">
        <v>0</v>
      </c>
      <c r="AP359" s="49">
        <v>0</v>
      </c>
      <c r="AQ359" s="47" t="s">
        <v>1486</v>
      </c>
      <c r="AR359" s="48">
        <v>121.44968</v>
      </c>
      <c r="AT359" s="46" t="s">
        <v>1443</v>
      </c>
      <c r="AU359" s="45">
        <v>0</v>
      </c>
      <c r="AV359" s="44" t="s">
        <v>3292</v>
      </c>
      <c r="AW359" s="43" t="s">
        <v>3293</v>
      </c>
      <c r="AX359" s="42" t="s">
        <v>3294</v>
      </c>
      <c r="AY359" s="41" t="s">
        <v>1487</v>
      </c>
      <c r="AZ359" s="40"/>
      <c r="BA359" s="40"/>
      <c r="BB359" s="40"/>
      <c r="BC359" s="40"/>
      <c r="BD359" s="40"/>
      <c r="BE359" s="40"/>
      <c r="BF359" s="39" t="s">
        <v>2694</v>
      </c>
      <c r="BG359" s="38">
        <v>44620</v>
      </c>
      <c r="BK359" s="37"/>
      <c r="BL359" s="37"/>
      <c r="BM359" s="37"/>
      <c r="BN359" s="32"/>
      <c r="BP359" s="36"/>
      <c r="BQ359" s="36"/>
      <c r="BR359" s="36"/>
      <c r="CE359" s="35">
        <f t="shared" si="79"/>
        <v>0</v>
      </c>
      <c r="CF359" s="33">
        <f t="shared" si="80"/>
        <v>0</v>
      </c>
      <c r="CG359" s="34">
        <f t="shared" si="81"/>
        <v>37.275840000000002</v>
      </c>
      <c r="CH359" s="33">
        <f t="shared" si="82"/>
        <v>0</v>
      </c>
    </row>
    <row r="360" spans="1:86" ht="180" customHeight="1" x14ac:dyDescent="0.25">
      <c r="A360" s="53">
        <v>0</v>
      </c>
      <c r="B360" s="52" t="s">
        <v>2683</v>
      </c>
      <c r="C360" s="51">
        <v>300000004036</v>
      </c>
      <c r="D360" s="51">
        <v>1020306287</v>
      </c>
      <c r="E360" s="50" t="s">
        <v>1488</v>
      </c>
      <c r="F360" s="48">
        <v>32.514490000000002</v>
      </c>
      <c r="G360" s="48">
        <v>30.69003</v>
      </c>
      <c r="H360" s="48">
        <v>0</v>
      </c>
      <c r="I360" s="48">
        <v>9.1223100000000006</v>
      </c>
      <c r="J360" s="48">
        <v>0</v>
      </c>
      <c r="K360" s="48">
        <v>0</v>
      </c>
      <c r="L360" s="48">
        <v>21.567720000000001</v>
      </c>
      <c r="M360" s="48">
        <v>0</v>
      </c>
      <c r="N360" s="48">
        <v>0</v>
      </c>
      <c r="O360" s="48">
        <f t="shared" si="75"/>
        <v>222.50176999999999</v>
      </c>
      <c r="P360" s="48">
        <f t="shared" si="76"/>
        <v>188.88160999999999</v>
      </c>
      <c r="Q360" s="48">
        <v>0.88183999999999996</v>
      </c>
      <c r="R360" s="48">
        <v>0.88183999999999996</v>
      </c>
      <c r="S360" s="48">
        <v>0</v>
      </c>
      <c r="T360" s="48">
        <v>0</v>
      </c>
      <c r="U360" s="48">
        <v>0.88183999999999996</v>
      </c>
      <c r="V360" s="48">
        <v>0.88183999999999996</v>
      </c>
      <c r="W360" s="48">
        <v>201.72095999999999</v>
      </c>
      <c r="X360" s="48">
        <v>168.10079999999999</v>
      </c>
      <c r="Y360" s="48">
        <v>0</v>
      </c>
      <c r="Z360" s="48">
        <v>0</v>
      </c>
      <c r="AA360" s="49">
        <f t="shared" si="77"/>
        <v>19.898969999999998</v>
      </c>
      <c r="AB360" s="49">
        <f t="shared" si="78"/>
        <v>19.898969999999998</v>
      </c>
      <c r="AC360" s="49">
        <v>12.67417</v>
      </c>
      <c r="AD360" s="49">
        <v>4.2044600000000001</v>
      </c>
      <c r="AE360" s="49">
        <v>2.6926199999999998</v>
      </c>
      <c r="AF360" s="49">
        <v>0.32772000000000001</v>
      </c>
      <c r="AG360" s="49">
        <v>0</v>
      </c>
      <c r="AH360" s="49">
        <v>0</v>
      </c>
      <c r="AI360" s="49">
        <v>0</v>
      </c>
      <c r="AJ360" s="49">
        <v>0</v>
      </c>
      <c r="AK360" s="49">
        <v>0</v>
      </c>
      <c r="AL360" s="49">
        <v>0</v>
      </c>
      <c r="AM360" s="49">
        <v>0</v>
      </c>
      <c r="AN360" s="49">
        <v>0</v>
      </c>
      <c r="AO360" s="49">
        <v>0</v>
      </c>
      <c r="AP360" s="49">
        <v>0</v>
      </c>
      <c r="AQ360" s="47" t="s">
        <v>1489</v>
      </c>
      <c r="AR360" s="48">
        <v>219.57164</v>
      </c>
      <c r="AT360" s="46" t="s">
        <v>1443</v>
      </c>
      <c r="AU360" s="45">
        <v>0</v>
      </c>
      <c r="AV360" s="44" t="s">
        <v>3295</v>
      </c>
      <c r="AW360" s="43" t="s">
        <v>3296</v>
      </c>
      <c r="AX360" s="42" t="s">
        <v>3297</v>
      </c>
      <c r="AY360" s="41" t="s">
        <v>1490</v>
      </c>
      <c r="AZ360" s="40"/>
      <c r="BA360" s="40"/>
      <c r="BB360" s="40"/>
      <c r="BC360" s="40"/>
      <c r="BD360" s="40"/>
      <c r="BE360" s="40"/>
      <c r="BF360" s="39" t="s">
        <v>2695</v>
      </c>
      <c r="BG360" s="38">
        <v>44680</v>
      </c>
      <c r="BK360" s="37"/>
      <c r="BL360" s="37"/>
      <c r="BM360" s="37"/>
      <c r="BN360" s="32"/>
      <c r="BP360" s="36"/>
      <c r="BQ360" s="36"/>
      <c r="BR360" s="36"/>
      <c r="CE360" s="35">
        <f t="shared" si="79"/>
        <v>0</v>
      </c>
      <c r="CF360" s="33">
        <f t="shared" si="80"/>
        <v>0</v>
      </c>
      <c r="CG360" s="34">
        <f t="shared" si="81"/>
        <v>0.88183999999999996</v>
      </c>
      <c r="CH360" s="33">
        <f t="shared" si="82"/>
        <v>0</v>
      </c>
    </row>
    <row r="361" spans="1:86" ht="409.5" customHeight="1" x14ac:dyDescent="0.25">
      <c r="A361" s="53">
        <v>0</v>
      </c>
      <c r="B361" s="52" t="s">
        <v>2683</v>
      </c>
      <c r="C361" s="51">
        <v>300000004043</v>
      </c>
      <c r="D361" s="51">
        <v>1020306288</v>
      </c>
      <c r="E361" s="50" t="s">
        <v>1491</v>
      </c>
      <c r="F361" s="48">
        <v>115.47754</v>
      </c>
      <c r="G361" s="48">
        <v>108.83487</v>
      </c>
      <c r="H361" s="48">
        <v>0</v>
      </c>
      <c r="I361" s="48">
        <v>33.213369999999998</v>
      </c>
      <c r="J361" s="48">
        <v>0</v>
      </c>
      <c r="K361" s="48">
        <v>0</v>
      </c>
      <c r="L361" s="48">
        <v>75.621499999999997</v>
      </c>
      <c r="M361" s="48">
        <v>0</v>
      </c>
      <c r="N361" s="48">
        <v>0</v>
      </c>
      <c r="O361" s="48">
        <f t="shared" si="75"/>
        <v>894.7495100000001</v>
      </c>
      <c r="P361" s="48">
        <f t="shared" si="76"/>
        <v>768.67390999999998</v>
      </c>
      <c r="Q361" s="48">
        <v>3.3069199999999999</v>
      </c>
      <c r="R361" s="48">
        <v>3.3069199999999999</v>
      </c>
      <c r="S361" s="48">
        <v>0</v>
      </c>
      <c r="T361" s="48">
        <v>0</v>
      </c>
      <c r="U361" s="48">
        <v>3.3069199999999999</v>
      </c>
      <c r="V361" s="48">
        <v>3.3069199999999999</v>
      </c>
      <c r="W361" s="48">
        <v>756.45360000000005</v>
      </c>
      <c r="X361" s="48">
        <v>630.37800000000004</v>
      </c>
      <c r="Y361" s="48">
        <v>0</v>
      </c>
      <c r="Z361" s="48">
        <v>0</v>
      </c>
      <c r="AA361" s="49">
        <f t="shared" si="77"/>
        <v>134.98899</v>
      </c>
      <c r="AB361" s="49">
        <f t="shared" si="78"/>
        <v>134.98899</v>
      </c>
      <c r="AC361" s="49">
        <v>89.095039999999997</v>
      </c>
      <c r="AD361" s="49">
        <v>26.294509999999999</v>
      </c>
      <c r="AE361" s="49">
        <v>15.802339999999999</v>
      </c>
      <c r="AF361" s="49">
        <v>3.7970999999999999</v>
      </c>
      <c r="AG361" s="49">
        <v>0</v>
      </c>
      <c r="AH361" s="49">
        <v>0</v>
      </c>
      <c r="AI361" s="49">
        <v>0</v>
      </c>
      <c r="AJ361" s="49">
        <v>0</v>
      </c>
      <c r="AK361" s="49">
        <v>0</v>
      </c>
      <c r="AL361" s="49">
        <v>0</v>
      </c>
      <c r="AM361" s="49">
        <v>0</v>
      </c>
      <c r="AN361" s="49">
        <v>0</v>
      </c>
      <c r="AO361" s="49">
        <v>0</v>
      </c>
      <c r="AP361" s="49">
        <v>0</v>
      </c>
      <c r="AQ361" s="47" t="s">
        <v>1492</v>
      </c>
      <c r="AR361" s="48">
        <v>877.50878</v>
      </c>
      <c r="AT361" s="46" t="s">
        <v>1443</v>
      </c>
      <c r="AU361" s="45">
        <v>0</v>
      </c>
      <c r="AV361" s="44" t="s">
        <v>3298</v>
      </c>
      <c r="AW361" s="43" t="s">
        <v>3299</v>
      </c>
      <c r="AX361" s="42" t="s">
        <v>3277</v>
      </c>
      <c r="AY361" s="41" t="s">
        <v>1493</v>
      </c>
      <c r="AZ361" s="40"/>
      <c r="BA361" s="40"/>
      <c r="BB361" s="40"/>
      <c r="BC361" s="40"/>
      <c r="BD361" s="40"/>
      <c r="BE361" s="40"/>
      <c r="BF361" s="39" t="s">
        <v>2694</v>
      </c>
      <c r="BG361" s="38">
        <v>44620</v>
      </c>
      <c r="BK361" s="37"/>
      <c r="BL361" s="37"/>
      <c r="BM361" s="37"/>
      <c r="BN361" s="32"/>
      <c r="BP361" s="36"/>
      <c r="BQ361" s="36"/>
      <c r="BR361" s="36"/>
      <c r="CE361" s="35">
        <f t="shared" si="79"/>
        <v>0</v>
      </c>
      <c r="CF361" s="33">
        <f t="shared" si="80"/>
        <v>0</v>
      </c>
      <c r="CG361" s="34">
        <f t="shared" si="81"/>
        <v>3.3069199999999999</v>
      </c>
      <c r="CH361" s="33">
        <f t="shared" si="82"/>
        <v>0</v>
      </c>
    </row>
    <row r="362" spans="1:86" ht="409.5" customHeight="1" x14ac:dyDescent="0.25">
      <c r="A362" s="53">
        <v>0</v>
      </c>
      <c r="B362" s="52" t="s">
        <v>2683</v>
      </c>
      <c r="C362" s="51">
        <v>300000004038</v>
      </c>
      <c r="D362" s="51">
        <v>1020306289</v>
      </c>
      <c r="E362" s="50" t="s">
        <v>1494</v>
      </c>
      <c r="F362" s="48">
        <v>82.03022</v>
      </c>
      <c r="G362" s="48">
        <v>77.321070000000006</v>
      </c>
      <c r="H362" s="48">
        <v>0</v>
      </c>
      <c r="I362" s="48">
        <v>23.545770000000001</v>
      </c>
      <c r="J362" s="48">
        <v>0</v>
      </c>
      <c r="K362" s="48">
        <v>0</v>
      </c>
      <c r="L362" s="48">
        <v>53.775300000000001</v>
      </c>
      <c r="M362" s="48">
        <v>0</v>
      </c>
      <c r="N362" s="48">
        <v>0</v>
      </c>
      <c r="O362" s="48">
        <f t="shared" si="75"/>
        <v>691.73090999999999</v>
      </c>
      <c r="P362" s="48">
        <f t="shared" si="76"/>
        <v>602.07714999999996</v>
      </c>
      <c r="Q362" s="48">
        <v>53.775289999999998</v>
      </c>
      <c r="R362" s="48">
        <v>53.775289999999998</v>
      </c>
      <c r="S362" s="48">
        <v>0</v>
      </c>
      <c r="T362" s="48">
        <v>0</v>
      </c>
      <c r="U362" s="48">
        <v>53.775289999999998</v>
      </c>
      <c r="V362" s="48">
        <v>53.775289999999998</v>
      </c>
      <c r="W362" s="48">
        <v>537.92255999999998</v>
      </c>
      <c r="X362" s="48">
        <v>448.2688</v>
      </c>
      <c r="Y362" s="48">
        <v>0</v>
      </c>
      <c r="Z362" s="48">
        <v>0</v>
      </c>
      <c r="AA362" s="49">
        <f t="shared" si="77"/>
        <v>100.03305999999999</v>
      </c>
      <c r="AB362" s="49">
        <f t="shared" si="78"/>
        <v>100.03305999999999</v>
      </c>
      <c r="AC362" s="49">
        <v>26.422499999999999</v>
      </c>
      <c r="AD362" s="49">
        <v>7.7980299999999998</v>
      </c>
      <c r="AE362" s="49">
        <v>4.6864399999999993</v>
      </c>
      <c r="AF362" s="49">
        <v>1.12609</v>
      </c>
      <c r="AG362" s="49">
        <v>0</v>
      </c>
      <c r="AH362" s="49">
        <v>0</v>
      </c>
      <c r="AI362" s="49">
        <v>0</v>
      </c>
      <c r="AJ362" s="49">
        <v>0</v>
      </c>
      <c r="AK362" s="49">
        <v>0</v>
      </c>
      <c r="AL362" s="49">
        <v>0</v>
      </c>
      <c r="AM362" s="49">
        <v>60</v>
      </c>
      <c r="AN362" s="49">
        <v>0</v>
      </c>
      <c r="AO362" s="49">
        <v>0</v>
      </c>
      <c r="AP362" s="49">
        <v>0</v>
      </c>
      <c r="AQ362" s="47" t="s">
        <v>1495</v>
      </c>
      <c r="AR362" s="48">
        <v>679.39821999999992</v>
      </c>
      <c r="AT362" s="46" t="s">
        <v>1443</v>
      </c>
      <c r="AU362" s="45">
        <v>0</v>
      </c>
      <c r="AV362" s="44" t="s">
        <v>3300</v>
      </c>
      <c r="AW362" s="43" t="s">
        <v>3301</v>
      </c>
      <c r="AX362" s="42" t="s">
        <v>3302</v>
      </c>
      <c r="AY362" s="41" t="s">
        <v>1496</v>
      </c>
      <c r="AZ362" s="40"/>
      <c r="BA362" s="40"/>
      <c r="BB362" s="40"/>
      <c r="BC362" s="40"/>
      <c r="BD362" s="40"/>
      <c r="BE362" s="40"/>
      <c r="BF362" s="39" t="s">
        <v>2694</v>
      </c>
      <c r="BG362" s="38">
        <v>44620</v>
      </c>
      <c r="BK362" s="37"/>
      <c r="BL362" s="37"/>
      <c r="BM362" s="37"/>
      <c r="BN362" s="32"/>
      <c r="BP362" s="36"/>
      <c r="BQ362" s="36"/>
      <c r="BR362" s="36"/>
      <c r="CE362" s="35">
        <f t="shared" si="79"/>
        <v>0</v>
      </c>
      <c r="CF362" s="33">
        <f t="shared" si="80"/>
        <v>0</v>
      </c>
      <c r="CG362" s="34">
        <f t="shared" si="81"/>
        <v>53.775289999999998</v>
      </c>
      <c r="CH362" s="33">
        <f t="shared" si="82"/>
        <v>0</v>
      </c>
    </row>
    <row r="363" spans="1:86" ht="165" customHeight="1" x14ac:dyDescent="0.25">
      <c r="A363" s="53">
        <v>0</v>
      </c>
      <c r="B363" s="52" t="s">
        <v>2683</v>
      </c>
      <c r="C363" s="51">
        <v>300000004044</v>
      </c>
      <c r="D363" s="51">
        <v>1020306290</v>
      </c>
      <c r="E363" s="50" t="s">
        <v>1497</v>
      </c>
      <c r="F363" s="48">
        <v>28.235959999999999</v>
      </c>
      <c r="G363" s="48">
        <v>26.610840000000003</v>
      </c>
      <c r="H363" s="48">
        <v>0</v>
      </c>
      <c r="I363" s="48">
        <v>8.1256000000000004</v>
      </c>
      <c r="J363" s="48">
        <v>0</v>
      </c>
      <c r="K363" s="48">
        <v>0</v>
      </c>
      <c r="L363" s="48">
        <v>18.485240000000001</v>
      </c>
      <c r="M363" s="48">
        <v>0</v>
      </c>
      <c r="N363" s="48">
        <v>0</v>
      </c>
      <c r="O363" s="48">
        <f t="shared" si="75"/>
        <v>239.76521</v>
      </c>
      <c r="P363" s="48">
        <f t="shared" si="76"/>
        <v>208.94672999999997</v>
      </c>
      <c r="Q363" s="48">
        <v>34.955359999999999</v>
      </c>
      <c r="R363" s="48">
        <v>34.955359999999999</v>
      </c>
      <c r="S363" s="48">
        <v>0</v>
      </c>
      <c r="T363" s="48">
        <v>0</v>
      </c>
      <c r="U363" s="48">
        <v>34.955359999999999</v>
      </c>
      <c r="V363" s="48">
        <v>34.955359999999999</v>
      </c>
      <c r="W363" s="48">
        <v>184.91087999999999</v>
      </c>
      <c r="X363" s="48">
        <v>154.0924</v>
      </c>
      <c r="Y363" s="48">
        <v>0</v>
      </c>
      <c r="Z363" s="48">
        <v>0</v>
      </c>
      <c r="AA363" s="49">
        <f t="shared" si="77"/>
        <v>19.898969999999998</v>
      </c>
      <c r="AB363" s="49">
        <f t="shared" si="78"/>
        <v>19.898969999999998</v>
      </c>
      <c r="AC363" s="49">
        <v>12.67417</v>
      </c>
      <c r="AD363" s="49">
        <v>4.2044600000000001</v>
      </c>
      <c r="AE363" s="49">
        <v>2.6926199999999998</v>
      </c>
      <c r="AF363" s="49">
        <v>0.32772000000000001</v>
      </c>
      <c r="AG363" s="49">
        <v>0</v>
      </c>
      <c r="AH363" s="49">
        <v>0</v>
      </c>
      <c r="AI363" s="49">
        <v>0</v>
      </c>
      <c r="AJ363" s="49">
        <v>0</v>
      </c>
      <c r="AK363" s="49">
        <v>0</v>
      </c>
      <c r="AL363" s="49">
        <v>0</v>
      </c>
      <c r="AM363" s="49">
        <v>0</v>
      </c>
      <c r="AN363" s="49">
        <v>0</v>
      </c>
      <c r="AO363" s="49">
        <v>0</v>
      </c>
      <c r="AP363" s="49">
        <v>0</v>
      </c>
      <c r="AQ363" s="47" t="s">
        <v>1498</v>
      </c>
      <c r="AR363" s="48">
        <v>235.55757</v>
      </c>
      <c r="AT363" s="46" t="s">
        <v>1443</v>
      </c>
      <c r="AU363" s="45">
        <v>0</v>
      </c>
      <c r="AV363" s="44" t="s">
        <v>3303</v>
      </c>
      <c r="AW363" s="43" t="s">
        <v>3304</v>
      </c>
      <c r="AX363" s="42" t="s">
        <v>3305</v>
      </c>
      <c r="AY363" s="41" t="s">
        <v>1499</v>
      </c>
      <c r="AZ363" s="40"/>
      <c r="BA363" s="40"/>
      <c r="BB363" s="40"/>
      <c r="BC363" s="40"/>
      <c r="BD363" s="40"/>
      <c r="BE363" s="40"/>
      <c r="BF363" s="39" t="s">
        <v>2695</v>
      </c>
      <c r="BG363" s="38">
        <v>44680</v>
      </c>
      <c r="BK363" s="37"/>
      <c r="BL363" s="37"/>
      <c r="BM363" s="37"/>
      <c r="BN363" s="32"/>
      <c r="BP363" s="36"/>
      <c r="BQ363" s="36"/>
      <c r="BR363" s="36"/>
      <c r="CE363" s="35">
        <f t="shared" si="79"/>
        <v>0</v>
      </c>
      <c r="CF363" s="33">
        <f t="shared" si="80"/>
        <v>0</v>
      </c>
      <c r="CG363" s="34">
        <f t="shared" si="81"/>
        <v>34.955359999999999</v>
      </c>
      <c r="CH363" s="33">
        <f t="shared" si="82"/>
        <v>0</v>
      </c>
    </row>
    <row r="364" spans="1:86" ht="60" customHeight="1" x14ac:dyDescent="0.25">
      <c r="A364" s="53">
        <v>0</v>
      </c>
      <c r="B364" s="52">
        <v>0</v>
      </c>
      <c r="C364" s="51">
        <v>300000004103</v>
      </c>
      <c r="D364" s="51">
        <v>1020304737</v>
      </c>
      <c r="E364" s="50" t="s">
        <v>2787</v>
      </c>
      <c r="F364" s="48">
        <v>79.612030000000004</v>
      </c>
      <c r="G364" s="48">
        <v>66.343360000000004</v>
      </c>
      <c r="H364" s="48">
        <v>0</v>
      </c>
      <c r="I364" s="48">
        <v>0</v>
      </c>
      <c r="J364" s="48">
        <v>0</v>
      </c>
      <c r="K364" s="48">
        <v>66.343360000000004</v>
      </c>
      <c r="L364" s="48">
        <v>0</v>
      </c>
      <c r="M364" s="48">
        <v>0</v>
      </c>
      <c r="N364" s="48">
        <v>0</v>
      </c>
      <c r="O364" s="48">
        <f t="shared" si="75"/>
        <v>69.815280000000001</v>
      </c>
      <c r="P364" s="48">
        <f t="shared" si="76"/>
        <v>69.815280000000001</v>
      </c>
      <c r="Q364" s="48">
        <v>0</v>
      </c>
      <c r="R364" s="48">
        <v>0</v>
      </c>
      <c r="S364" s="48">
        <v>0</v>
      </c>
      <c r="T364" s="48">
        <v>0</v>
      </c>
      <c r="U364" s="48">
        <v>0</v>
      </c>
      <c r="V364" s="48">
        <v>0</v>
      </c>
      <c r="W364" s="48">
        <v>0</v>
      </c>
      <c r="X364" s="48">
        <v>0</v>
      </c>
      <c r="Y364" s="48">
        <v>0</v>
      </c>
      <c r="Z364" s="48">
        <v>0</v>
      </c>
      <c r="AA364" s="49">
        <f t="shared" si="77"/>
        <v>69.815280000000001</v>
      </c>
      <c r="AB364" s="49">
        <f t="shared" si="78"/>
        <v>69.815280000000001</v>
      </c>
      <c r="AC364" s="49">
        <v>32.066369999999999</v>
      </c>
      <c r="AD364" s="49">
        <v>9.6058399999999988</v>
      </c>
      <c r="AE364" s="49">
        <v>27.532350000000001</v>
      </c>
      <c r="AF364" s="49">
        <v>0.61072000000000004</v>
      </c>
      <c r="AG364" s="49">
        <v>0</v>
      </c>
      <c r="AH364" s="49">
        <v>0</v>
      </c>
      <c r="AI364" s="49">
        <v>0</v>
      </c>
      <c r="AJ364" s="49">
        <v>0</v>
      </c>
      <c r="AK364" s="49">
        <v>0</v>
      </c>
      <c r="AL364" s="49">
        <v>0</v>
      </c>
      <c r="AM364" s="49">
        <v>0</v>
      </c>
      <c r="AN364" s="49">
        <v>0</v>
      </c>
      <c r="AO364" s="49">
        <v>0</v>
      </c>
      <c r="AP364" s="49">
        <v>0</v>
      </c>
      <c r="AQ364" s="47" t="s">
        <v>3306</v>
      </c>
      <c r="AR364" s="48">
        <v>0</v>
      </c>
      <c r="AT364" s="46" t="s">
        <v>1443</v>
      </c>
      <c r="AU364" s="45">
        <v>0</v>
      </c>
      <c r="AV364" s="44" t="s">
        <v>3307</v>
      </c>
      <c r="AW364" s="43">
        <v>43670</v>
      </c>
      <c r="AX364" s="42">
        <v>0.45833000000000002</v>
      </c>
      <c r="AY364" s="41">
        <v>6</v>
      </c>
      <c r="AZ364" s="40"/>
      <c r="BA364" s="40"/>
      <c r="BB364" s="40"/>
      <c r="BC364" s="40"/>
      <c r="BD364" s="40"/>
      <c r="BE364" s="40"/>
      <c r="BF364" s="39">
        <v>0</v>
      </c>
      <c r="BG364" s="38">
        <v>0</v>
      </c>
      <c r="BK364" s="37"/>
      <c r="BL364" s="37"/>
      <c r="BM364" s="37"/>
      <c r="BN364" s="32"/>
      <c r="BP364" s="36"/>
      <c r="BQ364" s="36"/>
      <c r="BR364" s="36"/>
      <c r="CE364" s="35">
        <f t="shared" si="79"/>
        <v>0</v>
      </c>
      <c r="CF364" s="33">
        <f t="shared" si="80"/>
        <v>0</v>
      </c>
      <c r="CG364" s="34">
        <f t="shared" si="81"/>
        <v>0</v>
      </c>
      <c r="CH364" s="33">
        <f t="shared" si="82"/>
        <v>0</v>
      </c>
    </row>
    <row r="365" spans="1:86" ht="60" customHeight="1" x14ac:dyDescent="0.25">
      <c r="A365" s="53">
        <v>0</v>
      </c>
      <c r="B365" s="52">
        <v>0</v>
      </c>
      <c r="C365" s="51">
        <v>300000004108</v>
      </c>
      <c r="D365" s="51">
        <v>1020004067</v>
      </c>
      <c r="E365" s="50" t="s">
        <v>2788</v>
      </c>
      <c r="F365" s="48">
        <v>63.873249999999999</v>
      </c>
      <c r="G365" s="48">
        <v>53.227710000000002</v>
      </c>
      <c r="H365" s="48">
        <v>0</v>
      </c>
      <c r="I365" s="48">
        <v>0</v>
      </c>
      <c r="J365" s="48">
        <v>0</v>
      </c>
      <c r="K365" s="48">
        <v>53.227710000000002</v>
      </c>
      <c r="L365" s="48">
        <v>0</v>
      </c>
      <c r="M365" s="48">
        <v>0</v>
      </c>
      <c r="N365" s="48">
        <v>0</v>
      </c>
      <c r="O365" s="48">
        <f t="shared" si="75"/>
        <v>69.724950000000007</v>
      </c>
      <c r="P365" s="48">
        <f t="shared" si="76"/>
        <v>69.724950000000007</v>
      </c>
      <c r="Q365" s="48">
        <v>0</v>
      </c>
      <c r="R365" s="48">
        <v>0</v>
      </c>
      <c r="S365" s="48">
        <v>0</v>
      </c>
      <c r="T365" s="48">
        <v>0</v>
      </c>
      <c r="U365" s="48">
        <v>0</v>
      </c>
      <c r="V365" s="48">
        <v>0</v>
      </c>
      <c r="W365" s="48">
        <v>0</v>
      </c>
      <c r="X365" s="48">
        <v>0</v>
      </c>
      <c r="Y365" s="48">
        <v>0</v>
      </c>
      <c r="Z365" s="48">
        <v>0</v>
      </c>
      <c r="AA365" s="49">
        <f t="shared" si="77"/>
        <v>69.724950000000007</v>
      </c>
      <c r="AB365" s="49">
        <f t="shared" si="78"/>
        <v>69.724950000000007</v>
      </c>
      <c r="AC365" s="49">
        <v>3.1027100000000001</v>
      </c>
      <c r="AD365" s="49">
        <v>0.92434000000000005</v>
      </c>
      <c r="AE365" s="49">
        <v>65.63391</v>
      </c>
      <c r="AF365" s="49">
        <v>6.3989999999999991E-2</v>
      </c>
      <c r="AG365" s="49">
        <v>0</v>
      </c>
      <c r="AH365" s="49">
        <v>0</v>
      </c>
      <c r="AI365" s="49">
        <v>0</v>
      </c>
      <c r="AJ365" s="49">
        <v>0</v>
      </c>
      <c r="AK365" s="49">
        <v>0</v>
      </c>
      <c r="AL365" s="49">
        <v>0</v>
      </c>
      <c r="AM365" s="49">
        <v>0</v>
      </c>
      <c r="AN365" s="49">
        <v>0</v>
      </c>
      <c r="AO365" s="49">
        <v>0</v>
      </c>
      <c r="AP365" s="49">
        <v>0</v>
      </c>
      <c r="AQ365" s="47" t="s">
        <v>3308</v>
      </c>
      <c r="AR365" s="48">
        <v>0</v>
      </c>
      <c r="AT365" s="46" t="s">
        <v>1443</v>
      </c>
      <c r="AU365" s="45">
        <v>0</v>
      </c>
      <c r="AV365" s="44" t="s">
        <v>3309</v>
      </c>
      <c r="AW365" s="43" t="s">
        <v>3310</v>
      </c>
      <c r="AX365" s="42" t="s">
        <v>3250</v>
      </c>
      <c r="AY365" s="41" t="s">
        <v>1444</v>
      </c>
      <c r="AZ365" s="40"/>
      <c r="BA365" s="40"/>
      <c r="BB365" s="40"/>
      <c r="BC365" s="40"/>
      <c r="BD365" s="40"/>
      <c r="BE365" s="40"/>
      <c r="BF365" s="39">
        <v>0</v>
      </c>
      <c r="BG365" s="38">
        <v>0</v>
      </c>
      <c r="BK365" s="37"/>
      <c r="BL365" s="37"/>
      <c r="BM365" s="37"/>
      <c r="BN365" s="32"/>
      <c r="BP365" s="36"/>
      <c r="BQ365" s="36"/>
      <c r="BR365" s="36"/>
      <c r="CE365" s="35">
        <f t="shared" si="79"/>
        <v>0</v>
      </c>
      <c r="CF365" s="33">
        <f t="shared" si="80"/>
        <v>0</v>
      </c>
      <c r="CG365" s="34">
        <f t="shared" si="81"/>
        <v>0</v>
      </c>
      <c r="CH365" s="33">
        <f t="shared" si="82"/>
        <v>0</v>
      </c>
    </row>
    <row r="366" spans="1:86" ht="60" customHeight="1" x14ac:dyDescent="0.25">
      <c r="A366" s="53">
        <v>0</v>
      </c>
      <c r="B366" s="52">
        <v>0</v>
      </c>
      <c r="C366" s="51">
        <v>300000004106</v>
      </c>
      <c r="D366" s="51">
        <v>1020204244</v>
      </c>
      <c r="E366" s="50" t="s">
        <v>2789</v>
      </c>
      <c r="F366" s="48">
        <v>63.873249999999999</v>
      </c>
      <c r="G366" s="48">
        <v>53.227710000000002</v>
      </c>
      <c r="H366" s="48">
        <v>0</v>
      </c>
      <c r="I366" s="48">
        <v>0</v>
      </c>
      <c r="J366" s="48">
        <v>0</v>
      </c>
      <c r="K366" s="48">
        <v>53.227710000000002</v>
      </c>
      <c r="L366" s="48">
        <v>0</v>
      </c>
      <c r="M366" s="48">
        <v>0</v>
      </c>
      <c r="N366" s="48">
        <v>0</v>
      </c>
      <c r="O366" s="48">
        <f t="shared" si="75"/>
        <v>69.750460000000004</v>
      </c>
      <c r="P366" s="48">
        <f t="shared" si="76"/>
        <v>69.750460000000004</v>
      </c>
      <c r="Q366" s="48">
        <v>0</v>
      </c>
      <c r="R366" s="48">
        <v>0</v>
      </c>
      <c r="S366" s="48">
        <v>0</v>
      </c>
      <c r="T366" s="48">
        <v>0</v>
      </c>
      <c r="U366" s="48">
        <v>0</v>
      </c>
      <c r="V366" s="48">
        <v>0</v>
      </c>
      <c r="W366" s="48">
        <v>0</v>
      </c>
      <c r="X366" s="48">
        <v>0</v>
      </c>
      <c r="Y366" s="48">
        <v>0</v>
      </c>
      <c r="Z366" s="48">
        <v>0</v>
      </c>
      <c r="AA366" s="49">
        <f t="shared" si="77"/>
        <v>69.750460000000004</v>
      </c>
      <c r="AB366" s="49">
        <f t="shared" si="78"/>
        <v>69.750460000000004</v>
      </c>
      <c r="AC366" s="49">
        <v>3.4083999999999999</v>
      </c>
      <c r="AD366" s="49">
        <v>1.01759</v>
      </c>
      <c r="AE366" s="49">
        <v>65.256219999999999</v>
      </c>
      <c r="AF366" s="49">
        <v>6.8249999999999991E-2</v>
      </c>
      <c r="AG366" s="49">
        <v>0</v>
      </c>
      <c r="AH366" s="49">
        <v>0</v>
      </c>
      <c r="AI366" s="49">
        <v>0</v>
      </c>
      <c r="AJ366" s="49">
        <v>0</v>
      </c>
      <c r="AK366" s="49">
        <v>0</v>
      </c>
      <c r="AL366" s="49">
        <v>0</v>
      </c>
      <c r="AM366" s="49">
        <v>0</v>
      </c>
      <c r="AN366" s="49">
        <v>0</v>
      </c>
      <c r="AO366" s="49">
        <v>0</v>
      </c>
      <c r="AP366" s="49">
        <v>0</v>
      </c>
      <c r="AQ366" s="47" t="s">
        <v>3311</v>
      </c>
      <c r="AR366" s="48">
        <v>0</v>
      </c>
      <c r="AT366" s="46" t="s">
        <v>1443</v>
      </c>
      <c r="AU366" s="45">
        <v>0</v>
      </c>
      <c r="AV366" s="44" t="s">
        <v>3312</v>
      </c>
      <c r="AW366" s="43">
        <v>43453</v>
      </c>
      <c r="AX366" s="42">
        <v>0.45833000000000002</v>
      </c>
      <c r="AY366" s="41">
        <v>15</v>
      </c>
      <c r="AZ366" s="40"/>
      <c r="BA366" s="40"/>
      <c r="BB366" s="40"/>
      <c r="BC366" s="40"/>
      <c r="BD366" s="40"/>
      <c r="BE366" s="40"/>
      <c r="BF366" s="39">
        <v>0</v>
      </c>
      <c r="BG366" s="38">
        <v>0</v>
      </c>
      <c r="BK366" s="37"/>
      <c r="BL366" s="37"/>
      <c r="BM366" s="37"/>
      <c r="BN366" s="32"/>
      <c r="BP366" s="36"/>
      <c r="BQ366" s="36"/>
      <c r="BR366" s="36"/>
      <c r="CE366" s="35">
        <f t="shared" si="79"/>
        <v>0</v>
      </c>
      <c r="CF366" s="33">
        <f t="shared" si="80"/>
        <v>0</v>
      </c>
      <c r="CG366" s="34">
        <f t="shared" si="81"/>
        <v>0</v>
      </c>
      <c r="CH366" s="33">
        <f t="shared" si="82"/>
        <v>0</v>
      </c>
    </row>
    <row r="367" spans="1:86" ht="60" customHeight="1" x14ac:dyDescent="0.25">
      <c r="A367" s="53">
        <v>0</v>
      </c>
      <c r="B367" s="52">
        <v>0</v>
      </c>
      <c r="C367" s="51">
        <v>300000004107</v>
      </c>
      <c r="D367" s="51">
        <v>1020204134</v>
      </c>
      <c r="E367" s="50" t="s">
        <v>2790</v>
      </c>
      <c r="F367" s="48">
        <v>64.818370000000002</v>
      </c>
      <c r="G367" s="48">
        <v>54.015309999999999</v>
      </c>
      <c r="H367" s="48">
        <v>0</v>
      </c>
      <c r="I367" s="48">
        <v>0</v>
      </c>
      <c r="J367" s="48">
        <v>0</v>
      </c>
      <c r="K367" s="48">
        <v>54.015309999999999</v>
      </c>
      <c r="L367" s="48">
        <v>0</v>
      </c>
      <c r="M367" s="48">
        <v>0</v>
      </c>
      <c r="N367" s="48">
        <v>0</v>
      </c>
      <c r="O367" s="48">
        <f t="shared" si="75"/>
        <v>69.745680000000007</v>
      </c>
      <c r="P367" s="48">
        <f t="shared" si="76"/>
        <v>69.745680000000007</v>
      </c>
      <c r="Q367" s="48">
        <v>0</v>
      </c>
      <c r="R367" s="48">
        <v>0</v>
      </c>
      <c r="S367" s="48">
        <v>0</v>
      </c>
      <c r="T367" s="48">
        <v>0</v>
      </c>
      <c r="U367" s="48">
        <v>0</v>
      </c>
      <c r="V367" s="48">
        <v>0</v>
      </c>
      <c r="W367" s="48">
        <v>0</v>
      </c>
      <c r="X367" s="48">
        <v>0</v>
      </c>
      <c r="Y367" s="48">
        <v>0</v>
      </c>
      <c r="Z367" s="48">
        <v>0</v>
      </c>
      <c r="AA367" s="49">
        <f t="shared" si="77"/>
        <v>69.745680000000007</v>
      </c>
      <c r="AB367" s="49">
        <f t="shared" si="78"/>
        <v>69.745680000000007</v>
      </c>
      <c r="AC367" s="49">
        <v>5.03545</v>
      </c>
      <c r="AD367" s="49">
        <v>1.50468</v>
      </c>
      <c r="AE367" s="49">
        <v>63.105699999999999</v>
      </c>
      <c r="AF367" s="49">
        <v>9.9850000000000008E-2</v>
      </c>
      <c r="AG367" s="49">
        <v>0</v>
      </c>
      <c r="AH367" s="49">
        <v>0</v>
      </c>
      <c r="AI367" s="49">
        <v>0</v>
      </c>
      <c r="AJ367" s="49">
        <v>0</v>
      </c>
      <c r="AK367" s="49">
        <v>0</v>
      </c>
      <c r="AL367" s="49">
        <v>0</v>
      </c>
      <c r="AM367" s="49">
        <v>0</v>
      </c>
      <c r="AN367" s="49">
        <v>0</v>
      </c>
      <c r="AO367" s="49">
        <v>0</v>
      </c>
      <c r="AP367" s="49">
        <v>0</v>
      </c>
      <c r="AQ367" s="47" t="s">
        <v>3313</v>
      </c>
      <c r="AR367" s="48">
        <v>0</v>
      </c>
      <c r="AT367" s="46" t="s">
        <v>1443</v>
      </c>
      <c r="AU367" s="45">
        <v>0</v>
      </c>
      <c r="AV367" s="44" t="s">
        <v>3314</v>
      </c>
      <c r="AW367" s="43">
        <v>43432</v>
      </c>
      <c r="AX367" s="42">
        <v>0.45833000000000002</v>
      </c>
      <c r="AY367" s="41">
        <v>15</v>
      </c>
      <c r="AZ367" s="40"/>
      <c r="BA367" s="40"/>
      <c r="BB367" s="40"/>
      <c r="BC367" s="40"/>
      <c r="BD367" s="40"/>
      <c r="BE367" s="40"/>
      <c r="BF367" s="39">
        <v>0</v>
      </c>
      <c r="BG367" s="38">
        <v>0</v>
      </c>
      <c r="BK367" s="37"/>
      <c r="BL367" s="37"/>
      <c r="BM367" s="37"/>
      <c r="BN367" s="32"/>
      <c r="BP367" s="36"/>
      <c r="BQ367" s="36"/>
      <c r="BR367" s="36"/>
      <c r="CE367" s="35">
        <f t="shared" si="79"/>
        <v>0</v>
      </c>
      <c r="CF367" s="33">
        <f t="shared" si="80"/>
        <v>0</v>
      </c>
      <c r="CG367" s="34">
        <f t="shared" si="81"/>
        <v>0</v>
      </c>
      <c r="CH367" s="33">
        <f t="shared" si="82"/>
        <v>0</v>
      </c>
    </row>
    <row r="368" spans="1:86" ht="45" x14ac:dyDescent="0.25">
      <c r="A368" s="53">
        <v>0</v>
      </c>
      <c r="B368" s="52">
        <v>0</v>
      </c>
      <c r="C368" s="51">
        <v>300000004093</v>
      </c>
      <c r="D368" s="51">
        <v>1020304582</v>
      </c>
      <c r="E368" s="50" t="s">
        <v>1500</v>
      </c>
      <c r="F368" s="48">
        <v>84.593360000000004</v>
      </c>
      <c r="G368" s="48">
        <v>70.494470000000007</v>
      </c>
      <c r="H368" s="48">
        <v>0</v>
      </c>
      <c r="I368" s="48">
        <v>0</v>
      </c>
      <c r="J368" s="48">
        <v>0</v>
      </c>
      <c r="K368" s="48">
        <v>70.494470000000007</v>
      </c>
      <c r="L368" s="48">
        <v>0</v>
      </c>
      <c r="M368" s="48">
        <v>0</v>
      </c>
      <c r="N368" s="48">
        <v>0</v>
      </c>
      <c r="O368" s="48">
        <f t="shared" si="75"/>
        <v>401.54860000000002</v>
      </c>
      <c r="P368" s="48">
        <f t="shared" si="76"/>
        <v>340.21100000000001</v>
      </c>
      <c r="Q368" s="48">
        <v>365.45280000000002</v>
      </c>
      <c r="R368" s="48">
        <v>304.54399999999998</v>
      </c>
      <c r="S368" s="48">
        <v>0</v>
      </c>
      <c r="T368" s="48">
        <v>0</v>
      </c>
      <c r="U368" s="48">
        <v>0</v>
      </c>
      <c r="V368" s="48">
        <v>0</v>
      </c>
      <c r="W368" s="48">
        <v>0</v>
      </c>
      <c r="X368" s="48">
        <v>0</v>
      </c>
      <c r="Y368" s="48">
        <v>0</v>
      </c>
      <c r="Z368" s="48">
        <v>0</v>
      </c>
      <c r="AA368" s="49">
        <f t="shared" si="77"/>
        <v>36.095799999999997</v>
      </c>
      <c r="AB368" s="49">
        <f t="shared" si="78"/>
        <v>35.667000000000002</v>
      </c>
      <c r="AC368" s="49">
        <v>1.57508</v>
      </c>
      <c r="AD368" s="49">
        <v>0.47036</v>
      </c>
      <c r="AE368" s="49">
        <v>1.00271</v>
      </c>
      <c r="AF368" s="49">
        <v>7.9170000000000004E-2</v>
      </c>
      <c r="AG368" s="49">
        <v>2.5728</v>
      </c>
      <c r="AH368" s="49">
        <v>2.1440000000000001</v>
      </c>
      <c r="AI368" s="49">
        <v>0</v>
      </c>
      <c r="AJ368" s="49">
        <v>0</v>
      </c>
      <c r="AK368" s="49">
        <v>0</v>
      </c>
      <c r="AL368" s="49">
        <v>0</v>
      </c>
      <c r="AM368" s="49">
        <v>0</v>
      </c>
      <c r="AN368" s="49">
        <v>0</v>
      </c>
      <c r="AO368" s="49">
        <v>0</v>
      </c>
      <c r="AP368" s="49">
        <v>30.395679999999999</v>
      </c>
      <c r="AQ368" s="47" t="s">
        <v>1501</v>
      </c>
      <c r="AR368" s="48">
        <v>410.70546999999993</v>
      </c>
      <c r="AT368" s="46" t="s">
        <v>1443</v>
      </c>
      <c r="AU368" s="45">
        <v>0</v>
      </c>
      <c r="AV368" s="44" t="s">
        <v>3315</v>
      </c>
      <c r="AW368" s="43">
        <v>43543</v>
      </c>
      <c r="AX368" s="42">
        <v>0.45833000000000002</v>
      </c>
      <c r="AY368" s="41">
        <v>15</v>
      </c>
      <c r="AZ368" s="40"/>
      <c r="BA368" s="40"/>
      <c r="BB368" s="40"/>
      <c r="BC368" s="40"/>
      <c r="BD368" s="40"/>
      <c r="BE368" s="40"/>
      <c r="BF368" s="39" t="s">
        <v>2695</v>
      </c>
      <c r="BG368" s="38">
        <v>44680</v>
      </c>
      <c r="BK368" s="37"/>
      <c r="BL368" s="37"/>
      <c r="BM368" s="37"/>
      <c r="BN368" s="32"/>
      <c r="BP368" s="36"/>
      <c r="BQ368" s="36"/>
      <c r="BR368" s="36"/>
      <c r="CE368" s="35">
        <f t="shared" si="79"/>
        <v>304.54399999999998</v>
      </c>
      <c r="CF368" s="33">
        <f t="shared" si="80"/>
        <v>0</v>
      </c>
      <c r="CG368" s="34">
        <f t="shared" si="81"/>
        <v>0</v>
      </c>
      <c r="CH368" s="33">
        <f t="shared" si="82"/>
        <v>0</v>
      </c>
    </row>
    <row r="369" spans="1:86" ht="45" customHeight="1" x14ac:dyDescent="0.25">
      <c r="A369" s="53">
        <v>0</v>
      </c>
      <c r="B369" s="52" t="s">
        <v>2683</v>
      </c>
      <c r="C369" s="51">
        <v>300000004073</v>
      </c>
      <c r="D369" s="51">
        <v>1020306436</v>
      </c>
      <c r="E369" s="50" t="s">
        <v>1502</v>
      </c>
      <c r="F369" s="48">
        <v>39.483780000000003</v>
      </c>
      <c r="G369" s="48">
        <v>39.483780000000003</v>
      </c>
      <c r="H369" s="48">
        <v>0</v>
      </c>
      <c r="I369" s="48">
        <v>0</v>
      </c>
      <c r="J369" s="48">
        <v>0</v>
      </c>
      <c r="K369" s="48">
        <v>0</v>
      </c>
      <c r="L369" s="48">
        <v>39.483780000000003</v>
      </c>
      <c r="M369" s="48">
        <v>0</v>
      </c>
      <c r="N369" s="48">
        <v>0</v>
      </c>
      <c r="O369" s="48">
        <f t="shared" si="75"/>
        <v>103.82913000000001</v>
      </c>
      <c r="P369" s="48">
        <f t="shared" si="76"/>
        <v>91.483800000000002</v>
      </c>
      <c r="Q369" s="48">
        <v>83.567430000000002</v>
      </c>
      <c r="R369" s="48">
        <v>74.023780000000002</v>
      </c>
      <c r="S369" s="48">
        <v>57.261899999999997</v>
      </c>
      <c r="T369" s="48">
        <v>47.718249999999998</v>
      </c>
      <c r="U369" s="48">
        <v>26.305530000000001</v>
      </c>
      <c r="V369" s="48">
        <v>26.305530000000001</v>
      </c>
      <c r="W369" s="48">
        <v>16.810079999999999</v>
      </c>
      <c r="X369" s="48">
        <v>14.0084</v>
      </c>
      <c r="Y369" s="48">
        <v>0</v>
      </c>
      <c r="Z369" s="48">
        <v>0</v>
      </c>
      <c r="AA369" s="49">
        <f t="shared" si="77"/>
        <v>3.4516200000000001</v>
      </c>
      <c r="AB369" s="49">
        <f t="shared" si="78"/>
        <v>3.4516200000000001</v>
      </c>
      <c r="AC369" s="49">
        <v>0</v>
      </c>
      <c r="AD369" s="49">
        <v>0</v>
      </c>
      <c r="AE369" s="49">
        <v>0</v>
      </c>
      <c r="AF369" s="49">
        <v>0</v>
      </c>
      <c r="AG369" s="49">
        <v>0</v>
      </c>
      <c r="AH369" s="49">
        <v>0</v>
      </c>
      <c r="AI369" s="49">
        <v>0</v>
      </c>
      <c r="AJ369" s="49">
        <v>0</v>
      </c>
      <c r="AK369" s="49">
        <v>0</v>
      </c>
      <c r="AL369" s="49">
        <v>0</v>
      </c>
      <c r="AM369" s="49">
        <v>0</v>
      </c>
      <c r="AN369" s="49">
        <v>0</v>
      </c>
      <c r="AO369" s="49">
        <v>0</v>
      </c>
      <c r="AP369" s="49">
        <v>3.4516200000000001</v>
      </c>
      <c r="AQ369" s="47" t="s">
        <v>1503</v>
      </c>
      <c r="AR369" s="48">
        <v>130.96758</v>
      </c>
      <c r="AT369" s="46" t="s">
        <v>1443</v>
      </c>
      <c r="AU369" s="45">
        <v>0</v>
      </c>
      <c r="AV369" s="44" t="s">
        <v>3316</v>
      </c>
      <c r="AW369" s="43">
        <v>44042</v>
      </c>
      <c r="AX369" s="42">
        <v>0.45833000000000002</v>
      </c>
      <c r="AY369" s="41">
        <v>15</v>
      </c>
      <c r="AZ369" s="40"/>
      <c r="BA369" s="40"/>
      <c r="BB369" s="40"/>
      <c r="BC369" s="40"/>
      <c r="BD369" s="40"/>
      <c r="BE369" s="40"/>
      <c r="BF369" s="39" t="s">
        <v>2694</v>
      </c>
      <c r="BG369" s="38">
        <v>44620</v>
      </c>
      <c r="BK369" s="37"/>
      <c r="BL369" s="37"/>
      <c r="BM369" s="37"/>
      <c r="BN369" s="32"/>
      <c r="BP369" s="36"/>
      <c r="BQ369" s="36"/>
      <c r="BR369" s="36"/>
      <c r="CE369" s="35">
        <f t="shared" si="79"/>
        <v>0</v>
      </c>
      <c r="CF369" s="33">
        <f t="shared" si="80"/>
        <v>0</v>
      </c>
      <c r="CG369" s="34">
        <f t="shared" si="81"/>
        <v>26.305530000000001</v>
      </c>
      <c r="CH369" s="33">
        <f t="shared" si="82"/>
        <v>47.718249999999998</v>
      </c>
    </row>
    <row r="370" spans="1:86" ht="45" customHeight="1" x14ac:dyDescent="0.25">
      <c r="A370" s="53">
        <v>0</v>
      </c>
      <c r="B370" s="52" t="s">
        <v>2683</v>
      </c>
      <c r="C370" s="51">
        <v>300000004085</v>
      </c>
      <c r="D370" s="51">
        <v>1020205816</v>
      </c>
      <c r="E370" s="50" t="s">
        <v>1504</v>
      </c>
      <c r="F370" s="48">
        <v>18.33586</v>
      </c>
      <c r="G370" s="48">
        <v>18.33586</v>
      </c>
      <c r="H370" s="48">
        <v>0</v>
      </c>
      <c r="I370" s="48">
        <v>0</v>
      </c>
      <c r="J370" s="48">
        <v>0</v>
      </c>
      <c r="K370" s="48">
        <v>0</v>
      </c>
      <c r="L370" s="48">
        <v>18.33586</v>
      </c>
      <c r="M370" s="48">
        <v>0</v>
      </c>
      <c r="N370" s="48">
        <v>0</v>
      </c>
      <c r="O370" s="48">
        <f t="shared" si="75"/>
        <v>351.22447999999997</v>
      </c>
      <c r="P370" s="48">
        <f t="shared" si="76"/>
        <v>308.74500999999998</v>
      </c>
      <c r="Q370" s="48">
        <v>258.42831999999999</v>
      </c>
      <c r="R370" s="48">
        <v>221.55221</v>
      </c>
      <c r="S370" s="48">
        <v>221.25667999999999</v>
      </c>
      <c r="T370" s="48">
        <v>184.38057000000001</v>
      </c>
      <c r="U370" s="48">
        <v>37.171640000000004</v>
      </c>
      <c r="V370" s="48">
        <v>37.171640000000004</v>
      </c>
      <c r="W370" s="48">
        <v>33.620159999999998</v>
      </c>
      <c r="X370" s="48">
        <v>28.0168</v>
      </c>
      <c r="Y370" s="48">
        <v>0</v>
      </c>
      <c r="Z370" s="48">
        <v>0</v>
      </c>
      <c r="AA370" s="49">
        <f t="shared" si="77"/>
        <v>59.175999999999995</v>
      </c>
      <c r="AB370" s="49">
        <f t="shared" si="78"/>
        <v>59.175999999999995</v>
      </c>
      <c r="AC370" s="49">
        <v>27.590540000000001</v>
      </c>
      <c r="AD370" s="49">
        <v>8.26248</v>
      </c>
      <c r="AE370" s="49">
        <v>13.74133</v>
      </c>
      <c r="AF370" s="49">
        <v>0.53442000000000001</v>
      </c>
      <c r="AG370" s="49">
        <v>0</v>
      </c>
      <c r="AH370" s="49">
        <v>0</v>
      </c>
      <c r="AI370" s="49">
        <v>0</v>
      </c>
      <c r="AJ370" s="49">
        <v>0</v>
      </c>
      <c r="AK370" s="49">
        <v>0</v>
      </c>
      <c r="AL370" s="49">
        <v>0</v>
      </c>
      <c r="AM370" s="49">
        <v>0</v>
      </c>
      <c r="AN370" s="49">
        <v>0</v>
      </c>
      <c r="AO370" s="49">
        <v>0</v>
      </c>
      <c r="AP370" s="49">
        <v>9.0472300000000008</v>
      </c>
      <c r="AQ370" s="47" t="s">
        <v>1505</v>
      </c>
      <c r="AR370" s="48">
        <v>327.08087</v>
      </c>
      <c r="AT370" s="46" t="s">
        <v>1443</v>
      </c>
      <c r="AU370" s="45">
        <v>0</v>
      </c>
      <c r="AV370" s="44" t="s">
        <v>3317</v>
      </c>
      <c r="AW370" s="43" t="s">
        <v>3318</v>
      </c>
      <c r="AX370" s="42" t="s">
        <v>3250</v>
      </c>
      <c r="AY370" s="41" t="s">
        <v>1444</v>
      </c>
      <c r="AZ370" s="40"/>
      <c r="BA370" s="40"/>
      <c r="BB370" s="40"/>
      <c r="BC370" s="40"/>
      <c r="BD370" s="40"/>
      <c r="BE370" s="40"/>
      <c r="BF370" s="39" t="s">
        <v>2695</v>
      </c>
      <c r="BG370" s="38">
        <v>44742</v>
      </c>
      <c r="BK370" s="37"/>
      <c r="BL370" s="37"/>
      <c r="BM370" s="37"/>
      <c r="BN370" s="32"/>
      <c r="BP370" s="36"/>
      <c r="BQ370" s="36"/>
      <c r="BR370" s="36"/>
      <c r="CE370" s="35">
        <f t="shared" si="79"/>
        <v>0</v>
      </c>
      <c r="CF370" s="33">
        <f t="shared" si="80"/>
        <v>0</v>
      </c>
      <c r="CG370" s="34">
        <f t="shared" si="81"/>
        <v>37.171640000000004</v>
      </c>
      <c r="CH370" s="33">
        <f t="shared" si="82"/>
        <v>184.38057000000001</v>
      </c>
    </row>
    <row r="371" spans="1:86" ht="60" customHeight="1" x14ac:dyDescent="0.25">
      <c r="A371" s="53">
        <v>0</v>
      </c>
      <c r="B371" s="52" t="s">
        <v>2683</v>
      </c>
      <c r="C371" s="51">
        <v>300000004088</v>
      </c>
      <c r="D371" s="51">
        <v>1020206091</v>
      </c>
      <c r="E371" s="50" t="s">
        <v>1506</v>
      </c>
      <c r="F371" s="48">
        <v>8.8652200000000008</v>
      </c>
      <c r="G371" s="48">
        <v>8.8652200000000008</v>
      </c>
      <c r="H371" s="48">
        <v>0</v>
      </c>
      <c r="I371" s="48">
        <v>0</v>
      </c>
      <c r="J371" s="48">
        <v>0</v>
      </c>
      <c r="K371" s="48">
        <v>0</v>
      </c>
      <c r="L371" s="48">
        <v>8.8652200000000008</v>
      </c>
      <c r="M371" s="48">
        <v>0</v>
      </c>
      <c r="N371" s="48">
        <v>0</v>
      </c>
      <c r="O371" s="48">
        <f t="shared" si="75"/>
        <v>45.562919999999998</v>
      </c>
      <c r="P371" s="48">
        <f t="shared" si="76"/>
        <v>38.489149999999995</v>
      </c>
      <c r="Q371" s="48">
        <v>27.442990000000002</v>
      </c>
      <c r="R371" s="48">
        <v>23.1709</v>
      </c>
      <c r="S371" s="48">
        <v>25.632560000000002</v>
      </c>
      <c r="T371" s="48">
        <v>21.360469999999999</v>
      </c>
      <c r="U371" s="48">
        <v>1.81043</v>
      </c>
      <c r="V371" s="48">
        <v>1.81043</v>
      </c>
      <c r="W371" s="48">
        <v>16.810079999999999</v>
      </c>
      <c r="X371" s="48">
        <v>14.0084</v>
      </c>
      <c r="Y371" s="48">
        <v>0</v>
      </c>
      <c r="Z371" s="48">
        <v>0</v>
      </c>
      <c r="AA371" s="49">
        <f t="shared" si="77"/>
        <v>1.30985</v>
      </c>
      <c r="AB371" s="49">
        <f t="shared" si="78"/>
        <v>1.30985</v>
      </c>
      <c r="AC371" s="49">
        <v>0</v>
      </c>
      <c r="AD371" s="49">
        <v>0</v>
      </c>
      <c r="AE371" s="49">
        <v>0</v>
      </c>
      <c r="AF371" s="49">
        <v>0</v>
      </c>
      <c r="AG371" s="49">
        <v>0</v>
      </c>
      <c r="AH371" s="49">
        <v>0</v>
      </c>
      <c r="AI371" s="49">
        <v>0</v>
      </c>
      <c r="AJ371" s="49">
        <v>0</v>
      </c>
      <c r="AK371" s="49">
        <v>0</v>
      </c>
      <c r="AL371" s="49">
        <v>0</v>
      </c>
      <c r="AM371" s="49">
        <v>0</v>
      </c>
      <c r="AN371" s="49">
        <v>0</v>
      </c>
      <c r="AO371" s="49">
        <v>0</v>
      </c>
      <c r="AP371" s="49">
        <v>1.30985</v>
      </c>
      <c r="AQ371" s="47" t="s">
        <v>1507</v>
      </c>
      <c r="AR371" s="48">
        <v>47.354369999999996</v>
      </c>
      <c r="AT371" s="46" t="s">
        <v>1443</v>
      </c>
      <c r="AU371" s="45">
        <v>0</v>
      </c>
      <c r="AV371" s="44" t="s">
        <v>3319</v>
      </c>
      <c r="AW371" s="43">
        <v>44186</v>
      </c>
      <c r="AX371" s="42">
        <v>0.45833000000000002</v>
      </c>
      <c r="AY371" s="41">
        <v>15</v>
      </c>
      <c r="AZ371" s="40"/>
      <c r="BA371" s="40"/>
      <c r="BB371" s="40"/>
      <c r="BC371" s="40"/>
      <c r="BD371" s="40"/>
      <c r="BE371" s="40"/>
      <c r="BF371" s="39" t="s">
        <v>2695</v>
      </c>
      <c r="BG371" s="38">
        <v>44742</v>
      </c>
      <c r="BK371" s="37"/>
      <c r="BL371" s="37"/>
      <c r="BM371" s="37"/>
      <c r="BN371" s="32"/>
      <c r="BP371" s="36"/>
      <c r="BQ371" s="36"/>
      <c r="BR371" s="36"/>
      <c r="CE371" s="35">
        <f t="shared" si="79"/>
        <v>0</v>
      </c>
      <c r="CF371" s="33">
        <f t="shared" si="80"/>
        <v>0</v>
      </c>
      <c r="CG371" s="34">
        <f t="shared" si="81"/>
        <v>1.81043</v>
      </c>
      <c r="CH371" s="33">
        <f t="shared" si="82"/>
        <v>21.360469999999999</v>
      </c>
    </row>
    <row r="372" spans="1:86" ht="60" customHeight="1" x14ac:dyDescent="0.25">
      <c r="A372" s="53">
        <v>0</v>
      </c>
      <c r="B372" s="52" t="s">
        <v>2683</v>
      </c>
      <c r="C372" s="51">
        <v>300000004079</v>
      </c>
      <c r="D372" s="51">
        <v>1020206149</v>
      </c>
      <c r="E372" s="50" t="s">
        <v>1508</v>
      </c>
      <c r="F372" s="48">
        <v>13.261670000000001</v>
      </c>
      <c r="G372" s="48">
        <v>13.261670000000001</v>
      </c>
      <c r="H372" s="48">
        <v>0</v>
      </c>
      <c r="I372" s="48">
        <v>0</v>
      </c>
      <c r="J372" s="48">
        <v>0</v>
      </c>
      <c r="K372" s="48">
        <v>0</v>
      </c>
      <c r="L372" s="48">
        <v>13.261670000000001</v>
      </c>
      <c r="M372" s="48">
        <v>0</v>
      </c>
      <c r="N372" s="48">
        <v>0</v>
      </c>
      <c r="O372" s="48">
        <f t="shared" si="75"/>
        <v>252.74225999999999</v>
      </c>
      <c r="P372" s="48">
        <f t="shared" si="76"/>
        <v>229.66141999999996</v>
      </c>
      <c r="Q372" s="48">
        <v>192.92979</v>
      </c>
      <c r="R372" s="48">
        <v>172.65063999999998</v>
      </c>
      <c r="S372" s="48">
        <v>121.67491</v>
      </c>
      <c r="T372" s="48">
        <v>101.39576</v>
      </c>
      <c r="U372" s="48">
        <v>71.254879999999986</v>
      </c>
      <c r="V372" s="48">
        <v>71.254879999999986</v>
      </c>
      <c r="W372" s="48">
        <v>16.810089999999999</v>
      </c>
      <c r="X372" s="48">
        <v>14.0084</v>
      </c>
      <c r="Y372" s="48">
        <v>0</v>
      </c>
      <c r="Z372" s="48">
        <v>0</v>
      </c>
      <c r="AA372" s="49">
        <f t="shared" si="77"/>
        <v>43.002380000000002</v>
      </c>
      <c r="AB372" s="49">
        <f t="shared" si="78"/>
        <v>43.002380000000002</v>
      </c>
      <c r="AC372" s="49">
        <v>12.60342</v>
      </c>
      <c r="AD372" s="49">
        <v>3.7637</v>
      </c>
      <c r="AE372" s="49">
        <v>8.0234400000000008</v>
      </c>
      <c r="AF372" s="49">
        <v>0.63346000000000002</v>
      </c>
      <c r="AG372" s="49">
        <v>0</v>
      </c>
      <c r="AH372" s="49">
        <v>0</v>
      </c>
      <c r="AI372" s="49">
        <v>0</v>
      </c>
      <c r="AJ372" s="49">
        <v>0</v>
      </c>
      <c r="AK372" s="49">
        <v>0</v>
      </c>
      <c r="AL372" s="49">
        <v>0</v>
      </c>
      <c r="AM372" s="49">
        <v>0</v>
      </c>
      <c r="AN372" s="49">
        <v>0</v>
      </c>
      <c r="AO372" s="49">
        <v>0</v>
      </c>
      <c r="AP372" s="49">
        <v>17.978360000000002</v>
      </c>
      <c r="AQ372" s="47" t="s">
        <v>1509</v>
      </c>
      <c r="AR372" s="48">
        <v>242.92308999999997</v>
      </c>
      <c r="AT372" s="46" t="s">
        <v>1443</v>
      </c>
      <c r="AU372" s="45">
        <v>0</v>
      </c>
      <c r="AV372" s="44" t="s">
        <v>3320</v>
      </c>
      <c r="AW372" s="43">
        <v>44140</v>
      </c>
      <c r="AX372" s="42">
        <v>0.45833000000000002</v>
      </c>
      <c r="AY372" s="41">
        <v>15</v>
      </c>
      <c r="AZ372" s="40"/>
      <c r="BA372" s="40"/>
      <c r="BB372" s="40"/>
      <c r="BC372" s="40"/>
      <c r="BD372" s="40"/>
      <c r="BE372" s="40"/>
      <c r="BF372" s="39" t="s">
        <v>2695</v>
      </c>
      <c r="BG372" s="38">
        <v>44680</v>
      </c>
      <c r="BK372" s="37"/>
      <c r="BL372" s="37"/>
      <c r="BM372" s="37"/>
      <c r="BN372" s="32"/>
      <c r="BP372" s="36"/>
      <c r="BQ372" s="36"/>
      <c r="BR372" s="36"/>
      <c r="CE372" s="35">
        <f t="shared" si="79"/>
        <v>0</v>
      </c>
      <c r="CF372" s="33">
        <f t="shared" si="80"/>
        <v>0</v>
      </c>
      <c r="CG372" s="34">
        <f t="shared" si="81"/>
        <v>71.254879999999986</v>
      </c>
      <c r="CH372" s="33">
        <f t="shared" si="82"/>
        <v>101.39576</v>
      </c>
    </row>
    <row r="373" spans="1:86" ht="45" customHeight="1" x14ac:dyDescent="0.25">
      <c r="A373" s="53">
        <v>0</v>
      </c>
      <c r="B373" s="52" t="s">
        <v>2683</v>
      </c>
      <c r="C373" s="51">
        <v>300000004086</v>
      </c>
      <c r="D373" s="51">
        <v>1020205861</v>
      </c>
      <c r="E373" s="50" t="s">
        <v>1510</v>
      </c>
      <c r="F373" s="48">
        <v>7.0360100000000001</v>
      </c>
      <c r="G373" s="48">
        <v>7.0360100000000001</v>
      </c>
      <c r="H373" s="48">
        <v>0</v>
      </c>
      <c r="I373" s="48">
        <v>0</v>
      </c>
      <c r="J373" s="48">
        <v>0</v>
      </c>
      <c r="K373" s="48">
        <v>0</v>
      </c>
      <c r="L373" s="48">
        <v>7.0360100000000001</v>
      </c>
      <c r="M373" s="48">
        <v>0</v>
      </c>
      <c r="N373" s="48">
        <v>0</v>
      </c>
      <c r="O373" s="48">
        <f t="shared" si="75"/>
        <v>107.56471999999999</v>
      </c>
      <c r="P373" s="48">
        <f t="shared" si="76"/>
        <v>93.453409999999991</v>
      </c>
      <c r="Q373" s="48">
        <v>88.106259999999992</v>
      </c>
      <c r="R373" s="48">
        <v>76.796629999999993</v>
      </c>
      <c r="S373" s="48">
        <v>67.857759999999999</v>
      </c>
      <c r="T373" s="48">
        <v>56.54813</v>
      </c>
      <c r="U373" s="48">
        <v>20.2485</v>
      </c>
      <c r="V373" s="48">
        <v>20.2485</v>
      </c>
      <c r="W373" s="48">
        <v>16.810079999999999</v>
      </c>
      <c r="X373" s="48">
        <v>14.0084</v>
      </c>
      <c r="Y373" s="48">
        <v>0</v>
      </c>
      <c r="Z373" s="48">
        <v>0</v>
      </c>
      <c r="AA373" s="49">
        <f t="shared" si="77"/>
        <v>2.64838</v>
      </c>
      <c r="AB373" s="49">
        <f t="shared" si="78"/>
        <v>2.64838</v>
      </c>
      <c r="AC373" s="49">
        <v>0</v>
      </c>
      <c r="AD373" s="49">
        <v>0</v>
      </c>
      <c r="AE373" s="49">
        <v>0</v>
      </c>
      <c r="AF373" s="49">
        <v>0</v>
      </c>
      <c r="AG373" s="49">
        <v>0</v>
      </c>
      <c r="AH373" s="49">
        <v>0</v>
      </c>
      <c r="AI373" s="49">
        <v>0</v>
      </c>
      <c r="AJ373" s="49">
        <v>0</v>
      </c>
      <c r="AK373" s="49">
        <v>0</v>
      </c>
      <c r="AL373" s="49">
        <v>0</v>
      </c>
      <c r="AM373" s="49">
        <v>0</v>
      </c>
      <c r="AN373" s="49">
        <v>0</v>
      </c>
      <c r="AO373" s="49">
        <v>0</v>
      </c>
      <c r="AP373" s="49">
        <v>2.64838</v>
      </c>
      <c r="AQ373" s="47" t="s">
        <v>1511</v>
      </c>
      <c r="AR373" s="48">
        <v>100.48942</v>
      </c>
      <c r="AT373" s="46" t="s">
        <v>1443</v>
      </c>
      <c r="AU373" s="45">
        <v>0</v>
      </c>
      <c r="AV373" s="44" t="s">
        <v>3321</v>
      </c>
      <c r="AW373" s="43" t="s">
        <v>3322</v>
      </c>
      <c r="AX373" s="42" t="s">
        <v>3250</v>
      </c>
      <c r="AY373" s="41" t="s">
        <v>1444</v>
      </c>
      <c r="AZ373" s="40"/>
      <c r="BA373" s="40"/>
      <c r="BB373" s="40"/>
      <c r="BC373" s="40"/>
      <c r="BD373" s="40"/>
      <c r="BE373" s="40"/>
      <c r="BF373" s="39" t="s">
        <v>2694</v>
      </c>
      <c r="BG373" s="38">
        <v>44620</v>
      </c>
      <c r="BK373" s="37"/>
      <c r="BL373" s="37"/>
      <c r="BM373" s="37"/>
      <c r="BN373" s="32"/>
      <c r="BP373" s="36"/>
      <c r="BQ373" s="36"/>
      <c r="BR373" s="36"/>
      <c r="CE373" s="35">
        <f t="shared" si="79"/>
        <v>0</v>
      </c>
      <c r="CF373" s="33">
        <f t="shared" si="80"/>
        <v>0</v>
      </c>
      <c r="CG373" s="34">
        <f t="shared" si="81"/>
        <v>20.2485</v>
      </c>
      <c r="CH373" s="33">
        <f t="shared" si="82"/>
        <v>56.54813</v>
      </c>
    </row>
    <row r="374" spans="1:86" ht="45" x14ac:dyDescent="0.25">
      <c r="A374" s="53">
        <v>0</v>
      </c>
      <c r="B374" s="52">
        <v>0</v>
      </c>
      <c r="C374" s="51">
        <v>300000004177</v>
      </c>
      <c r="D374" s="51">
        <v>1020205312</v>
      </c>
      <c r="E374" s="50" t="s">
        <v>1512</v>
      </c>
      <c r="F374" s="48">
        <v>73.718119999999999</v>
      </c>
      <c r="G374" s="48">
        <v>61.43177</v>
      </c>
      <c r="H374" s="48">
        <v>0</v>
      </c>
      <c r="I374" s="48">
        <v>0</v>
      </c>
      <c r="J374" s="48">
        <v>0</v>
      </c>
      <c r="K374" s="48">
        <v>61.43177</v>
      </c>
      <c r="L374" s="48">
        <v>0</v>
      </c>
      <c r="M374" s="48">
        <v>0</v>
      </c>
      <c r="N374" s="48">
        <v>0</v>
      </c>
      <c r="O374" s="48">
        <f t="shared" si="75"/>
        <v>33.25123</v>
      </c>
      <c r="P374" s="48">
        <f t="shared" si="76"/>
        <v>28.32263</v>
      </c>
      <c r="Q374" s="48">
        <v>23.026800000000001</v>
      </c>
      <c r="R374" s="48">
        <v>19.189</v>
      </c>
      <c r="S374" s="48">
        <v>0</v>
      </c>
      <c r="T374" s="48">
        <v>0</v>
      </c>
      <c r="U374" s="48">
        <v>0</v>
      </c>
      <c r="V374" s="48">
        <v>0</v>
      </c>
      <c r="W374" s="48">
        <v>0</v>
      </c>
      <c r="X374" s="48">
        <v>0</v>
      </c>
      <c r="Y374" s="48">
        <v>0</v>
      </c>
      <c r="Z374" s="48">
        <v>0</v>
      </c>
      <c r="AA374" s="49">
        <f t="shared" si="77"/>
        <v>10.22443</v>
      </c>
      <c r="AB374" s="49">
        <f t="shared" si="78"/>
        <v>9.1336300000000001</v>
      </c>
      <c r="AC374" s="49">
        <v>0.96094000000000002</v>
      </c>
      <c r="AD374" s="49">
        <v>0.29008</v>
      </c>
      <c r="AE374" s="49">
        <v>0.70743</v>
      </c>
      <c r="AF374" s="49">
        <v>1.4760000000000001E-2</v>
      </c>
      <c r="AG374" s="49">
        <v>6.5448000000000004</v>
      </c>
      <c r="AH374" s="49">
        <v>5.4539999999999997</v>
      </c>
      <c r="AI374" s="49">
        <v>0</v>
      </c>
      <c r="AJ374" s="49">
        <v>0</v>
      </c>
      <c r="AK374" s="49">
        <v>0</v>
      </c>
      <c r="AL374" s="49">
        <v>0</v>
      </c>
      <c r="AM374" s="49">
        <v>0</v>
      </c>
      <c r="AN374" s="49">
        <v>0</v>
      </c>
      <c r="AO374" s="49">
        <v>0</v>
      </c>
      <c r="AP374" s="49">
        <v>1.70642</v>
      </c>
      <c r="AQ374" s="47" t="s">
        <v>1513</v>
      </c>
      <c r="AR374" s="48">
        <v>89.754400000000004</v>
      </c>
      <c r="AT374" s="46" t="s">
        <v>1443</v>
      </c>
      <c r="AU374" s="45">
        <v>0</v>
      </c>
      <c r="AV374" s="44" t="s">
        <v>3323</v>
      </c>
      <c r="AW374" s="43">
        <v>43881</v>
      </c>
      <c r="AX374" s="42">
        <v>0.45833000000000002</v>
      </c>
      <c r="AY374" s="41">
        <v>15</v>
      </c>
      <c r="AZ374" s="40"/>
      <c r="BA374" s="40"/>
      <c r="BB374" s="40"/>
      <c r="BC374" s="40"/>
      <c r="BD374" s="40"/>
      <c r="BE374" s="40"/>
      <c r="BF374" s="39" t="s">
        <v>2696</v>
      </c>
      <c r="BG374" s="38">
        <v>44834</v>
      </c>
      <c r="BK374" s="37"/>
      <c r="BL374" s="37"/>
      <c r="BM374" s="114">
        <f>D374</f>
        <v>1020205312</v>
      </c>
      <c r="BN374" s="32" t="s">
        <v>2373</v>
      </c>
      <c r="BO374" s="113" t="e">
        <v>#VALUE!</v>
      </c>
      <c r="BP374" s="31">
        <v>1706.42</v>
      </c>
      <c r="BQ374" s="112" t="e">
        <f>BO374-BP374/1000</f>
        <v>#VALUE!</v>
      </c>
      <c r="BR374" s="36"/>
      <c r="CE374" s="35">
        <f t="shared" si="79"/>
        <v>19.189</v>
      </c>
      <c r="CF374" s="33">
        <f t="shared" si="80"/>
        <v>0</v>
      </c>
      <c r="CG374" s="34">
        <f t="shared" si="81"/>
        <v>0</v>
      </c>
      <c r="CH374" s="33">
        <f t="shared" si="82"/>
        <v>0</v>
      </c>
    </row>
    <row r="375" spans="1:86" ht="60" customHeight="1" x14ac:dyDescent="0.25">
      <c r="A375" s="53">
        <v>0</v>
      </c>
      <c r="B375" s="52" t="s">
        <v>2683</v>
      </c>
      <c r="C375" s="51">
        <v>300000003991</v>
      </c>
      <c r="D375" s="51">
        <v>1020206105</v>
      </c>
      <c r="E375" s="50" t="s">
        <v>1514</v>
      </c>
      <c r="F375" s="48">
        <v>28.722049999999999</v>
      </c>
      <c r="G375" s="48">
        <v>28.722049999999999</v>
      </c>
      <c r="H375" s="48">
        <v>0</v>
      </c>
      <c r="I375" s="48">
        <v>0</v>
      </c>
      <c r="J375" s="48">
        <v>0</v>
      </c>
      <c r="K375" s="48">
        <v>0</v>
      </c>
      <c r="L375" s="48">
        <v>28.722049999999999</v>
      </c>
      <c r="M375" s="48">
        <v>0</v>
      </c>
      <c r="N375" s="48">
        <v>0</v>
      </c>
      <c r="O375" s="48">
        <f t="shared" si="75"/>
        <v>126.51657</v>
      </c>
      <c r="P375" s="48">
        <f t="shared" si="76"/>
        <v>110.75650999999999</v>
      </c>
      <c r="Q375" s="48">
        <v>85.950069999999997</v>
      </c>
      <c r="R375" s="48">
        <v>72.991689999999991</v>
      </c>
      <c r="S375" s="48">
        <v>77.75027</v>
      </c>
      <c r="T375" s="48">
        <v>64.791889999999995</v>
      </c>
      <c r="U375" s="48">
        <v>8.1997999999999998</v>
      </c>
      <c r="V375" s="48">
        <v>8.1997999999999998</v>
      </c>
      <c r="W375" s="48">
        <v>16.810079999999999</v>
      </c>
      <c r="X375" s="48">
        <v>14.0084</v>
      </c>
      <c r="Y375" s="48">
        <v>0</v>
      </c>
      <c r="Z375" s="48">
        <v>0</v>
      </c>
      <c r="AA375" s="49">
        <f t="shared" si="77"/>
        <v>23.756419999999999</v>
      </c>
      <c r="AB375" s="49">
        <f t="shared" si="78"/>
        <v>23.756419999999999</v>
      </c>
      <c r="AC375" s="49">
        <v>13.253489999999999</v>
      </c>
      <c r="AD375" s="49">
        <v>3.9114800000000001</v>
      </c>
      <c r="AE375" s="49">
        <v>2.3507099999999999</v>
      </c>
      <c r="AF375" s="49">
        <v>0.56484000000000001</v>
      </c>
      <c r="AG375" s="49">
        <v>0</v>
      </c>
      <c r="AH375" s="49">
        <v>0</v>
      </c>
      <c r="AI375" s="49">
        <v>0</v>
      </c>
      <c r="AJ375" s="49">
        <v>0</v>
      </c>
      <c r="AK375" s="49">
        <v>0</v>
      </c>
      <c r="AL375" s="49">
        <v>0</v>
      </c>
      <c r="AM375" s="49">
        <v>0</v>
      </c>
      <c r="AN375" s="49">
        <v>0</v>
      </c>
      <c r="AO375" s="49">
        <v>0</v>
      </c>
      <c r="AP375" s="49">
        <v>3.6758999999999999</v>
      </c>
      <c r="AQ375" s="47" t="s">
        <v>1515</v>
      </c>
      <c r="AR375" s="48">
        <v>139.47855999999999</v>
      </c>
      <c r="AT375" s="46" t="s">
        <v>1443</v>
      </c>
      <c r="AU375" s="45">
        <v>0</v>
      </c>
      <c r="AV375" s="44" t="s">
        <v>3324</v>
      </c>
      <c r="AW375" s="43">
        <v>44096</v>
      </c>
      <c r="AX375" s="42">
        <v>0.45833000000000002</v>
      </c>
      <c r="AY375" s="41">
        <v>15</v>
      </c>
      <c r="AZ375" s="40"/>
      <c r="BA375" s="40"/>
      <c r="BB375" s="40"/>
      <c r="BC375" s="40"/>
      <c r="BD375" s="40"/>
      <c r="BE375" s="40"/>
      <c r="BF375" s="39" t="s">
        <v>2694</v>
      </c>
      <c r="BG375" s="38">
        <v>44620</v>
      </c>
      <c r="BK375" s="37"/>
      <c r="BL375" s="37"/>
      <c r="BM375" s="37"/>
      <c r="BN375" s="32"/>
      <c r="BP375" s="36"/>
      <c r="BQ375" s="36"/>
      <c r="BR375" s="36"/>
      <c r="CE375" s="35">
        <f t="shared" si="79"/>
        <v>0</v>
      </c>
      <c r="CF375" s="33">
        <f t="shared" si="80"/>
        <v>0</v>
      </c>
      <c r="CG375" s="34">
        <f t="shared" si="81"/>
        <v>8.1997999999999998</v>
      </c>
      <c r="CH375" s="33">
        <f t="shared" si="82"/>
        <v>64.791889999999995</v>
      </c>
    </row>
    <row r="376" spans="1:86" ht="45" customHeight="1" x14ac:dyDescent="0.25">
      <c r="A376" s="53">
        <v>0</v>
      </c>
      <c r="B376" s="52" t="s">
        <v>2683</v>
      </c>
      <c r="C376" s="51">
        <v>300000003960</v>
      </c>
      <c r="D376" s="51">
        <v>1020206096</v>
      </c>
      <c r="E376" s="50" t="s">
        <v>2791</v>
      </c>
      <c r="F376" s="48">
        <v>7.8846600000000002</v>
      </c>
      <c r="G376" s="48">
        <v>7.8846600000000002</v>
      </c>
      <c r="H376" s="48">
        <v>0</v>
      </c>
      <c r="I376" s="48">
        <v>0</v>
      </c>
      <c r="J376" s="48">
        <v>0</v>
      </c>
      <c r="K376" s="48">
        <v>0</v>
      </c>
      <c r="L376" s="48">
        <v>7.8846600000000002</v>
      </c>
      <c r="M376" s="48">
        <v>0</v>
      </c>
      <c r="N376" s="48">
        <v>0</v>
      </c>
      <c r="O376" s="48">
        <f t="shared" si="75"/>
        <v>69.71002</v>
      </c>
      <c r="P376" s="48">
        <f t="shared" si="76"/>
        <v>69.71002</v>
      </c>
      <c r="Q376" s="48">
        <v>0</v>
      </c>
      <c r="R376" s="48">
        <v>0</v>
      </c>
      <c r="S376" s="48">
        <v>0</v>
      </c>
      <c r="T376" s="48">
        <v>0</v>
      </c>
      <c r="U376" s="48">
        <v>0</v>
      </c>
      <c r="V376" s="48">
        <v>0</v>
      </c>
      <c r="W376" s="48">
        <v>0</v>
      </c>
      <c r="X376" s="48">
        <v>0</v>
      </c>
      <c r="Y376" s="48">
        <v>0</v>
      </c>
      <c r="Z376" s="48">
        <v>0</v>
      </c>
      <c r="AA376" s="49">
        <f t="shared" si="77"/>
        <v>69.71002</v>
      </c>
      <c r="AB376" s="49">
        <f t="shared" si="78"/>
        <v>69.71002</v>
      </c>
      <c r="AC376" s="49">
        <v>16.491040000000002</v>
      </c>
      <c r="AD376" s="49">
        <v>4.9605299999999994</v>
      </c>
      <c r="AE376" s="49">
        <v>47.7926</v>
      </c>
      <c r="AF376" s="49">
        <v>0.46584999999999999</v>
      </c>
      <c r="AG376" s="49">
        <v>0</v>
      </c>
      <c r="AH376" s="49">
        <v>0</v>
      </c>
      <c r="AI376" s="49">
        <v>0</v>
      </c>
      <c r="AJ376" s="49">
        <v>0</v>
      </c>
      <c r="AK376" s="49">
        <v>0</v>
      </c>
      <c r="AL376" s="49">
        <v>0</v>
      </c>
      <c r="AM376" s="49">
        <v>0</v>
      </c>
      <c r="AN376" s="49">
        <v>0</v>
      </c>
      <c r="AO376" s="49">
        <v>0</v>
      </c>
      <c r="AP376" s="49">
        <v>0</v>
      </c>
      <c r="AQ376" s="47" t="s">
        <v>3325</v>
      </c>
      <c r="AR376" s="48">
        <v>0</v>
      </c>
      <c r="AT376" s="46" t="s">
        <v>1443</v>
      </c>
      <c r="AU376" s="45">
        <v>0</v>
      </c>
      <c r="AV376" s="44" t="s">
        <v>3326</v>
      </c>
      <c r="AW376" s="43">
        <v>44293</v>
      </c>
      <c r="AX376" s="42">
        <v>0.45833000000000002</v>
      </c>
      <c r="AY376" s="41">
        <v>10</v>
      </c>
      <c r="AZ376" s="40"/>
      <c r="BA376" s="40"/>
      <c r="BB376" s="40"/>
      <c r="BC376" s="40"/>
      <c r="BD376" s="40"/>
      <c r="BE376" s="40"/>
      <c r="BF376" s="39">
        <v>0</v>
      </c>
      <c r="BG376" s="38">
        <v>0</v>
      </c>
      <c r="BK376" s="37"/>
      <c r="BL376" s="37"/>
      <c r="BM376" s="37"/>
      <c r="BN376" s="32"/>
      <c r="BP376" s="36"/>
      <c r="BQ376" s="36"/>
      <c r="BR376" s="36"/>
      <c r="CE376" s="35">
        <f t="shared" si="79"/>
        <v>0</v>
      </c>
      <c r="CF376" s="33">
        <f t="shared" si="80"/>
        <v>0</v>
      </c>
      <c r="CG376" s="34">
        <f t="shared" si="81"/>
        <v>0</v>
      </c>
      <c r="CH376" s="33">
        <f t="shared" si="82"/>
        <v>0</v>
      </c>
    </row>
    <row r="377" spans="1:86" ht="45" customHeight="1" x14ac:dyDescent="0.25">
      <c r="A377" s="53">
        <v>0</v>
      </c>
      <c r="B377" s="52" t="s">
        <v>2683</v>
      </c>
      <c r="C377" s="51">
        <v>300000004015</v>
      </c>
      <c r="D377" s="51">
        <v>1020205902</v>
      </c>
      <c r="E377" s="50" t="s">
        <v>1516</v>
      </c>
      <c r="F377" s="48">
        <v>7.8734400000000004</v>
      </c>
      <c r="G377" s="48">
        <v>7.8734400000000004</v>
      </c>
      <c r="H377" s="48">
        <v>0</v>
      </c>
      <c r="I377" s="48">
        <v>0</v>
      </c>
      <c r="J377" s="48">
        <v>0</v>
      </c>
      <c r="K377" s="48">
        <v>0</v>
      </c>
      <c r="L377" s="48">
        <v>7.8734400000000004</v>
      </c>
      <c r="M377" s="48">
        <v>0</v>
      </c>
      <c r="N377" s="48">
        <v>0</v>
      </c>
      <c r="O377" s="48">
        <f t="shared" si="75"/>
        <v>247.28836999999999</v>
      </c>
      <c r="P377" s="48">
        <f t="shared" si="76"/>
        <v>221.81237000000002</v>
      </c>
      <c r="Q377" s="48">
        <v>210.36536999999998</v>
      </c>
      <c r="R377" s="48">
        <v>187.69105000000002</v>
      </c>
      <c r="S377" s="48">
        <v>136.04592</v>
      </c>
      <c r="T377" s="48">
        <v>113.3716</v>
      </c>
      <c r="U377" s="48">
        <v>74.319450000000003</v>
      </c>
      <c r="V377" s="48">
        <v>74.319450000000003</v>
      </c>
      <c r="W377" s="48">
        <v>16.810079999999999</v>
      </c>
      <c r="X377" s="48">
        <v>14.0084</v>
      </c>
      <c r="Y377" s="48">
        <v>0</v>
      </c>
      <c r="Z377" s="48">
        <v>0</v>
      </c>
      <c r="AA377" s="49">
        <f t="shared" si="77"/>
        <v>20.112919999999999</v>
      </c>
      <c r="AB377" s="49">
        <f t="shared" si="78"/>
        <v>20.112919999999999</v>
      </c>
      <c r="AC377" s="49">
        <v>12.810449999999999</v>
      </c>
      <c r="AD377" s="49">
        <v>4.2496700000000001</v>
      </c>
      <c r="AE377" s="49">
        <v>2.7215600000000002</v>
      </c>
      <c r="AF377" s="49">
        <v>0.33123999999999998</v>
      </c>
      <c r="AG377" s="49">
        <v>0</v>
      </c>
      <c r="AH377" s="49">
        <v>0</v>
      </c>
      <c r="AI377" s="49">
        <v>0</v>
      </c>
      <c r="AJ377" s="49">
        <v>0</v>
      </c>
      <c r="AK377" s="49">
        <v>0</v>
      </c>
      <c r="AL377" s="49">
        <v>0</v>
      </c>
      <c r="AM377" s="49">
        <v>0</v>
      </c>
      <c r="AN377" s="49">
        <v>0</v>
      </c>
      <c r="AO377" s="49">
        <v>0</v>
      </c>
      <c r="AP377" s="49">
        <v>0</v>
      </c>
      <c r="AQ377" s="47" t="s">
        <v>1517</v>
      </c>
      <c r="AR377" s="48">
        <v>229.68581</v>
      </c>
      <c r="AT377" s="46" t="s">
        <v>1443</v>
      </c>
      <c r="AU377" s="45">
        <v>0</v>
      </c>
      <c r="AV377" s="44" t="s">
        <v>3327</v>
      </c>
      <c r="AW377" s="43">
        <v>44168</v>
      </c>
      <c r="AX377" s="42">
        <v>0.45833000000000002</v>
      </c>
      <c r="AY377" s="41">
        <v>15</v>
      </c>
      <c r="AZ377" s="40"/>
      <c r="BA377" s="40"/>
      <c r="BB377" s="40"/>
      <c r="BC377" s="40"/>
      <c r="BD377" s="40"/>
      <c r="BE377" s="40"/>
      <c r="BF377" s="39" t="s">
        <v>2695</v>
      </c>
      <c r="BG377" s="38">
        <v>44680</v>
      </c>
      <c r="BK377" s="37"/>
      <c r="BL377" s="37"/>
      <c r="BM377" s="37"/>
      <c r="BN377" s="32"/>
      <c r="BP377" s="36"/>
      <c r="BQ377" s="36"/>
      <c r="BR377" s="36"/>
      <c r="CE377" s="35">
        <f t="shared" si="79"/>
        <v>0</v>
      </c>
      <c r="CF377" s="33">
        <f t="shared" si="80"/>
        <v>0</v>
      </c>
      <c r="CG377" s="34">
        <f t="shared" si="81"/>
        <v>74.319450000000003</v>
      </c>
      <c r="CH377" s="33">
        <f t="shared" si="82"/>
        <v>113.3716</v>
      </c>
    </row>
    <row r="378" spans="1:86" ht="75" customHeight="1" x14ac:dyDescent="0.25">
      <c r="A378" s="53">
        <v>0</v>
      </c>
      <c r="B378" s="52" t="s">
        <v>2683</v>
      </c>
      <c r="C378" s="51">
        <v>300000004087</v>
      </c>
      <c r="D378" s="51">
        <v>1020306568</v>
      </c>
      <c r="E378" s="50" t="s">
        <v>1518</v>
      </c>
      <c r="F378" s="48">
        <v>7.0755800000000004</v>
      </c>
      <c r="G378" s="48">
        <v>7.0755800000000004</v>
      </c>
      <c r="H378" s="48">
        <v>0</v>
      </c>
      <c r="I378" s="48">
        <v>0</v>
      </c>
      <c r="J378" s="48">
        <v>0</v>
      </c>
      <c r="K378" s="48">
        <v>0</v>
      </c>
      <c r="L378" s="48">
        <v>7.0755800000000004</v>
      </c>
      <c r="M378" s="48">
        <v>0</v>
      </c>
      <c r="N378" s="48">
        <v>0</v>
      </c>
      <c r="O378" s="48">
        <f t="shared" si="75"/>
        <v>257.42347999999998</v>
      </c>
      <c r="P378" s="48">
        <f t="shared" si="76"/>
        <v>217.15832999999998</v>
      </c>
      <c r="Q378" s="48">
        <v>234.41096999999999</v>
      </c>
      <c r="R378" s="48">
        <v>196.94749999999999</v>
      </c>
      <c r="S378" s="48">
        <v>224.7808</v>
      </c>
      <c r="T378" s="48">
        <v>187.31733</v>
      </c>
      <c r="U378" s="48">
        <v>9.6301699999999997</v>
      </c>
      <c r="V378" s="48">
        <v>9.6301699999999997</v>
      </c>
      <c r="W378" s="48">
        <v>16.810079999999999</v>
      </c>
      <c r="X378" s="48">
        <v>14.0084</v>
      </c>
      <c r="Y378" s="48">
        <v>0</v>
      </c>
      <c r="Z378" s="48">
        <v>0</v>
      </c>
      <c r="AA378" s="49">
        <f t="shared" si="77"/>
        <v>6.2024299999999997</v>
      </c>
      <c r="AB378" s="49">
        <f t="shared" si="78"/>
        <v>6.2024299999999997</v>
      </c>
      <c r="AC378" s="49">
        <v>0</v>
      </c>
      <c r="AD378" s="49">
        <v>0</v>
      </c>
      <c r="AE378" s="49">
        <v>0</v>
      </c>
      <c r="AF378" s="49">
        <v>0</v>
      </c>
      <c r="AG378" s="49">
        <v>0</v>
      </c>
      <c r="AH378" s="49">
        <v>0</v>
      </c>
      <c r="AI378" s="49">
        <v>0</v>
      </c>
      <c r="AJ378" s="49">
        <v>0</v>
      </c>
      <c r="AK378" s="49">
        <v>0</v>
      </c>
      <c r="AL378" s="49">
        <v>0</v>
      </c>
      <c r="AM378" s="49">
        <v>0</v>
      </c>
      <c r="AN378" s="49">
        <v>0</v>
      </c>
      <c r="AO378" s="49">
        <v>0</v>
      </c>
      <c r="AP378" s="49">
        <v>6.2024299999999997</v>
      </c>
      <c r="AQ378" s="47" t="s">
        <v>1519</v>
      </c>
      <c r="AR378" s="48">
        <v>224.23390999999998</v>
      </c>
      <c r="AT378" s="46" t="s">
        <v>1443</v>
      </c>
      <c r="AU378" s="45">
        <v>0</v>
      </c>
      <c r="AV378" s="44" t="s">
        <v>3328</v>
      </c>
      <c r="AW378" s="43">
        <v>44159</v>
      </c>
      <c r="AX378" s="42">
        <v>0.45833000000000002</v>
      </c>
      <c r="AY378" s="41">
        <v>15</v>
      </c>
      <c r="AZ378" s="40"/>
      <c r="BA378" s="40"/>
      <c r="BB378" s="40"/>
      <c r="BC378" s="40"/>
      <c r="BD378" s="40"/>
      <c r="BE378" s="40"/>
      <c r="BF378" s="39" t="s">
        <v>2695</v>
      </c>
      <c r="BG378" s="38">
        <v>44742</v>
      </c>
      <c r="BK378" s="37"/>
      <c r="BL378" s="37"/>
      <c r="BM378" s="37"/>
      <c r="BN378" s="32"/>
      <c r="BP378" s="36"/>
      <c r="BQ378" s="36"/>
      <c r="BR378" s="36"/>
      <c r="CE378" s="35">
        <f t="shared" si="79"/>
        <v>0</v>
      </c>
      <c r="CF378" s="33">
        <f t="shared" si="80"/>
        <v>0</v>
      </c>
      <c r="CG378" s="34">
        <f t="shared" si="81"/>
        <v>9.6301699999999997</v>
      </c>
      <c r="CH378" s="33">
        <f t="shared" si="82"/>
        <v>187.31733</v>
      </c>
    </row>
    <row r="379" spans="1:86" ht="60" customHeight="1" x14ac:dyDescent="0.25">
      <c r="A379" s="53">
        <v>0</v>
      </c>
      <c r="B379" s="52" t="s">
        <v>2683</v>
      </c>
      <c r="C379" s="51">
        <v>300000004098</v>
      </c>
      <c r="D379" s="51">
        <v>1020306006</v>
      </c>
      <c r="E379" s="50" t="s">
        <v>2792</v>
      </c>
      <c r="F379" s="48">
        <v>71.175659999999993</v>
      </c>
      <c r="G379" s="48">
        <v>71.175659999999993</v>
      </c>
      <c r="H379" s="48">
        <v>0</v>
      </c>
      <c r="I379" s="48">
        <v>0</v>
      </c>
      <c r="J379" s="48">
        <v>0</v>
      </c>
      <c r="K379" s="48">
        <v>0</v>
      </c>
      <c r="L379" s="48">
        <v>71.175659999999993</v>
      </c>
      <c r="M379" s="48">
        <v>0</v>
      </c>
      <c r="N379" s="48">
        <v>0</v>
      </c>
      <c r="O379" s="48">
        <f t="shared" si="75"/>
        <v>26.915549999999996</v>
      </c>
      <c r="P379" s="48">
        <f t="shared" si="76"/>
        <v>26.915549999999996</v>
      </c>
      <c r="Q379" s="48">
        <v>0</v>
      </c>
      <c r="R379" s="48">
        <v>0</v>
      </c>
      <c r="S379" s="48">
        <v>0</v>
      </c>
      <c r="T379" s="48">
        <v>0</v>
      </c>
      <c r="U379" s="48">
        <v>0</v>
      </c>
      <c r="V379" s="48">
        <v>0</v>
      </c>
      <c r="W379" s="48">
        <v>0</v>
      </c>
      <c r="X379" s="48">
        <v>0</v>
      </c>
      <c r="Y379" s="48">
        <v>0</v>
      </c>
      <c r="Z379" s="48">
        <v>0</v>
      </c>
      <c r="AA379" s="49">
        <f t="shared" si="77"/>
        <v>26.915549999999996</v>
      </c>
      <c r="AB379" s="49">
        <f t="shared" si="78"/>
        <v>26.915549999999996</v>
      </c>
      <c r="AC379" s="49">
        <v>17.513269999999999</v>
      </c>
      <c r="AD379" s="49">
        <v>5.2782799999999996</v>
      </c>
      <c r="AE379" s="49">
        <v>3.6261700000000001</v>
      </c>
      <c r="AF379" s="49">
        <v>0.49782999999999999</v>
      </c>
      <c r="AG379" s="49">
        <v>0</v>
      </c>
      <c r="AH379" s="49">
        <v>0</v>
      </c>
      <c r="AI379" s="49">
        <v>0</v>
      </c>
      <c r="AJ379" s="49">
        <v>0</v>
      </c>
      <c r="AK379" s="49">
        <v>0</v>
      </c>
      <c r="AL379" s="49">
        <v>0</v>
      </c>
      <c r="AM379" s="49">
        <v>0</v>
      </c>
      <c r="AN379" s="49">
        <v>0</v>
      </c>
      <c r="AO379" s="49">
        <v>0</v>
      </c>
      <c r="AP379" s="49">
        <v>0</v>
      </c>
      <c r="AQ379" s="47" t="s">
        <v>3329</v>
      </c>
      <c r="AR379" s="48">
        <v>0</v>
      </c>
      <c r="AT379" s="46" t="s">
        <v>1443</v>
      </c>
      <c r="AU379" s="45">
        <v>0</v>
      </c>
      <c r="AV379" s="44" t="s">
        <v>3330</v>
      </c>
      <c r="AW379" s="43">
        <v>44110</v>
      </c>
      <c r="AX379" s="42">
        <v>0.45833000000000002</v>
      </c>
      <c r="AY379" s="41">
        <v>15</v>
      </c>
      <c r="AZ379" s="40"/>
      <c r="BA379" s="40"/>
      <c r="BB379" s="40"/>
      <c r="BC379" s="40"/>
      <c r="BD379" s="40"/>
      <c r="BE379" s="40"/>
      <c r="BF379" s="39">
        <v>0</v>
      </c>
      <c r="BG379" s="38">
        <v>0</v>
      </c>
      <c r="BK379" s="37"/>
      <c r="BL379" s="37"/>
      <c r="BM379" s="37"/>
      <c r="BN379" s="32"/>
      <c r="BP379" s="36"/>
      <c r="BQ379" s="36"/>
      <c r="BR379" s="36"/>
      <c r="CE379" s="35">
        <f t="shared" si="79"/>
        <v>0</v>
      </c>
      <c r="CF379" s="33">
        <f t="shared" si="80"/>
        <v>0</v>
      </c>
      <c r="CG379" s="34">
        <f t="shared" si="81"/>
        <v>0</v>
      </c>
      <c r="CH379" s="33">
        <f t="shared" si="82"/>
        <v>0</v>
      </c>
    </row>
    <row r="380" spans="1:86" ht="60" customHeight="1" x14ac:dyDescent="0.25">
      <c r="A380" s="53">
        <v>0</v>
      </c>
      <c r="B380" s="52" t="s">
        <v>2683</v>
      </c>
      <c r="C380" s="51">
        <v>300000004142</v>
      </c>
      <c r="D380" s="51">
        <v>1020205146</v>
      </c>
      <c r="E380" s="50" t="s">
        <v>1520</v>
      </c>
      <c r="F380" s="48">
        <v>91.69999</v>
      </c>
      <c r="G380" s="48">
        <v>77.025869999999998</v>
      </c>
      <c r="H380" s="48">
        <v>0</v>
      </c>
      <c r="I380" s="48">
        <v>73.370620000000002</v>
      </c>
      <c r="J380" s="48">
        <v>0</v>
      </c>
      <c r="K380" s="48">
        <v>0</v>
      </c>
      <c r="L380" s="48">
        <v>2.7477399999999998</v>
      </c>
      <c r="M380" s="48">
        <v>0.90751000000000004</v>
      </c>
      <c r="N380" s="48">
        <v>0.90751000000000004</v>
      </c>
      <c r="O380" s="48">
        <f t="shared" si="75"/>
        <v>7.1595800000000001</v>
      </c>
      <c r="P380" s="48">
        <f t="shared" si="76"/>
        <v>7.1595800000000001</v>
      </c>
      <c r="Q380" s="48">
        <v>4.4022899999999998</v>
      </c>
      <c r="R380" s="48">
        <v>4.4022899999999998</v>
      </c>
      <c r="S380" s="48">
        <v>0</v>
      </c>
      <c r="T380" s="48">
        <v>0</v>
      </c>
      <c r="U380" s="48">
        <v>4.4022899999999998</v>
      </c>
      <c r="V380" s="48">
        <v>4.4022899999999998</v>
      </c>
      <c r="W380" s="48">
        <v>0</v>
      </c>
      <c r="X380" s="48">
        <v>0</v>
      </c>
      <c r="Y380" s="48">
        <v>0</v>
      </c>
      <c r="Z380" s="48">
        <v>0</v>
      </c>
      <c r="AA380" s="49">
        <f t="shared" si="77"/>
        <v>2.7572899999999998</v>
      </c>
      <c r="AB380" s="49">
        <f t="shared" si="78"/>
        <v>2.7572899999999998</v>
      </c>
      <c r="AC380" s="49">
        <v>0</v>
      </c>
      <c r="AD380" s="49">
        <v>0</v>
      </c>
      <c r="AE380" s="49">
        <v>0</v>
      </c>
      <c r="AF380" s="49">
        <v>0</v>
      </c>
      <c r="AG380" s="49">
        <v>0</v>
      </c>
      <c r="AH380" s="49">
        <v>0</v>
      </c>
      <c r="AI380" s="49">
        <v>0</v>
      </c>
      <c r="AJ380" s="49">
        <v>0</v>
      </c>
      <c r="AK380" s="49">
        <v>0</v>
      </c>
      <c r="AL380" s="49">
        <v>0</v>
      </c>
      <c r="AM380" s="49">
        <v>0</v>
      </c>
      <c r="AN380" s="49">
        <v>0</v>
      </c>
      <c r="AO380" s="49">
        <v>0</v>
      </c>
      <c r="AP380" s="49">
        <v>2.7572899999999998</v>
      </c>
      <c r="AQ380" s="47" t="s">
        <v>1521</v>
      </c>
      <c r="AR380" s="48">
        <v>84.185450000000003</v>
      </c>
      <c r="AT380" s="46" t="s">
        <v>1443</v>
      </c>
      <c r="AU380" s="45">
        <v>0</v>
      </c>
      <c r="AV380" s="44" t="s">
        <v>3331</v>
      </c>
      <c r="AW380" s="43" t="s">
        <v>3332</v>
      </c>
      <c r="AX380" s="42" t="s">
        <v>3250</v>
      </c>
      <c r="AY380" s="41" t="s">
        <v>1522</v>
      </c>
      <c r="AZ380" s="40"/>
      <c r="BA380" s="40"/>
      <c r="BB380" s="40"/>
      <c r="BC380" s="40"/>
      <c r="BD380" s="40"/>
      <c r="BE380" s="40"/>
      <c r="BF380" s="39" t="s">
        <v>2694</v>
      </c>
      <c r="BG380" s="38">
        <v>44592</v>
      </c>
      <c r="BK380" s="37"/>
      <c r="BL380" s="37"/>
      <c r="BM380" s="37"/>
      <c r="BN380" s="32"/>
      <c r="BP380" s="36"/>
      <c r="BQ380" s="36"/>
      <c r="BR380" s="36"/>
      <c r="CE380" s="35">
        <f t="shared" si="79"/>
        <v>0</v>
      </c>
      <c r="CF380" s="33">
        <f t="shared" si="80"/>
        <v>0</v>
      </c>
      <c r="CG380" s="34">
        <f t="shared" si="81"/>
        <v>4.4022899999999998</v>
      </c>
      <c r="CH380" s="33">
        <f t="shared" si="82"/>
        <v>0</v>
      </c>
    </row>
    <row r="381" spans="1:86" ht="45" x14ac:dyDescent="0.25">
      <c r="A381" s="53">
        <v>0</v>
      </c>
      <c r="B381" s="52">
        <v>0</v>
      </c>
      <c r="C381" s="51">
        <v>300000004001</v>
      </c>
      <c r="D381" s="51">
        <v>1020205111</v>
      </c>
      <c r="E381" s="50" t="s">
        <v>1523</v>
      </c>
      <c r="F381" s="48">
        <v>15.610580000000001</v>
      </c>
      <c r="G381" s="48">
        <v>15.610580000000001</v>
      </c>
      <c r="H381" s="48">
        <v>0</v>
      </c>
      <c r="I381" s="48">
        <v>0</v>
      </c>
      <c r="J381" s="48">
        <v>0</v>
      </c>
      <c r="K381" s="48">
        <v>0</v>
      </c>
      <c r="L381" s="48">
        <v>15.610580000000001</v>
      </c>
      <c r="M381" s="48">
        <v>0</v>
      </c>
      <c r="N381" s="48">
        <v>0</v>
      </c>
      <c r="O381" s="48">
        <f t="shared" si="75"/>
        <v>534.13214000000005</v>
      </c>
      <c r="P381" s="48">
        <f t="shared" si="76"/>
        <v>451.34465</v>
      </c>
      <c r="Q381" s="48">
        <v>409.82760000000002</v>
      </c>
      <c r="R381" s="48">
        <v>341.52300000000002</v>
      </c>
      <c r="S381" s="48">
        <v>0</v>
      </c>
      <c r="T381" s="48">
        <v>0</v>
      </c>
      <c r="U381" s="48">
        <v>0</v>
      </c>
      <c r="V381" s="48">
        <v>0</v>
      </c>
      <c r="W381" s="48">
        <v>0</v>
      </c>
      <c r="X381" s="48">
        <v>0</v>
      </c>
      <c r="Y381" s="48">
        <v>80.489329999999995</v>
      </c>
      <c r="Z381" s="48">
        <v>67.074439999999996</v>
      </c>
      <c r="AA381" s="49">
        <f t="shared" si="77"/>
        <v>43.81521</v>
      </c>
      <c r="AB381" s="49">
        <f t="shared" si="78"/>
        <v>42.747210000000003</v>
      </c>
      <c r="AC381" s="49">
        <v>16.566929999999999</v>
      </c>
      <c r="AD381" s="49">
        <v>4.8893700000000004</v>
      </c>
      <c r="AE381" s="49">
        <v>2.9384000000000001</v>
      </c>
      <c r="AF381" s="49">
        <v>0.70606000000000002</v>
      </c>
      <c r="AG381" s="49">
        <v>6.4079999999999995</v>
      </c>
      <c r="AH381" s="49">
        <v>5.34</v>
      </c>
      <c r="AI381" s="49">
        <v>0</v>
      </c>
      <c r="AJ381" s="49">
        <v>0</v>
      </c>
      <c r="AK381" s="49">
        <v>0</v>
      </c>
      <c r="AL381" s="49">
        <v>0</v>
      </c>
      <c r="AM381" s="49">
        <v>0</v>
      </c>
      <c r="AN381" s="49">
        <v>0</v>
      </c>
      <c r="AO381" s="49">
        <v>0</v>
      </c>
      <c r="AP381" s="49">
        <v>12.30645</v>
      </c>
      <c r="AQ381" s="47" t="s">
        <v>1524</v>
      </c>
      <c r="AR381" s="48">
        <v>466.95523000000003</v>
      </c>
      <c r="AT381" s="46" t="s">
        <v>1443</v>
      </c>
      <c r="AU381" s="45">
        <v>0</v>
      </c>
      <c r="AV381" s="44" t="s">
        <v>3333</v>
      </c>
      <c r="AW381" s="43">
        <v>43819</v>
      </c>
      <c r="AX381" s="42">
        <v>0.45833000000000002</v>
      </c>
      <c r="AY381" s="41">
        <v>15</v>
      </c>
      <c r="AZ381" s="40"/>
      <c r="BA381" s="40"/>
      <c r="BB381" s="40"/>
      <c r="BC381" s="40"/>
      <c r="BD381" s="40"/>
      <c r="BE381" s="40"/>
      <c r="BF381" s="39" t="s">
        <v>2694</v>
      </c>
      <c r="BG381" s="38">
        <v>44620</v>
      </c>
      <c r="BK381" s="37"/>
      <c r="BL381" s="37"/>
      <c r="BM381" s="37"/>
      <c r="BN381" s="32"/>
      <c r="BP381" s="36"/>
      <c r="BQ381" s="36"/>
      <c r="BR381" s="36"/>
      <c r="CE381" s="35">
        <f t="shared" si="79"/>
        <v>341.52300000000002</v>
      </c>
      <c r="CF381" s="33">
        <f t="shared" si="80"/>
        <v>0</v>
      </c>
      <c r="CG381" s="34">
        <f t="shared" si="81"/>
        <v>0</v>
      </c>
      <c r="CH381" s="33">
        <f t="shared" si="82"/>
        <v>0</v>
      </c>
    </row>
    <row r="382" spans="1:86" ht="60" customHeight="1" x14ac:dyDescent="0.25">
      <c r="A382" s="53">
        <v>0</v>
      </c>
      <c r="B382" s="52" t="s">
        <v>2683</v>
      </c>
      <c r="C382" s="51">
        <v>300000004004</v>
      </c>
      <c r="D382" s="51">
        <v>1020205083</v>
      </c>
      <c r="E382" s="50" t="s">
        <v>1525</v>
      </c>
      <c r="F382" s="48">
        <v>22.494219999999999</v>
      </c>
      <c r="G382" s="48">
        <v>22.494219999999999</v>
      </c>
      <c r="H382" s="48">
        <v>0</v>
      </c>
      <c r="I382" s="48">
        <v>0</v>
      </c>
      <c r="J382" s="48">
        <v>0</v>
      </c>
      <c r="K382" s="48">
        <v>0</v>
      </c>
      <c r="L382" s="48">
        <v>22.494219999999999</v>
      </c>
      <c r="M382" s="48">
        <v>0</v>
      </c>
      <c r="N382" s="48">
        <v>0</v>
      </c>
      <c r="O382" s="48">
        <f t="shared" si="75"/>
        <v>197.23359000000002</v>
      </c>
      <c r="P382" s="48">
        <f t="shared" si="76"/>
        <v>177.57471000000001</v>
      </c>
      <c r="Q382" s="48">
        <v>171.88032000000001</v>
      </c>
      <c r="R382" s="48">
        <v>152.22144</v>
      </c>
      <c r="S382" s="48">
        <v>117.95328000000001</v>
      </c>
      <c r="T382" s="48">
        <v>98.294399999999996</v>
      </c>
      <c r="U382" s="48">
        <v>53.927039999999998</v>
      </c>
      <c r="V382" s="48">
        <v>53.927039999999998</v>
      </c>
      <c r="W382" s="48">
        <v>0</v>
      </c>
      <c r="X382" s="48">
        <v>0</v>
      </c>
      <c r="Y382" s="48">
        <v>0</v>
      </c>
      <c r="Z382" s="48">
        <v>0</v>
      </c>
      <c r="AA382" s="49">
        <f t="shared" si="77"/>
        <v>25.353270000000002</v>
      </c>
      <c r="AB382" s="49">
        <f t="shared" si="78"/>
        <v>25.353270000000002</v>
      </c>
      <c r="AC382" s="49">
        <v>13.253489999999999</v>
      </c>
      <c r="AD382" s="49">
        <v>3.9114800000000001</v>
      </c>
      <c r="AE382" s="49">
        <v>2.3507099999999999</v>
      </c>
      <c r="AF382" s="49">
        <v>0.56484000000000001</v>
      </c>
      <c r="AG382" s="49">
        <v>0</v>
      </c>
      <c r="AH382" s="49">
        <v>0</v>
      </c>
      <c r="AI382" s="49">
        <v>0</v>
      </c>
      <c r="AJ382" s="49">
        <v>0</v>
      </c>
      <c r="AK382" s="49">
        <v>0</v>
      </c>
      <c r="AL382" s="49">
        <v>0</v>
      </c>
      <c r="AM382" s="49">
        <v>0</v>
      </c>
      <c r="AN382" s="49">
        <v>0</v>
      </c>
      <c r="AO382" s="49">
        <v>0</v>
      </c>
      <c r="AP382" s="49">
        <v>5.2727500000000003</v>
      </c>
      <c r="AQ382" s="47" t="s">
        <v>1526</v>
      </c>
      <c r="AR382" s="48">
        <v>200.06893000000002</v>
      </c>
      <c r="AT382" s="46" t="s">
        <v>1443</v>
      </c>
      <c r="AU382" s="45">
        <v>0</v>
      </c>
      <c r="AV382" s="44" t="s">
        <v>3334</v>
      </c>
      <c r="AW382" s="43" t="s">
        <v>3335</v>
      </c>
      <c r="AX382" s="42" t="s">
        <v>3336</v>
      </c>
      <c r="AY382" s="41" t="s">
        <v>1527</v>
      </c>
      <c r="AZ382" s="40"/>
      <c r="BA382" s="40"/>
      <c r="BB382" s="40"/>
      <c r="BC382" s="40"/>
      <c r="BD382" s="40"/>
      <c r="BE382" s="40"/>
      <c r="BF382" s="39" t="s">
        <v>2694</v>
      </c>
      <c r="BG382" s="38">
        <v>44620</v>
      </c>
      <c r="BK382" s="37"/>
      <c r="BL382" s="37"/>
      <c r="BM382" s="37"/>
      <c r="BN382" s="32"/>
      <c r="BP382" s="36"/>
      <c r="BQ382" s="36"/>
      <c r="BR382" s="36"/>
      <c r="CE382" s="35">
        <f t="shared" si="79"/>
        <v>0</v>
      </c>
      <c r="CF382" s="33">
        <f t="shared" si="80"/>
        <v>0</v>
      </c>
      <c r="CG382" s="34">
        <f t="shared" si="81"/>
        <v>53.927039999999998</v>
      </c>
      <c r="CH382" s="33">
        <f t="shared" si="82"/>
        <v>98.294399999999996</v>
      </c>
    </row>
    <row r="383" spans="1:86" ht="60" customHeight="1" x14ac:dyDescent="0.25">
      <c r="A383" s="53">
        <v>0</v>
      </c>
      <c r="B383" s="52" t="s">
        <v>2683</v>
      </c>
      <c r="C383" s="51">
        <v>300000004097</v>
      </c>
      <c r="D383" s="51">
        <v>1020306588</v>
      </c>
      <c r="E383" s="50" t="s">
        <v>1528</v>
      </c>
      <c r="F383" s="48">
        <v>30.73359</v>
      </c>
      <c r="G383" s="48">
        <v>30.73359</v>
      </c>
      <c r="H383" s="48">
        <v>0</v>
      </c>
      <c r="I383" s="48">
        <v>0</v>
      </c>
      <c r="J383" s="48">
        <v>0</v>
      </c>
      <c r="K383" s="48">
        <v>0</v>
      </c>
      <c r="L383" s="48">
        <v>30.73359</v>
      </c>
      <c r="M383" s="48">
        <v>0</v>
      </c>
      <c r="N383" s="48">
        <v>0</v>
      </c>
      <c r="O383" s="48">
        <f t="shared" si="75"/>
        <v>234.33556999999999</v>
      </c>
      <c r="P383" s="48">
        <f t="shared" si="76"/>
        <v>205.62334999999999</v>
      </c>
      <c r="Q383" s="48">
        <v>164.99906999999999</v>
      </c>
      <c r="R383" s="48">
        <v>139.08853999999999</v>
      </c>
      <c r="S383" s="48">
        <v>155.46315999999999</v>
      </c>
      <c r="T383" s="48">
        <v>129.55262999999999</v>
      </c>
      <c r="U383" s="48">
        <v>9.5359099999999994</v>
      </c>
      <c r="V383" s="48">
        <v>9.5359099999999994</v>
      </c>
      <c r="W383" s="48">
        <v>16.810089999999999</v>
      </c>
      <c r="X383" s="48">
        <v>14.0084</v>
      </c>
      <c r="Y383" s="48">
        <v>0</v>
      </c>
      <c r="Z383" s="48">
        <v>0</v>
      </c>
      <c r="AA383" s="49">
        <f t="shared" si="77"/>
        <v>52.526409999999998</v>
      </c>
      <c r="AB383" s="49">
        <f t="shared" si="78"/>
        <v>52.526409999999998</v>
      </c>
      <c r="AC383" s="49">
        <v>17.644960000000001</v>
      </c>
      <c r="AD383" s="49">
        <v>5.2692300000000003</v>
      </c>
      <c r="AE383" s="49">
        <v>11.23292</v>
      </c>
      <c r="AF383" s="49">
        <v>0.88685999999999998</v>
      </c>
      <c r="AG383" s="49">
        <v>0</v>
      </c>
      <c r="AH383" s="49">
        <v>0</v>
      </c>
      <c r="AI383" s="49">
        <v>0</v>
      </c>
      <c r="AJ383" s="49">
        <v>0</v>
      </c>
      <c r="AK383" s="49">
        <v>0</v>
      </c>
      <c r="AL383" s="49">
        <v>0</v>
      </c>
      <c r="AM383" s="49">
        <v>0</v>
      </c>
      <c r="AN383" s="49">
        <v>0</v>
      </c>
      <c r="AO383" s="49">
        <v>0</v>
      </c>
      <c r="AP383" s="49">
        <v>17.492440000000002</v>
      </c>
      <c r="AQ383" s="47" t="s">
        <v>1529</v>
      </c>
      <c r="AR383" s="48">
        <v>236.35693999999998</v>
      </c>
      <c r="AT383" s="46" t="s">
        <v>1443</v>
      </c>
      <c r="AU383" s="45">
        <v>0</v>
      </c>
      <c r="AV383" s="44" t="s">
        <v>3337</v>
      </c>
      <c r="AW383" s="43">
        <v>44232</v>
      </c>
      <c r="AX383" s="42">
        <v>0.45833000000000002</v>
      </c>
      <c r="AY383" s="41">
        <v>15</v>
      </c>
      <c r="AZ383" s="40"/>
      <c r="BA383" s="40"/>
      <c r="BB383" s="40"/>
      <c r="BC383" s="40"/>
      <c r="BD383" s="40"/>
      <c r="BE383" s="40"/>
      <c r="BF383" s="39" t="s">
        <v>2695</v>
      </c>
      <c r="BG383" s="38">
        <v>44680</v>
      </c>
      <c r="BK383" s="37"/>
      <c r="BL383" s="37"/>
      <c r="BM383" s="37"/>
      <c r="BN383" s="32"/>
      <c r="BP383" s="36"/>
      <c r="BQ383" s="36"/>
      <c r="BR383" s="36"/>
      <c r="CE383" s="35">
        <f t="shared" si="79"/>
        <v>0</v>
      </c>
      <c r="CF383" s="33">
        <f t="shared" si="80"/>
        <v>0</v>
      </c>
      <c r="CG383" s="34">
        <f t="shared" si="81"/>
        <v>9.5359099999999994</v>
      </c>
      <c r="CH383" s="33">
        <f t="shared" si="82"/>
        <v>129.55262999999999</v>
      </c>
    </row>
    <row r="384" spans="1:86" ht="75" customHeight="1" x14ac:dyDescent="0.25">
      <c r="A384" s="53">
        <v>0</v>
      </c>
      <c r="B384" s="52" t="s">
        <v>2683</v>
      </c>
      <c r="C384" s="51">
        <v>300000004153</v>
      </c>
      <c r="D384" s="51">
        <v>1020206871</v>
      </c>
      <c r="E384" s="50" t="s">
        <v>1530</v>
      </c>
      <c r="F384" s="48">
        <v>5.4948100000000002</v>
      </c>
      <c r="G384" s="48">
        <v>5.4948100000000002</v>
      </c>
      <c r="H384" s="48">
        <v>0</v>
      </c>
      <c r="I384" s="48">
        <v>0</v>
      </c>
      <c r="J384" s="48">
        <v>0</v>
      </c>
      <c r="K384" s="48">
        <v>0</v>
      </c>
      <c r="L384" s="48">
        <v>5.4948100000000002</v>
      </c>
      <c r="M384" s="48">
        <v>0</v>
      </c>
      <c r="N384" s="48">
        <v>0</v>
      </c>
      <c r="O384" s="48">
        <f t="shared" si="75"/>
        <v>251.58261000000002</v>
      </c>
      <c r="P384" s="48">
        <f t="shared" si="76"/>
        <v>230.75748000000002</v>
      </c>
      <c r="Q384" s="48">
        <v>245.35624000000001</v>
      </c>
      <c r="R384" s="48">
        <v>224.53111000000001</v>
      </c>
      <c r="S384" s="48">
        <v>124.9508</v>
      </c>
      <c r="T384" s="48">
        <v>104.12567</v>
      </c>
      <c r="U384" s="48">
        <v>120.40544</v>
      </c>
      <c r="V384" s="48">
        <v>120.40544</v>
      </c>
      <c r="W384" s="48">
        <v>0</v>
      </c>
      <c r="X384" s="48">
        <v>0</v>
      </c>
      <c r="Y384" s="48">
        <v>0</v>
      </c>
      <c r="Z384" s="48">
        <v>0</v>
      </c>
      <c r="AA384" s="49">
        <f t="shared" si="77"/>
        <v>6.2263700000000002</v>
      </c>
      <c r="AB384" s="49">
        <f t="shared" si="78"/>
        <v>6.2263700000000002</v>
      </c>
      <c r="AC384" s="49">
        <v>0</v>
      </c>
      <c r="AD384" s="49">
        <v>0</v>
      </c>
      <c r="AE384" s="49">
        <v>0</v>
      </c>
      <c r="AF384" s="49">
        <v>0</v>
      </c>
      <c r="AG384" s="49">
        <v>0</v>
      </c>
      <c r="AH384" s="49">
        <v>0</v>
      </c>
      <c r="AI384" s="49">
        <v>0</v>
      </c>
      <c r="AJ384" s="49">
        <v>0</v>
      </c>
      <c r="AK384" s="49">
        <v>0</v>
      </c>
      <c r="AL384" s="49">
        <v>0</v>
      </c>
      <c r="AM384" s="49">
        <v>0</v>
      </c>
      <c r="AN384" s="49">
        <v>0</v>
      </c>
      <c r="AO384" s="49">
        <v>0</v>
      </c>
      <c r="AP384" s="49">
        <v>6.2263700000000002</v>
      </c>
      <c r="AQ384" s="47" t="s">
        <v>1531</v>
      </c>
      <c r="AR384" s="48">
        <v>236.25229000000002</v>
      </c>
      <c r="AT384" s="46" t="s">
        <v>1443</v>
      </c>
      <c r="AU384" s="45">
        <v>0</v>
      </c>
      <c r="AV384" s="44" t="s">
        <v>3338</v>
      </c>
      <c r="AW384" s="43">
        <v>44021</v>
      </c>
      <c r="AX384" s="42">
        <v>0.45833000000000002</v>
      </c>
      <c r="AY384" s="41">
        <v>15</v>
      </c>
      <c r="AZ384" s="40"/>
      <c r="BA384" s="40"/>
      <c r="BB384" s="40"/>
      <c r="BC384" s="40"/>
      <c r="BD384" s="40"/>
      <c r="BE384" s="40"/>
      <c r="BF384" s="39" t="s">
        <v>2694</v>
      </c>
      <c r="BG384" s="38">
        <v>44620</v>
      </c>
      <c r="BK384" s="37"/>
      <c r="BL384" s="37"/>
      <c r="BM384" s="37"/>
      <c r="BN384" s="32"/>
      <c r="BP384" s="36"/>
      <c r="BQ384" s="36"/>
      <c r="BR384" s="36"/>
      <c r="CE384" s="35">
        <f t="shared" si="79"/>
        <v>0</v>
      </c>
      <c r="CF384" s="33">
        <f t="shared" si="80"/>
        <v>0</v>
      </c>
      <c r="CG384" s="34">
        <f t="shared" si="81"/>
        <v>120.40544</v>
      </c>
      <c r="CH384" s="33">
        <f t="shared" si="82"/>
        <v>104.12567</v>
      </c>
    </row>
    <row r="385" spans="1:86" ht="60" customHeight="1" x14ac:dyDescent="0.25">
      <c r="A385" s="53">
        <v>0</v>
      </c>
      <c r="B385" s="52" t="s">
        <v>2683</v>
      </c>
      <c r="C385" s="51">
        <v>300000004127</v>
      </c>
      <c r="D385" s="51">
        <v>1020205479</v>
      </c>
      <c r="E385" s="50" t="s">
        <v>1532</v>
      </c>
      <c r="F385" s="48">
        <v>5.0517500000000002</v>
      </c>
      <c r="G385" s="48">
        <v>5.0517500000000002</v>
      </c>
      <c r="H385" s="48">
        <v>0</v>
      </c>
      <c r="I385" s="48">
        <v>0</v>
      </c>
      <c r="J385" s="48">
        <v>0</v>
      </c>
      <c r="K385" s="48">
        <v>0</v>
      </c>
      <c r="L385" s="48">
        <v>5.0517500000000002</v>
      </c>
      <c r="M385" s="48">
        <v>0</v>
      </c>
      <c r="N385" s="48">
        <v>0</v>
      </c>
      <c r="O385" s="48">
        <f t="shared" si="75"/>
        <v>151.35135</v>
      </c>
      <c r="P385" s="48">
        <f t="shared" si="76"/>
        <v>132.22012999999998</v>
      </c>
      <c r="Q385" s="48">
        <v>136.28656000000001</v>
      </c>
      <c r="R385" s="48">
        <v>117.15534</v>
      </c>
      <c r="S385" s="48">
        <v>114.78734</v>
      </c>
      <c r="T385" s="48">
        <v>95.656120000000001</v>
      </c>
      <c r="U385" s="48">
        <v>21.499220000000001</v>
      </c>
      <c r="V385" s="48">
        <v>21.499220000000001</v>
      </c>
      <c r="W385" s="48">
        <v>0</v>
      </c>
      <c r="X385" s="48">
        <v>0</v>
      </c>
      <c r="Y385" s="48">
        <v>0</v>
      </c>
      <c r="Z385" s="48">
        <v>0</v>
      </c>
      <c r="AA385" s="49">
        <f t="shared" si="77"/>
        <v>15.064789999999999</v>
      </c>
      <c r="AB385" s="49">
        <f t="shared" si="78"/>
        <v>15.064789999999999</v>
      </c>
      <c r="AC385" s="49">
        <v>7.0781200000000002</v>
      </c>
      <c r="AD385" s="49">
        <v>2.1400199999999998</v>
      </c>
      <c r="AE385" s="49">
        <v>1.1610500000000001</v>
      </c>
      <c r="AF385" s="49">
        <v>0.18962000000000001</v>
      </c>
      <c r="AG385" s="49">
        <v>0</v>
      </c>
      <c r="AH385" s="49">
        <v>0</v>
      </c>
      <c r="AI385" s="49">
        <v>0</v>
      </c>
      <c r="AJ385" s="49">
        <v>0</v>
      </c>
      <c r="AK385" s="49">
        <v>0</v>
      </c>
      <c r="AL385" s="49">
        <v>0</v>
      </c>
      <c r="AM385" s="49">
        <v>0</v>
      </c>
      <c r="AN385" s="49">
        <v>0</v>
      </c>
      <c r="AO385" s="49">
        <v>0</v>
      </c>
      <c r="AP385" s="49">
        <v>4.4959800000000003</v>
      </c>
      <c r="AQ385" s="47" t="s">
        <v>1533</v>
      </c>
      <c r="AR385" s="48">
        <v>137.27187999999998</v>
      </c>
      <c r="AT385" s="46" t="s">
        <v>1443</v>
      </c>
      <c r="AU385" s="45">
        <v>0</v>
      </c>
      <c r="AV385" s="44" t="s">
        <v>3339</v>
      </c>
      <c r="AW385" s="43">
        <v>43998</v>
      </c>
      <c r="AX385" s="42">
        <v>0.45833000000000002</v>
      </c>
      <c r="AY385" s="41">
        <v>15</v>
      </c>
      <c r="AZ385" s="40"/>
      <c r="BA385" s="40"/>
      <c r="BB385" s="40"/>
      <c r="BC385" s="40"/>
      <c r="BD385" s="40"/>
      <c r="BE385" s="40"/>
      <c r="BF385" s="39" t="s">
        <v>2694</v>
      </c>
      <c r="BG385" s="38">
        <v>44592</v>
      </c>
      <c r="BK385" s="37"/>
      <c r="BL385" s="37"/>
      <c r="BM385" s="37"/>
      <c r="BN385" s="32"/>
      <c r="BP385" s="36"/>
      <c r="BQ385" s="36"/>
      <c r="BR385" s="36"/>
      <c r="CE385" s="35">
        <f t="shared" si="79"/>
        <v>0</v>
      </c>
      <c r="CF385" s="33">
        <f t="shared" si="80"/>
        <v>0</v>
      </c>
      <c r="CG385" s="34">
        <f t="shared" si="81"/>
        <v>21.499220000000001</v>
      </c>
      <c r="CH385" s="33">
        <f t="shared" si="82"/>
        <v>95.656120000000001</v>
      </c>
    </row>
    <row r="386" spans="1:86" ht="75" customHeight="1" x14ac:dyDescent="0.25">
      <c r="A386" s="53">
        <v>0</v>
      </c>
      <c r="B386" s="52" t="s">
        <v>2683</v>
      </c>
      <c r="C386" s="51">
        <v>300000004116</v>
      </c>
      <c r="D386" s="51">
        <v>1020206872</v>
      </c>
      <c r="E386" s="50" t="s">
        <v>1534</v>
      </c>
      <c r="F386" s="48">
        <v>10.985010000000001</v>
      </c>
      <c r="G386" s="48">
        <v>10.985010000000001</v>
      </c>
      <c r="H386" s="48">
        <v>0</v>
      </c>
      <c r="I386" s="48">
        <v>0</v>
      </c>
      <c r="J386" s="48">
        <v>0</v>
      </c>
      <c r="K386" s="48">
        <v>0</v>
      </c>
      <c r="L386" s="48">
        <v>10.985010000000001</v>
      </c>
      <c r="M386" s="48">
        <v>0</v>
      </c>
      <c r="N386" s="48">
        <v>0</v>
      </c>
      <c r="O386" s="48">
        <f t="shared" si="75"/>
        <v>89.484059999999999</v>
      </c>
      <c r="P386" s="48">
        <f t="shared" si="76"/>
        <v>78.082880000000003</v>
      </c>
      <c r="Q386" s="48">
        <v>87.136700000000005</v>
      </c>
      <c r="R386" s="48">
        <v>75.735520000000008</v>
      </c>
      <c r="S386" s="48">
        <v>68.407070000000004</v>
      </c>
      <c r="T386" s="48">
        <v>57.005890000000001</v>
      </c>
      <c r="U386" s="48">
        <v>18.72963</v>
      </c>
      <c r="V386" s="48">
        <v>18.72963</v>
      </c>
      <c r="W386" s="48">
        <v>0</v>
      </c>
      <c r="X386" s="48">
        <v>0</v>
      </c>
      <c r="Y386" s="48">
        <v>0</v>
      </c>
      <c r="Z386" s="48">
        <v>0</v>
      </c>
      <c r="AA386" s="49">
        <f t="shared" si="77"/>
        <v>2.3473600000000001</v>
      </c>
      <c r="AB386" s="49">
        <f t="shared" si="78"/>
        <v>2.3473600000000001</v>
      </c>
      <c r="AC386" s="49">
        <v>0</v>
      </c>
      <c r="AD386" s="49">
        <v>0</v>
      </c>
      <c r="AE386" s="49">
        <v>0</v>
      </c>
      <c r="AF386" s="49">
        <v>0</v>
      </c>
      <c r="AG386" s="49">
        <v>0</v>
      </c>
      <c r="AH386" s="49">
        <v>0</v>
      </c>
      <c r="AI386" s="49">
        <v>0</v>
      </c>
      <c r="AJ386" s="49">
        <v>0</v>
      </c>
      <c r="AK386" s="49">
        <v>0</v>
      </c>
      <c r="AL386" s="49">
        <v>0</v>
      </c>
      <c r="AM386" s="49">
        <v>0</v>
      </c>
      <c r="AN386" s="49">
        <v>0</v>
      </c>
      <c r="AO386" s="49">
        <v>0</v>
      </c>
      <c r="AP386" s="49">
        <v>2.3473600000000001</v>
      </c>
      <c r="AQ386" s="47" t="s">
        <v>1535</v>
      </c>
      <c r="AR386" s="48">
        <v>89.067890000000006</v>
      </c>
      <c r="AT386" s="46" t="s">
        <v>1443</v>
      </c>
      <c r="AU386" s="45">
        <v>0</v>
      </c>
      <c r="AV386" s="44" t="s">
        <v>3340</v>
      </c>
      <c r="AW386" s="43">
        <v>43970</v>
      </c>
      <c r="AX386" s="42">
        <v>0.45833000000000002</v>
      </c>
      <c r="AY386" s="41">
        <v>7</v>
      </c>
      <c r="AZ386" s="40"/>
      <c r="BA386" s="40"/>
      <c r="BB386" s="40"/>
      <c r="BC386" s="40"/>
      <c r="BD386" s="40"/>
      <c r="BE386" s="40"/>
      <c r="BF386" s="39" t="s">
        <v>2694</v>
      </c>
      <c r="BG386" s="38">
        <v>44620</v>
      </c>
      <c r="BK386" s="37"/>
      <c r="BL386" s="37"/>
      <c r="BM386" s="37"/>
      <c r="BN386" s="32"/>
      <c r="BP386" s="36"/>
      <c r="BQ386" s="36"/>
      <c r="BR386" s="36"/>
      <c r="CE386" s="35">
        <f t="shared" si="79"/>
        <v>0</v>
      </c>
      <c r="CF386" s="33">
        <f t="shared" si="80"/>
        <v>0</v>
      </c>
      <c r="CG386" s="34">
        <f t="shared" si="81"/>
        <v>18.72963</v>
      </c>
      <c r="CH386" s="33">
        <f t="shared" si="82"/>
        <v>57.005890000000001</v>
      </c>
    </row>
    <row r="387" spans="1:86" ht="45" customHeight="1" x14ac:dyDescent="0.25">
      <c r="A387" s="53">
        <v>0</v>
      </c>
      <c r="B387" s="52" t="s">
        <v>2683</v>
      </c>
      <c r="C387" s="51">
        <v>300000004078</v>
      </c>
      <c r="D387" s="51">
        <v>1020205233</v>
      </c>
      <c r="E387" s="50" t="s">
        <v>1536</v>
      </c>
      <c r="F387" s="48">
        <v>35.730249999999998</v>
      </c>
      <c r="G387" s="48">
        <v>35.730249999999998</v>
      </c>
      <c r="H387" s="48">
        <v>0</v>
      </c>
      <c r="I387" s="48">
        <v>0</v>
      </c>
      <c r="J387" s="48">
        <v>0</v>
      </c>
      <c r="K387" s="48">
        <v>0</v>
      </c>
      <c r="L387" s="48">
        <v>35.730249999999998</v>
      </c>
      <c r="M387" s="48">
        <v>0</v>
      </c>
      <c r="N387" s="48">
        <v>0</v>
      </c>
      <c r="O387" s="48">
        <f t="shared" si="75"/>
        <v>110.08918</v>
      </c>
      <c r="P387" s="48">
        <f t="shared" si="76"/>
        <v>96.61296999999999</v>
      </c>
      <c r="Q387" s="48">
        <v>86.706730000000007</v>
      </c>
      <c r="R387" s="48">
        <v>73.230519999999999</v>
      </c>
      <c r="S387" s="48">
        <v>80.857280000000003</v>
      </c>
      <c r="T387" s="48">
        <v>67.381069999999994</v>
      </c>
      <c r="U387" s="48">
        <v>5.84945</v>
      </c>
      <c r="V387" s="48">
        <v>5.84945</v>
      </c>
      <c r="W387" s="48">
        <v>0</v>
      </c>
      <c r="X387" s="48">
        <v>0</v>
      </c>
      <c r="Y387" s="48">
        <v>0</v>
      </c>
      <c r="Z387" s="48">
        <v>0</v>
      </c>
      <c r="AA387" s="49">
        <f t="shared" si="77"/>
        <v>23.382449999999999</v>
      </c>
      <c r="AB387" s="49">
        <f t="shared" si="78"/>
        <v>23.382449999999999</v>
      </c>
      <c r="AC387" s="49">
        <v>13.13077</v>
      </c>
      <c r="AD387" s="49">
        <v>3.8752599999999999</v>
      </c>
      <c r="AE387" s="49">
        <v>2.3289499999999999</v>
      </c>
      <c r="AF387" s="49">
        <v>0.55961000000000005</v>
      </c>
      <c r="AG387" s="49">
        <v>0</v>
      </c>
      <c r="AH387" s="49">
        <v>0</v>
      </c>
      <c r="AI387" s="49">
        <v>0</v>
      </c>
      <c r="AJ387" s="49">
        <v>0</v>
      </c>
      <c r="AK387" s="49">
        <v>0</v>
      </c>
      <c r="AL387" s="49">
        <v>0</v>
      </c>
      <c r="AM387" s="49">
        <v>0</v>
      </c>
      <c r="AN387" s="49">
        <v>0</v>
      </c>
      <c r="AO387" s="49">
        <v>0</v>
      </c>
      <c r="AP387" s="49">
        <v>3.48786</v>
      </c>
      <c r="AQ387" s="47" t="s">
        <v>1537</v>
      </c>
      <c r="AR387" s="48">
        <v>132.34322</v>
      </c>
      <c r="AT387" s="46" t="s">
        <v>1443</v>
      </c>
      <c r="AU387" s="45">
        <v>0</v>
      </c>
      <c r="AV387" s="44" t="s">
        <v>3341</v>
      </c>
      <c r="AW387" s="43">
        <v>43851</v>
      </c>
      <c r="AX387" s="42">
        <v>0.45833000000000002</v>
      </c>
      <c r="AY387" s="41">
        <v>7</v>
      </c>
      <c r="AZ387" s="40"/>
      <c r="BA387" s="40"/>
      <c r="BB387" s="40"/>
      <c r="BC387" s="40"/>
      <c r="BD387" s="40"/>
      <c r="BE387" s="40"/>
      <c r="BF387" s="39" t="s">
        <v>2694</v>
      </c>
      <c r="BG387" s="38">
        <v>44620</v>
      </c>
      <c r="BK387" s="37"/>
      <c r="BL387" s="37"/>
      <c r="BM387" s="37"/>
      <c r="BN387" s="32"/>
      <c r="BP387" s="36"/>
      <c r="BQ387" s="36"/>
      <c r="BR387" s="36"/>
      <c r="CE387" s="35">
        <f t="shared" si="79"/>
        <v>0</v>
      </c>
      <c r="CF387" s="33">
        <f t="shared" si="80"/>
        <v>0</v>
      </c>
      <c r="CG387" s="34">
        <f t="shared" si="81"/>
        <v>5.84945</v>
      </c>
      <c r="CH387" s="33">
        <f t="shared" si="82"/>
        <v>67.381069999999994</v>
      </c>
    </row>
    <row r="388" spans="1:86" ht="60" customHeight="1" x14ac:dyDescent="0.25">
      <c r="A388" s="53">
        <v>0</v>
      </c>
      <c r="B388" s="52" t="s">
        <v>2683</v>
      </c>
      <c r="C388" s="51">
        <v>300000004154</v>
      </c>
      <c r="D388" s="51">
        <v>1020206106</v>
      </c>
      <c r="E388" s="50" t="s">
        <v>1538</v>
      </c>
      <c r="F388" s="48">
        <v>66.466920000000002</v>
      </c>
      <c r="G388" s="48">
        <v>66.466920000000002</v>
      </c>
      <c r="H388" s="48">
        <v>0</v>
      </c>
      <c r="I388" s="48">
        <v>0</v>
      </c>
      <c r="J388" s="48">
        <v>0</v>
      </c>
      <c r="K388" s="48">
        <v>0</v>
      </c>
      <c r="L388" s="48">
        <v>66.466920000000002</v>
      </c>
      <c r="M388" s="48">
        <v>0</v>
      </c>
      <c r="N388" s="48">
        <v>0</v>
      </c>
      <c r="O388" s="48">
        <f t="shared" si="75"/>
        <v>233.36816999999996</v>
      </c>
      <c r="P388" s="48">
        <f t="shared" si="76"/>
        <v>198.37864999999996</v>
      </c>
      <c r="Q388" s="48">
        <v>226.38825999999997</v>
      </c>
      <c r="R388" s="48">
        <v>191.39873999999998</v>
      </c>
      <c r="S388" s="48">
        <v>209.93709999999999</v>
      </c>
      <c r="T388" s="48">
        <v>174.94757999999999</v>
      </c>
      <c r="U388" s="48">
        <v>16.451160000000002</v>
      </c>
      <c r="V388" s="48">
        <v>16.451160000000002</v>
      </c>
      <c r="W388" s="48">
        <v>0</v>
      </c>
      <c r="X388" s="48">
        <v>0</v>
      </c>
      <c r="Y388" s="48">
        <v>0</v>
      </c>
      <c r="Z388" s="48">
        <v>0</v>
      </c>
      <c r="AA388" s="49">
        <f t="shared" si="77"/>
        <v>6.9799100000000003</v>
      </c>
      <c r="AB388" s="49">
        <f t="shared" si="78"/>
        <v>6.9799100000000003</v>
      </c>
      <c r="AC388" s="49">
        <v>0</v>
      </c>
      <c r="AD388" s="49">
        <v>0</v>
      </c>
      <c r="AE388" s="49">
        <v>0</v>
      </c>
      <c r="AF388" s="49">
        <v>0</v>
      </c>
      <c r="AG388" s="49">
        <v>0</v>
      </c>
      <c r="AH388" s="49">
        <v>0</v>
      </c>
      <c r="AI388" s="49">
        <v>0</v>
      </c>
      <c r="AJ388" s="49">
        <v>0</v>
      </c>
      <c r="AK388" s="49">
        <v>0</v>
      </c>
      <c r="AL388" s="49">
        <v>0</v>
      </c>
      <c r="AM388" s="49">
        <v>0</v>
      </c>
      <c r="AN388" s="49">
        <v>0</v>
      </c>
      <c r="AO388" s="49">
        <v>0</v>
      </c>
      <c r="AP388" s="49">
        <v>6.9799100000000003</v>
      </c>
      <c r="AQ388" s="47" t="s">
        <v>1539</v>
      </c>
      <c r="AR388" s="48">
        <v>264.84556999999995</v>
      </c>
      <c r="AT388" s="46" t="s">
        <v>1443</v>
      </c>
      <c r="AU388" s="45">
        <v>0</v>
      </c>
      <c r="AV388" s="44" t="s">
        <v>3342</v>
      </c>
      <c r="AW388" s="43">
        <v>43985</v>
      </c>
      <c r="AX388" s="42">
        <v>0.45833000000000002</v>
      </c>
      <c r="AY388" s="41">
        <v>15</v>
      </c>
      <c r="AZ388" s="40"/>
      <c r="BA388" s="40"/>
      <c r="BB388" s="40"/>
      <c r="BC388" s="40"/>
      <c r="BD388" s="40"/>
      <c r="BE388" s="40"/>
      <c r="BF388" s="39" t="s">
        <v>2694</v>
      </c>
      <c r="BG388" s="38">
        <v>44620</v>
      </c>
      <c r="BK388" s="37"/>
      <c r="BL388" s="37"/>
      <c r="BM388" s="37"/>
      <c r="BN388" s="32"/>
      <c r="BP388" s="36"/>
      <c r="BQ388" s="36"/>
      <c r="BR388" s="36"/>
      <c r="CE388" s="35">
        <f t="shared" si="79"/>
        <v>0</v>
      </c>
      <c r="CF388" s="33">
        <f t="shared" si="80"/>
        <v>0</v>
      </c>
      <c r="CG388" s="34">
        <f t="shared" si="81"/>
        <v>16.451160000000002</v>
      </c>
      <c r="CH388" s="33">
        <f t="shared" si="82"/>
        <v>174.94757999999999</v>
      </c>
    </row>
    <row r="389" spans="1:86" ht="90" customHeight="1" x14ac:dyDescent="0.25">
      <c r="A389" s="53">
        <v>0</v>
      </c>
      <c r="B389" s="52" t="s">
        <v>2683</v>
      </c>
      <c r="C389" s="51">
        <v>300000004129</v>
      </c>
      <c r="D389" s="51">
        <v>1020206121</v>
      </c>
      <c r="E389" s="50" t="s">
        <v>1540</v>
      </c>
      <c r="F389" s="48">
        <v>5.49824</v>
      </c>
      <c r="G389" s="48">
        <v>5.49824</v>
      </c>
      <c r="H389" s="48">
        <v>0</v>
      </c>
      <c r="I389" s="48">
        <v>0</v>
      </c>
      <c r="J389" s="48">
        <v>0</v>
      </c>
      <c r="K389" s="48">
        <v>0</v>
      </c>
      <c r="L389" s="48">
        <v>5.49824</v>
      </c>
      <c r="M389" s="48">
        <v>0</v>
      </c>
      <c r="N389" s="48">
        <v>0</v>
      </c>
      <c r="O389" s="48">
        <f t="shared" si="75"/>
        <v>98.380229999999997</v>
      </c>
      <c r="P389" s="48">
        <f t="shared" si="76"/>
        <v>88.510729999999995</v>
      </c>
      <c r="Q389" s="48">
        <v>81.413619999999995</v>
      </c>
      <c r="R389" s="48">
        <v>71.544119999999992</v>
      </c>
      <c r="S389" s="48">
        <v>59.216999999999999</v>
      </c>
      <c r="T389" s="48">
        <v>49.347499999999997</v>
      </c>
      <c r="U389" s="48">
        <v>22.196619999999999</v>
      </c>
      <c r="V389" s="48">
        <v>22.196619999999999</v>
      </c>
      <c r="W389" s="48">
        <v>0</v>
      </c>
      <c r="X389" s="48">
        <v>0</v>
      </c>
      <c r="Y389" s="48">
        <v>0</v>
      </c>
      <c r="Z389" s="48">
        <v>0</v>
      </c>
      <c r="AA389" s="49">
        <f t="shared" si="77"/>
        <v>16.966610000000003</v>
      </c>
      <c r="AB389" s="49">
        <f t="shared" si="78"/>
        <v>16.966610000000003</v>
      </c>
      <c r="AC389" s="49">
        <v>5.04115</v>
      </c>
      <c r="AD389" s="49">
        <v>1.50542</v>
      </c>
      <c r="AE389" s="49">
        <v>3.2092399999999999</v>
      </c>
      <c r="AF389" s="49">
        <v>0.25336999999999998</v>
      </c>
      <c r="AG389" s="49">
        <v>0</v>
      </c>
      <c r="AH389" s="49">
        <v>0</v>
      </c>
      <c r="AI389" s="49">
        <v>0</v>
      </c>
      <c r="AJ389" s="49">
        <v>0</v>
      </c>
      <c r="AK389" s="49">
        <v>0</v>
      </c>
      <c r="AL389" s="49">
        <v>0</v>
      </c>
      <c r="AM389" s="49">
        <v>0</v>
      </c>
      <c r="AN389" s="49">
        <v>0</v>
      </c>
      <c r="AO389" s="49">
        <v>0</v>
      </c>
      <c r="AP389" s="49">
        <v>6.9574300000000004</v>
      </c>
      <c r="AQ389" s="47" t="s">
        <v>1541</v>
      </c>
      <c r="AR389" s="48">
        <v>94.008970000000005</v>
      </c>
      <c r="AT389" s="46" t="s">
        <v>1443</v>
      </c>
      <c r="AU389" s="45">
        <v>0</v>
      </c>
      <c r="AV389" s="44" t="s">
        <v>3343</v>
      </c>
      <c r="AW389" s="43">
        <v>43283</v>
      </c>
      <c r="AX389" s="42">
        <v>0.45833000000000002</v>
      </c>
      <c r="AY389" s="41">
        <v>6</v>
      </c>
      <c r="AZ389" s="40"/>
      <c r="BA389" s="40"/>
      <c r="BB389" s="40"/>
      <c r="BC389" s="40"/>
      <c r="BD389" s="40"/>
      <c r="BE389" s="40"/>
      <c r="BF389" s="39" t="s">
        <v>2695</v>
      </c>
      <c r="BG389" s="38">
        <v>44680</v>
      </c>
      <c r="BK389" s="37"/>
      <c r="BL389" s="37"/>
      <c r="BM389" s="37"/>
      <c r="BN389" s="32"/>
      <c r="BP389" s="36"/>
      <c r="BQ389" s="36"/>
      <c r="BR389" s="36"/>
      <c r="CE389" s="35">
        <f t="shared" si="79"/>
        <v>0</v>
      </c>
      <c r="CF389" s="33">
        <f t="shared" si="80"/>
        <v>0</v>
      </c>
      <c r="CG389" s="34">
        <f t="shared" si="81"/>
        <v>22.196619999999999</v>
      </c>
      <c r="CH389" s="33">
        <f t="shared" si="82"/>
        <v>49.347499999999997</v>
      </c>
    </row>
    <row r="390" spans="1:86" ht="60" customHeight="1" x14ac:dyDescent="0.25">
      <c r="A390" s="53">
        <v>0</v>
      </c>
      <c r="B390" s="52">
        <v>0</v>
      </c>
      <c r="C390" s="51">
        <v>300000001223</v>
      </c>
      <c r="D390" s="51">
        <v>1010200308</v>
      </c>
      <c r="E390" s="50" t="s">
        <v>2793</v>
      </c>
      <c r="F390" s="48">
        <v>1460.2361000000001</v>
      </c>
      <c r="G390" s="48">
        <v>1460.2361000000001</v>
      </c>
      <c r="H390" s="48">
        <v>0</v>
      </c>
      <c r="I390" s="48">
        <v>0</v>
      </c>
      <c r="J390" s="48">
        <v>0</v>
      </c>
      <c r="K390" s="48">
        <v>773.34878000000003</v>
      </c>
      <c r="L390" s="48">
        <v>0</v>
      </c>
      <c r="M390" s="48">
        <v>686.88732000000005</v>
      </c>
      <c r="N390" s="48">
        <v>520.0945200000001</v>
      </c>
      <c r="O390" s="48">
        <f t="shared" si="75"/>
        <v>0</v>
      </c>
      <c r="P390" s="48">
        <f t="shared" si="76"/>
        <v>0</v>
      </c>
      <c r="Q390" s="48">
        <v>0</v>
      </c>
      <c r="R390" s="48">
        <v>0</v>
      </c>
      <c r="S390" s="48">
        <v>0</v>
      </c>
      <c r="T390" s="48">
        <v>0</v>
      </c>
      <c r="U390" s="48">
        <v>0</v>
      </c>
      <c r="V390" s="48">
        <v>0</v>
      </c>
      <c r="W390" s="48">
        <v>0</v>
      </c>
      <c r="X390" s="48">
        <v>0</v>
      </c>
      <c r="Y390" s="48">
        <v>0</v>
      </c>
      <c r="Z390" s="48">
        <v>0</v>
      </c>
      <c r="AA390" s="49">
        <f t="shared" si="77"/>
        <v>0</v>
      </c>
      <c r="AB390" s="49">
        <f t="shared" si="78"/>
        <v>0</v>
      </c>
      <c r="AC390" s="49">
        <v>0</v>
      </c>
      <c r="AD390" s="49">
        <v>0</v>
      </c>
      <c r="AE390" s="49">
        <v>0</v>
      </c>
      <c r="AF390" s="49">
        <v>0</v>
      </c>
      <c r="AG390" s="49">
        <v>0</v>
      </c>
      <c r="AH390" s="49">
        <v>0</v>
      </c>
      <c r="AI390" s="49">
        <v>0</v>
      </c>
      <c r="AJ390" s="49">
        <v>0</v>
      </c>
      <c r="AK390" s="49">
        <v>0</v>
      </c>
      <c r="AL390" s="49">
        <v>0</v>
      </c>
      <c r="AM390" s="49">
        <v>0</v>
      </c>
      <c r="AN390" s="49">
        <v>0</v>
      </c>
      <c r="AO390" s="49">
        <v>0</v>
      </c>
      <c r="AP390" s="49">
        <v>0</v>
      </c>
      <c r="AQ390" s="47" t="s">
        <v>3344</v>
      </c>
      <c r="AR390" s="48">
        <v>0</v>
      </c>
      <c r="AT390" s="46" t="s">
        <v>1443</v>
      </c>
      <c r="AU390" s="45">
        <v>0</v>
      </c>
      <c r="AV390" s="44" t="s">
        <v>3345</v>
      </c>
      <c r="AW390" s="43">
        <v>41393</v>
      </c>
      <c r="AX390" s="42">
        <v>0.45833000000000002</v>
      </c>
      <c r="AY390" s="41">
        <v>15</v>
      </c>
      <c r="AZ390" s="40"/>
      <c r="BA390" s="40"/>
      <c r="BB390" s="40"/>
      <c r="BC390" s="40"/>
      <c r="BD390" s="40"/>
      <c r="BE390" s="40"/>
      <c r="BF390" s="39">
        <v>0</v>
      </c>
      <c r="BG390" s="38">
        <v>0</v>
      </c>
      <c r="BK390" s="37"/>
      <c r="BL390" s="37"/>
      <c r="BM390" s="37"/>
      <c r="BN390" s="32"/>
      <c r="BP390" s="36"/>
      <c r="BQ390" s="36"/>
      <c r="BR390" s="36"/>
      <c r="CE390" s="35">
        <f t="shared" si="79"/>
        <v>0</v>
      </c>
      <c r="CF390" s="33">
        <f t="shared" si="80"/>
        <v>0</v>
      </c>
      <c r="CG390" s="34">
        <f t="shared" si="81"/>
        <v>0</v>
      </c>
      <c r="CH390" s="33">
        <f t="shared" si="82"/>
        <v>0</v>
      </c>
    </row>
    <row r="391" spans="1:86" ht="45" customHeight="1" x14ac:dyDescent="0.25">
      <c r="A391" s="53">
        <v>0</v>
      </c>
      <c r="B391" s="52" t="s">
        <v>2683</v>
      </c>
      <c r="C391" s="51">
        <v>300000001989</v>
      </c>
      <c r="D391" s="51">
        <v>1020202700</v>
      </c>
      <c r="E391" s="50" t="s">
        <v>2794</v>
      </c>
      <c r="F391" s="48">
        <v>126.67759000000001</v>
      </c>
      <c r="G391" s="48">
        <v>126.67759000000001</v>
      </c>
      <c r="H391" s="48">
        <v>0</v>
      </c>
      <c r="I391" s="48">
        <v>0</v>
      </c>
      <c r="J391" s="48">
        <v>0</v>
      </c>
      <c r="K391" s="48">
        <v>102.39302000000001</v>
      </c>
      <c r="L391" s="48">
        <v>24.284569999999999</v>
      </c>
      <c r="M391" s="48">
        <v>0</v>
      </c>
      <c r="N391" s="48">
        <v>0</v>
      </c>
      <c r="O391" s="48">
        <f t="shared" si="75"/>
        <v>69.715699999999998</v>
      </c>
      <c r="P391" s="48">
        <f t="shared" si="76"/>
        <v>69.715699999999998</v>
      </c>
      <c r="Q391" s="48">
        <v>0</v>
      </c>
      <c r="R391" s="48">
        <v>0</v>
      </c>
      <c r="S391" s="48">
        <v>0</v>
      </c>
      <c r="T391" s="48">
        <v>0</v>
      </c>
      <c r="U391" s="48">
        <v>0</v>
      </c>
      <c r="V391" s="48">
        <v>0</v>
      </c>
      <c r="W391" s="48">
        <v>0</v>
      </c>
      <c r="X391" s="48">
        <v>0</v>
      </c>
      <c r="Y391" s="48">
        <v>0</v>
      </c>
      <c r="Z391" s="48">
        <v>0</v>
      </c>
      <c r="AA391" s="49">
        <f t="shared" si="77"/>
        <v>69.715699999999998</v>
      </c>
      <c r="AB391" s="49">
        <f t="shared" si="78"/>
        <v>69.715699999999998</v>
      </c>
      <c r="AC391" s="49">
        <v>10.893980000000001</v>
      </c>
      <c r="AD391" s="49">
        <v>3.2869599999999997</v>
      </c>
      <c r="AE391" s="49">
        <v>40.203580000000002</v>
      </c>
      <c r="AF391" s="49">
        <v>0.33118000000000003</v>
      </c>
      <c r="AG391" s="49">
        <v>0</v>
      </c>
      <c r="AH391" s="49">
        <v>0</v>
      </c>
      <c r="AI391" s="49">
        <v>0</v>
      </c>
      <c r="AJ391" s="49">
        <v>0</v>
      </c>
      <c r="AK391" s="49">
        <v>0</v>
      </c>
      <c r="AL391" s="49">
        <v>0</v>
      </c>
      <c r="AM391" s="49">
        <v>15</v>
      </c>
      <c r="AN391" s="49">
        <v>0</v>
      </c>
      <c r="AO391" s="49">
        <v>0</v>
      </c>
      <c r="AP391" s="49">
        <v>0</v>
      </c>
      <c r="AQ391" s="47" t="s">
        <v>3346</v>
      </c>
      <c r="AR391" s="48">
        <v>0</v>
      </c>
      <c r="AT391" s="46" t="s">
        <v>1443</v>
      </c>
      <c r="AU391" s="45">
        <v>0</v>
      </c>
      <c r="AV391" s="44" t="s">
        <v>3347</v>
      </c>
      <c r="AW391" s="43">
        <v>42420</v>
      </c>
      <c r="AX391" s="42">
        <v>0.45833000000000002</v>
      </c>
      <c r="AY391" s="41">
        <v>15</v>
      </c>
      <c r="AZ391" s="40"/>
      <c r="BA391" s="40"/>
      <c r="BB391" s="40"/>
      <c r="BC391" s="40"/>
      <c r="BD391" s="40"/>
      <c r="BE391" s="40"/>
      <c r="BF391" s="39">
        <v>0</v>
      </c>
      <c r="BG391" s="38">
        <v>0</v>
      </c>
      <c r="BK391" s="37"/>
      <c r="BL391" s="37"/>
      <c r="BM391" s="37"/>
      <c r="BN391" s="32"/>
      <c r="BP391" s="36"/>
      <c r="BQ391" s="36"/>
      <c r="BR391" s="36"/>
      <c r="CE391" s="35">
        <f t="shared" si="79"/>
        <v>0</v>
      </c>
      <c r="CF391" s="33">
        <f t="shared" si="80"/>
        <v>0</v>
      </c>
      <c r="CG391" s="34">
        <f t="shared" si="81"/>
        <v>0</v>
      </c>
      <c r="CH391" s="33">
        <f t="shared" si="82"/>
        <v>0</v>
      </c>
    </row>
    <row r="392" spans="1:86" ht="90" customHeight="1" x14ac:dyDescent="0.25">
      <c r="A392" s="53">
        <v>0</v>
      </c>
      <c r="B392" s="52" t="s">
        <v>2683</v>
      </c>
      <c r="C392" s="51">
        <v>300000004148</v>
      </c>
      <c r="D392" s="51">
        <v>1020203420</v>
      </c>
      <c r="E392" s="50" t="s">
        <v>1542</v>
      </c>
      <c r="F392" s="48">
        <v>112.93942</v>
      </c>
      <c r="G392" s="48">
        <v>112.93942</v>
      </c>
      <c r="H392" s="48">
        <v>0</v>
      </c>
      <c r="I392" s="48">
        <v>0</v>
      </c>
      <c r="J392" s="48">
        <v>0</v>
      </c>
      <c r="K392" s="48">
        <v>67.135260000000002</v>
      </c>
      <c r="L392" s="48">
        <v>45.804160000000003</v>
      </c>
      <c r="M392" s="48">
        <v>0</v>
      </c>
      <c r="N392" s="48">
        <v>0</v>
      </c>
      <c r="O392" s="48">
        <f t="shared" si="75"/>
        <v>162.44851</v>
      </c>
      <c r="P392" s="48">
        <f t="shared" si="76"/>
        <v>148.21958000000001</v>
      </c>
      <c r="Q392" s="48">
        <v>148.9332</v>
      </c>
      <c r="R392" s="48">
        <v>134.70427000000001</v>
      </c>
      <c r="S392" s="48">
        <v>85.373599999999996</v>
      </c>
      <c r="T392" s="48">
        <v>71.144670000000005</v>
      </c>
      <c r="U392" s="48">
        <v>63.559600000000003</v>
      </c>
      <c r="V392" s="48">
        <v>63.559600000000003</v>
      </c>
      <c r="W392" s="48">
        <v>0</v>
      </c>
      <c r="X392" s="48">
        <v>0</v>
      </c>
      <c r="Y392" s="48">
        <v>0</v>
      </c>
      <c r="Z392" s="48">
        <v>0</v>
      </c>
      <c r="AA392" s="49">
        <f t="shared" si="77"/>
        <v>13.515309999999999</v>
      </c>
      <c r="AB392" s="49">
        <f t="shared" si="78"/>
        <v>13.515309999999999</v>
      </c>
      <c r="AC392" s="49">
        <v>3.81569</v>
      </c>
      <c r="AD392" s="49">
        <v>1.1426799999999999</v>
      </c>
      <c r="AE392" s="49">
        <v>1.90038</v>
      </c>
      <c r="AF392" s="49">
        <v>7.3910000000000003E-2</v>
      </c>
      <c r="AG392" s="49">
        <v>0</v>
      </c>
      <c r="AH392" s="49">
        <v>0</v>
      </c>
      <c r="AI392" s="49">
        <v>0</v>
      </c>
      <c r="AJ392" s="49">
        <v>0</v>
      </c>
      <c r="AK392" s="49">
        <v>0</v>
      </c>
      <c r="AL392" s="49">
        <v>0</v>
      </c>
      <c r="AM392" s="49">
        <v>0</v>
      </c>
      <c r="AN392" s="49">
        <v>0</v>
      </c>
      <c r="AO392" s="49">
        <v>0</v>
      </c>
      <c r="AP392" s="49">
        <v>6.5826500000000001</v>
      </c>
      <c r="AQ392" s="47" t="s">
        <v>1543</v>
      </c>
      <c r="AR392" s="48">
        <v>261.15899999999999</v>
      </c>
      <c r="AT392" s="46" t="s">
        <v>1443</v>
      </c>
      <c r="AU392" s="45">
        <v>0</v>
      </c>
      <c r="AV392" s="44" t="s">
        <v>3348</v>
      </c>
      <c r="AW392" s="43">
        <v>43091</v>
      </c>
      <c r="AX392" s="42">
        <v>0.46610000000000001</v>
      </c>
      <c r="AY392" s="41">
        <v>15</v>
      </c>
      <c r="AZ392" s="40"/>
      <c r="BA392" s="40"/>
      <c r="BB392" s="40"/>
      <c r="BC392" s="40"/>
      <c r="BD392" s="40"/>
      <c r="BE392" s="40"/>
      <c r="BF392" s="39" t="s">
        <v>2696</v>
      </c>
      <c r="BG392" s="38">
        <v>44771</v>
      </c>
      <c r="BK392" s="37"/>
      <c r="BL392" s="37"/>
      <c r="BM392" s="114">
        <f>D392</f>
        <v>1020203420</v>
      </c>
      <c r="BN392" s="32" t="s">
        <v>2233</v>
      </c>
      <c r="BO392" s="113" t="e">
        <v>#VALUE!</v>
      </c>
      <c r="BP392" s="31">
        <v>6582.65</v>
      </c>
      <c r="BQ392" s="112" t="e">
        <f>BO392-BP392/1000</f>
        <v>#VALUE!</v>
      </c>
      <c r="BR392" s="36"/>
      <c r="CE392" s="35">
        <f t="shared" si="79"/>
        <v>0</v>
      </c>
      <c r="CF392" s="33">
        <f t="shared" si="80"/>
        <v>0</v>
      </c>
      <c r="CG392" s="34">
        <f t="shared" si="81"/>
        <v>63.559600000000003</v>
      </c>
      <c r="CH392" s="33">
        <f t="shared" si="82"/>
        <v>71.144670000000005</v>
      </c>
    </row>
    <row r="393" spans="1:86" ht="75" customHeight="1" x14ac:dyDescent="0.25">
      <c r="A393" s="53">
        <v>0</v>
      </c>
      <c r="B393" s="52" t="s">
        <v>2683</v>
      </c>
      <c r="C393" s="51">
        <v>300000002402</v>
      </c>
      <c r="D393" s="51">
        <v>1020203461</v>
      </c>
      <c r="E393" s="50" t="s">
        <v>1544</v>
      </c>
      <c r="F393" s="48">
        <v>103.24529999999999</v>
      </c>
      <c r="G393" s="48">
        <v>103.24529999999999</v>
      </c>
      <c r="H393" s="48">
        <v>0</v>
      </c>
      <c r="I393" s="48">
        <v>0</v>
      </c>
      <c r="J393" s="48">
        <v>0</v>
      </c>
      <c r="K393" s="48">
        <v>72.305899999999994</v>
      </c>
      <c r="L393" s="48">
        <v>30.939399999999999</v>
      </c>
      <c r="M393" s="48">
        <v>0</v>
      </c>
      <c r="N393" s="48">
        <v>0</v>
      </c>
      <c r="O393" s="48">
        <f t="shared" si="75"/>
        <v>1264.5322139999998</v>
      </c>
      <c r="P393" s="48">
        <f t="shared" si="76"/>
        <v>1105.9887899999999</v>
      </c>
      <c r="Q393" s="48">
        <v>352.89720999999997</v>
      </c>
      <c r="R393" s="48">
        <v>307.79953</v>
      </c>
      <c r="S393" s="48">
        <v>270.58605999999997</v>
      </c>
      <c r="T393" s="48">
        <v>225.48838000000001</v>
      </c>
      <c r="U393" s="48">
        <v>82.311149999999998</v>
      </c>
      <c r="V393" s="48">
        <v>82.311149999999998</v>
      </c>
      <c r="W393" s="48">
        <v>680.67446399999994</v>
      </c>
      <c r="X393" s="48">
        <v>567.22871999999995</v>
      </c>
      <c r="Y393" s="48">
        <v>0</v>
      </c>
      <c r="Z393" s="48">
        <v>0</v>
      </c>
      <c r="AA393" s="49">
        <f t="shared" si="77"/>
        <v>230.96054000000001</v>
      </c>
      <c r="AB393" s="49">
        <f t="shared" si="78"/>
        <v>230.96054000000001</v>
      </c>
      <c r="AC393" s="49">
        <v>40.331870000000002</v>
      </c>
      <c r="AD393" s="49">
        <v>12.044119999999999</v>
      </c>
      <c r="AE393" s="49">
        <v>25.675599999999999</v>
      </c>
      <c r="AF393" s="49">
        <v>2.0271300000000001</v>
      </c>
      <c r="AG393" s="49">
        <v>0</v>
      </c>
      <c r="AH393" s="49">
        <v>0</v>
      </c>
      <c r="AI393" s="49">
        <v>0</v>
      </c>
      <c r="AJ393" s="49">
        <v>0</v>
      </c>
      <c r="AK393" s="49">
        <v>0</v>
      </c>
      <c r="AL393" s="49">
        <v>0</v>
      </c>
      <c r="AM393" s="49">
        <v>0</v>
      </c>
      <c r="AN393" s="49">
        <v>0</v>
      </c>
      <c r="AO393" s="49">
        <v>0</v>
      </c>
      <c r="AP393" s="49">
        <v>150.88182</v>
      </c>
      <c r="AQ393" s="47" t="s">
        <v>1545</v>
      </c>
      <c r="AR393" s="48">
        <v>1209.2340899999999</v>
      </c>
      <c r="AT393" s="46" t="s">
        <v>1443</v>
      </c>
      <c r="AU393" s="45">
        <v>0</v>
      </c>
      <c r="AV393" s="44" t="s">
        <v>3349</v>
      </c>
      <c r="AW393" s="43">
        <v>43092</v>
      </c>
      <c r="AX393" s="42">
        <v>0.46610000000000001</v>
      </c>
      <c r="AY393" s="41">
        <v>15</v>
      </c>
      <c r="AZ393" s="40"/>
      <c r="BA393" s="40"/>
      <c r="BB393" s="40"/>
      <c r="BC393" s="40"/>
      <c r="BD393" s="40"/>
      <c r="BE393" s="40"/>
      <c r="BF393" s="39" t="s">
        <v>2695</v>
      </c>
      <c r="BG393" s="38">
        <v>44742</v>
      </c>
      <c r="BK393" s="37"/>
      <c r="BL393" s="37"/>
      <c r="BM393" s="37"/>
      <c r="BN393" s="32"/>
      <c r="BP393" s="36"/>
      <c r="BQ393" s="36"/>
      <c r="BR393" s="36"/>
      <c r="CE393" s="35">
        <f t="shared" si="79"/>
        <v>0</v>
      </c>
      <c r="CF393" s="33">
        <f t="shared" si="80"/>
        <v>0</v>
      </c>
      <c r="CG393" s="34">
        <f t="shared" si="81"/>
        <v>82.311149999999998</v>
      </c>
      <c r="CH393" s="33">
        <f t="shared" si="82"/>
        <v>225.48838000000001</v>
      </c>
    </row>
    <row r="394" spans="1:86" ht="75" customHeight="1" x14ac:dyDescent="0.25">
      <c r="A394" s="53">
        <v>0</v>
      </c>
      <c r="B394" s="52" t="s">
        <v>2683</v>
      </c>
      <c r="C394" s="51">
        <v>300000002786</v>
      </c>
      <c r="D394" s="51">
        <v>1020204226</v>
      </c>
      <c r="E394" s="50" t="s">
        <v>2795</v>
      </c>
      <c r="F394" s="48">
        <v>141.03457</v>
      </c>
      <c r="G394" s="48">
        <v>140.36462999999998</v>
      </c>
      <c r="H394" s="48">
        <v>0</v>
      </c>
      <c r="I394" s="48">
        <v>0</v>
      </c>
      <c r="J394" s="48">
        <v>0</v>
      </c>
      <c r="K394" s="48">
        <v>123.22581</v>
      </c>
      <c r="L394" s="48">
        <v>13.789149999999999</v>
      </c>
      <c r="M394" s="48">
        <v>3.3496700000000001</v>
      </c>
      <c r="N394" s="48">
        <v>0</v>
      </c>
      <c r="O394" s="48">
        <f t="shared" si="75"/>
        <v>196.95981</v>
      </c>
      <c r="P394" s="48">
        <f t="shared" si="76"/>
        <v>196.95981</v>
      </c>
      <c r="Q394" s="48">
        <v>38.326830000000001</v>
      </c>
      <c r="R394" s="48">
        <v>38.326830000000001</v>
      </c>
      <c r="S394" s="48">
        <v>0</v>
      </c>
      <c r="T394" s="48">
        <v>0</v>
      </c>
      <c r="U394" s="48">
        <v>38.326830000000001</v>
      </c>
      <c r="V394" s="48">
        <v>38.326830000000001</v>
      </c>
      <c r="W394" s="48">
        <v>0</v>
      </c>
      <c r="X394" s="48">
        <v>0</v>
      </c>
      <c r="Y394" s="48">
        <v>0</v>
      </c>
      <c r="Z394" s="48">
        <v>0</v>
      </c>
      <c r="AA394" s="49">
        <f t="shared" si="77"/>
        <v>158.63298</v>
      </c>
      <c r="AB394" s="49">
        <f t="shared" si="78"/>
        <v>158.63298</v>
      </c>
      <c r="AC394" s="49">
        <v>93.788879999999992</v>
      </c>
      <c r="AD394" s="49">
        <v>28.275689999999997</v>
      </c>
      <c r="AE394" s="49">
        <v>24.368699999999997</v>
      </c>
      <c r="AF394" s="49">
        <v>2.1997100000000001</v>
      </c>
      <c r="AG394" s="49">
        <v>0</v>
      </c>
      <c r="AH394" s="49">
        <v>0</v>
      </c>
      <c r="AI394" s="49">
        <v>0</v>
      </c>
      <c r="AJ394" s="49">
        <v>0</v>
      </c>
      <c r="AK394" s="49">
        <v>0</v>
      </c>
      <c r="AL394" s="49">
        <v>0</v>
      </c>
      <c r="AM394" s="49">
        <v>10</v>
      </c>
      <c r="AN394" s="49">
        <v>0</v>
      </c>
      <c r="AO394" s="49">
        <v>0</v>
      </c>
      <c r="AP394" s="49">
        <v>0</v>
      </c>
      <c r="AQ394" s="47" t="s">
        <v>3350</v>
      </c>
      <c r="AR394" s="48">
        <v>0</v>
      </c>
      <c r="AT394" s="46" t="s">
        <v>1443</v>
      </c>
      <c r="AU394" s="45">
        <v>0</v>
      </c>
      <c r="AV394" s="44" t="s">
        <v>3351</v>
      </c>
      <c r="AW394" s="43" t="s">
        <v>3352</v>
      </c>
      <c r="AX394" s="42" t="s">
        <v>3353</v>
      </c>
      <c r="AY394" s="41" t="s">
        <v>3354</v>
      </c>
      <c r="AZ394" s="40"/>
      <c r="BA394" s="40"/>
      <c r="BB394" s="40"/>
      <c r="BC394" s="40"/>
      <c r="BD394" s="40"/>
      <c r="BE394" s="40"/>
      <c r="BF394" s="39">
        <v>0</v>
      </c>
      <c r="BG394" s="38">
        <v>0</v>
      </c>
      <c r="BK394" s="37"/>
      <c r="BL394" s="37"/>
      <c r="BM394" s="37"/>
      <c r="BN394" s="32"/>
      <c r="BP394" s="36"/>
      <c r="BQ394" s="36"/>
      <c r="BR394" s="36"/>
      <c r="CE394" s="35">
        <f t="shared" si="79"/>
        <v>0</v>
      </c>
      <c r="CF394" s="33">
        <f t="shared" si="80"/>
        <v>0</v>
      </c>
      <c r="CG394" s="34">
        <f t="shared" si="81"/>
        <v>38.326830000000001</v>
      </c>
      <c r="CH394" s="33">
        <f t="shared" si="82"/>
        <v>0</v>
      </c>
    </row>
    <row r="395" spans="1:86" ht="60" customHeight="1" x14ac:dyDescent="0.25">
      <c r="A395" s="53">
        <v>0</v>
      </c>
      <c r="B395" s="52" t="s">
        <v>2683</v>
      </c>
      <c r="C395" s="51">
        <v>300000002788</v>
      </c>
      <c r="D395" s="51">
        <v>1020204260</v>
      </c>
      <c r="E395" s="50" t="s">
        <v>2796</v>
      </c>
      <c r="F395" s="48">
        <v>177.70180999999997</v>
      </c>
      <c r="G395" s="48">
        <v>177.03187999999997</v>
      </c>
      <c r="H395" s="48">
        <v>0</v>
      </c>
      <c r="I395" s="48">
        <v>0</v>
      </c>
      <c r="J395" s="48">
        <v>0</v>
      </c>
      <c r="K395" s="48">
        <v>123.22581</v>
      </c>
      <c r="L395" s="48">
        <v>50.456400000000002</v>
      </c>
      <c r="M395" s="48">
        <v>3.3496700000000001</v>
      </c>
      <c r="N395" s="48">
        <v>0</v>
      </c>
      <c r="O395" s="48">
        <f t="shared" ref="O395:O458" si="83">SUM(Q395,W395,Y395,AA395)</f>
        <v>175.66159999999999</v>
      </c>
      <c r="P395" s="48">
        <f t="shared" ref="P395:P458" si="84">SUM(R395,X395,Z395,AB395)</f>
        <v>175.66159999999999</v>
      </c>
      <c r="Q395" s="48">
        <v>21.767219999999998</v>
      </c>
      <c r="R395" s="48">
        <v>21.767219999999998</v>
      </c>
      <c r="S395" s="48">
        <v>0</v>
      </c>
      <c r="T395" s="48">
        <v>0</v>
      </c>
      <c r="U395" s="48">
        <v>21.767219999999998</v>
      </c>
      <c r="V395" s="48">
        <v>21.767219999999998</v>
      </c>
      <c r="W395" s="48">
        <v>0</v>
      </c>
      <c r="X395" s="48">
        <v>0</v>
      </c>
      <c r="Y395" s="48">
        <v>0</v>
      </c>
      <c r="Z395" s="48">
        <v>0</v>
      </c>
      <c r="AA395" s="49">
        <f t="shared" ref="AA395:AA458" si="85">SUM(AC395,AD395,AE395,AF395,AG395,AI395,AK395,AM395,AN395,AP395)</f>
        <v>153.89437999999998</v>
      </c>
      <c r="AB395" s="49">
        <f t="shared" ref="AB395:AB458" si="86">SUM(AC395,AD395,AE395,AF395,AH395,AJ395,AL395,AM395,AO395,AP395)</f>
        <v>153.89437999999998</v>
      </c>
      <c r="AC395" s="49">
        <v>88.705559999999991</v>
      </c>
      <c r="AD395" s="49">
        <v>26.63326</v>
      </c>
      <c r="AE395" s="49">
        <v>36.579579999999993</v>
      </c>
      <c r="AF395" s="49">
        <v>1.9759800000000001</v>
      </c>
      <c r="AG395" s="49">
        <v>0</v>
      </c>
      <c r="AH395" s="49">
        <v>0</v>
      </c>
      <c r="AI395" s="49">
        <v>0</v>
      </c>
      <c r="AJ395" s="49">
        <v>0</v>
      </c>
      <c r="AK395" s="49">
        <v>0</v>
      </c>
      <c r="AL395" s="49">
        <v>0</v>
      </c>
      <c r="AM395" s="49">
        <v>0</v>
      </c>
      <c r="AN395" s="49">
        <v>0</v>
      </c>
      <c r="AO395" s="49">
        <v>0</v>
      </c>
      <c r="AP395" s="49">
        <v>0</v>
      </c>
      <c r="AQ395" s="47" t="s">
        <v>3355</v>
      </c>
      <c r="AR395" s="48">
        <v>0</v>
      </c>
      <c r="AT395" s="46" t="s">
        <v>1443</v>
      </c>
      <c r="AU395" s="45">
        <v>0</v>
      </c>
      <c r="AV395" s="44" t="s">
        <v>3356</v>
      </c>
      <c r="AW395" s="43">
        <v>43460</v>
      </c>
      <c r="AX395" s="42">
        <v>0.45833000000000002</v>
      </c>
      <c r="AY395" s="41">
        <v>15</v>
      </c>
      <c r="AZ395" s="40"/>
      <c r="BA395" s="40"/>
      <c r="BB395" s="40"/>
      <c r="BC395" s="40"/>
      <c r="BD395" s="40"/>
      <c r="BE395" s="40"/>
      <c r="BF395" s="39">
        <v>0</v>
      </c>
      <c r="BG395" s="38">
        <v>0</v>
      </c>
      <c r="BK395" s="37"/>
      <c r="BL395" s="37"/>
      <c r="BM395" s="37"/>
      <c r="BN395" s="32"/>
      <c r="BP395" s="36"/>
      <c r="BQ395" s="36"/>
      <c r="BR395" s="36"/>
      <c r="CE395" s="35">
        <f t="shared" ref="CE395:CE458" si="87">R395-T395-V395</f>
        <v>0</v>
      </c>
      <c r="CF395" s="33">
        <f t="shared" ref="CF395:CF458" si="88">IF(CE395&gt;0.000001,T395,0)</f>
        <v>0</v>
      </c>
      <c r="CG395" s="34">
        <f t="shared" ref="CG395:CG458" si="89">V395</f>
        <v>21.767219999999998</v>
      </c>
      <c r="CH395" s="33">
        <f t="shared" ref="CH395:CH458" si="90">IF(CE395&gt;0.000001,0,T395)</f>
        <v>0</v>
      </c>
    </row>
    <row r="396" spans="1:86" ht="75" customHeight="1" x14ac:dyDescent="0.25">
      <c r="A396" s="53">
        <v>0</v>
      </c>
      <c r="B396" s="52" t="s">
        <v>2683</v>
      </c>
      <c r="C396" s="51">
        <v>300000002826</v>
      </c>
      <c r="D396" s="51">
        <v>1020204235</v>
      </c>
      <c r="E396" s="50" t="s">
        <v>1546</v>
      </c>
      <c r="F396" s="48">
        <v>129.19953000000001</v>
      </c>
      <c r="G396" s="48">
        <v>128.9016</v>
      </c>
      <c r="H396" s="48">
        <v>0</v>
      </c>
      <c r="I396" s="48">
        <v>0</v>
      </c>
      <c r="J396" s="48">
        <v>0</v>
      </c>
      <c r="K396" s="48">
        <v>122.55636</v>
      </c>
      <c r="L396" s="48">
        <v>4.8555900000000003</v>
      </c>
      <c r="M396" s="48">
        <v>1.4896499999999999</v>
      </c>
      <c r="N396" s="48">
        <v>0</v>
      </c>
      <c r="O396" s="48">
        <f t="shared" si="83"/>
        <v>707.94100000000003</v>
      </c>
      <c r="P396" s="48">
        <f t="shared" si="84"/>
        <v>617.40075000000002</v>
      </c>
      <c r="Q396" s="48">
        <v>353.91772000000003</v>
      </c>
      <c r="R396" s="48">
        <v>303.30784</v>
      </c>
      <c r="S396" s="48">
        <v>303.65928000000002</v>
      </c>
      <c r="T396" s="48">
        <v>253.04939999999999</v>
      </c>
      <c r="U396" s="48">
        <v>50.25844</v>
      </c>
      <c r="V396" s="48">
        <v>50.25844</v>
      </c>
      <c r="W396" s="48">
        <v>239.58224000000001</v>
      </c>
      <c r="X396" s="48">
        <v>199.65187</v>
      </c>
      <c r="Y396" s="48">
        <v>0</v>
      </c>
      <c r="Z396" s="48">
        <v>0</v>
      </c>
      <c r="AA396" s="49">
        <f t="shared" si="85"/>
        <v>114.44103999999999</v>
      </c>
      <c r="AB396" s="49">
        <f t="shared" si="86"/>
        <v>114.44103999999999</v>
      </c>
      <c r="AC396" s="49">
        <v>33.500039999999998</v>
      </c>
      <c r="AD396" s="49">
        <v>10.12851</v>
      </c>
      <c r="AE396" s="49">
        <v>5.4950800000000006</v>
      </c>
      <c r="AF396" s="49">
        <v>0.89746999999999999</v>
      </c>
      <c r="AG396" s="49">
        <v>0</v>
      </c>
      <c r="AH396" s="49">
        <v>0</v>
      </c>
      <c r="AI396" s="49">
        <v>0</v>
      </c>
      <c r="AJ396" s="49">
        <v>0</v>
      </c>
      <c r="AK396" s="49">
        <v>0</v>
      </c>
      <c r="AL396" s="49">
        <v>0</v>
      </c>
      <c r="AM396" s="49">
        <v>40</v>
      </c>
      <c r="AN396" s="49">
        <v>0</v>
      </c>
      <c r="AO396" s="49">
        <v>0</v>
      </c>
      <c r="AP396" s="49">
        <v>24.41994</v>
      </c>
      <c r="AQ396" s="47" t="s">
        <v>1547</v>
      </c>
      <c r="AR396" s="48">
        <v>746.30235000000005</v>
      </c>
      <c r="AT396" s="46" t="s">
        <v>1443</v>
      </c>
      <c r="AU396" s="45">
        <v>0</v>
      </c>
      <c r="AV396" s="44" t="s">
        <v>3357</v>
      </c>
      <c r="AW396" s="43">
        <v>43475</v>
      </c>
      <c r="AX396" s="42">
        <v>0.45833000000000002</v>
      </c>
      <c r="AY396" s="41">
        <v>15</v>
      </c>
      <c r="AZ396" s="40"/>
      <c r="BA396" s="40"/>
      <c r="BB396" s="40"/>
      <c r="BC396" s="40"/>
      <c r="BD396" s="40"/>
      <c r="BE396" s="40"/>
      <c r="BF396" s="39" t="s">
        <v>2694</v>
      </c>
      <c r="BG396" s="38">
        <v>44592</v>
      </c>
      <c r="BK396" s="37"/>
      <c r="BL396" s="37"/>
      <c r="BM396" s="37"/>
      <c r="BN396" s="32"/>
      <c r="BP396" s="36"/>
      <c r="BQ396" s="36"/>
      <c r="BR396" s="36"/>
      <c r="CE396" s="35">
        <f t="shared" si="87"/>
        <v>0</v>
      </c>
      <c r="CF396" s="33">
        <f t="shared" si="88"/>
        <v>0</v>
      </c>
      <c r="CG396" s="34">
        <f t="shared" si="89"/>
        <v>50.25844</v>
      </c>
      <c r="CH396" s="33">
        <f t="shared" si="90"/>
        <v>253.04939999999999</v>
      </c>
    </row>
    <row r="397" spans="1:86" ht="75" customHeight="1" x14ac:dyDescent="0.25">
      <c r="A397" s="53">
        <v>0</v>
      </c>
      <c r="B397" s="52">
        <v>0</v>
      </c>
      <c r="C397" s="51">
        <v>300000002814</v>
      </c>
      <c r="D397" s="51">
        <v>1020003779</v>
      </c>
      <c r="E397" s="50" t="s">
        <v>2797</v>
      </c>
      <c r="F397" s="48">
        <v>1.76756</v>
      </c>
      <c r="G397" s="48">
        <v>1.4729699999999999</v>
      </c>
      <c r="H397" s="48">
        <v>0</v>
      </c>
      <c r="I397" s="48">
        <v>0</v>
      </c>
      <c r="J397" s="48">
        <v>0</v>
      </c>
      <c r="K397" s="48">
        <v>0</v>
      </c>
      <c r="L397" s="48">
        <v>0</v>
      </c>
      <c r="M397" s="48">
        <v>1.4729699999999999</v>
      </c>
      <c r="N397" s="48">
        <v>0</v>
      </c>
      <c r="O397" s="48">
        <f t="shared" si="83"/>
        <v>-1.76756</v>
      </c>
      <c r="P397" s="48">
        <f t="shared" si="84"/>
        <v>-1.4729699999999999</v>
      </c>
      <c r="Q397" s="48">
        <v>0</v>
      </c>
      <c r="R397" s="48">
        <v>0</v>
      </c>
      <c r="S397" s="48">
        <v>0</v>
      </c>
      <c r="T397" s="48">
        <v>0</v>
      </c>
      <c r="U397" s="48">
        <v>0</v>
      </c>
      <c r="V397" s="48">
        <v>0</v>
      </c>
      <c r="W397" s="48">
        <v>0</v>
      </c>
      <c r="X397" s="48">
        <v>0</v>
      </c>
      <c r="Y397" s="48">
        <v>0</v>
      </c>
      <c r="Z397" s="48">
        <v>0</v>
      </c>
      <c r="AA397" s="49">
        <f t="shared" si="85"/>
        <v>-1.76756</v>
      </c>
      <c r="AB397" s="49">
        <f t="shared" si="86"/>
        <v>-1.4729699999999999</v>
      </c>
      <c r="AC397" s="49">
        <v>0</v>
      </c>
      <c r="AD397" s="49">
        <v>0</v>
      </c>
      <c r="AE397" s="49">
        <v>0</v>
      </c>
      <c r="AF397" s="49">
        <v>0</v>
      </c>
      <c r="AG397" s="49">
        <v>0</v>
      </c>
      <c r="AH397" s="49">
        <v>0</v>
      </c>
      <c r="AI397" s="49">
        <v>0</v>
      </c>
      <c r="AJ397" s="49">
        <v>0</v>
      </c>
      <c r="AK397" s="49">
        <v>0</v>
      </c>
      <c r="AL397" s="49">
        <v>0</v>
      </c>
      <c r="AM397" s="49">
        <v>0</v>
      </c>
      <c r="AN397" s="49">
        <v>-1.76756</v>
      </c>
      <c r="AO397" s="49">
        <v>-1.4729699999999999</v>
      </c>
      <c r="AP397" s="49">
        <v>0</v>
      </c>
      <c r="AQ397" s="47" t="s">
        <v>3358</v>
      </c>
      <c r="AR397" s="48">
        <v>0</v>
      </c>
      <c r="AT397" s="46" t="s">
        <v>1443</v>
      </c>
      <c r="AU397" s="45">
        <v>0</v>
      </c>
      <c r="AV397" s="44" t="s">
        <v>3359</v>
      </c>
      <c r="AW397" s="43" t="s">
        <v>3360</v>
      </c>
      <c r="AX397" s="42" t="s">
        <v>3250</v>
      </c>
      <c r="AY397" s="41" t="s">
        <v>1571</v>
      </c>
      <c r="AZ397" s="40"/>
      <c r="BA397" s="40"/>
      <c r="BB397" s="40"/>
      <c r="BC397" s="40"/>
      <c r="BD397" s="40"/>
      <c r="BE397" s="40"/>
      <c r="BF397" s="39">
        <v>0</v>
      </c>
      <c r="BG397" s="38">
        <v>0</v>
      </c>
      <c r="BK397" s="37"/>
      <c r="BL397" s="37"/>
      <c r="BM397" s="37"/>
      <c r="BN397" s="32"/>
      <c r="BP397" s="36"/>
      <c r="BQ397" s="36"/>
      <c r="BR397" s="36"/>
      <c r="CE397" s="35">
        <f t="shared" si="87"/>
        <v>0</v>
      </c>
      <c r="CF397" s="33">
        <f t="shared" si="88"/>
        <v>0</v>
      </c>
      <c r="CG397" s="34">
        <f t="shared" si="89"/>
        <v>0</v>
      </c>
      <c r="CH397" s="33">
        <f t="shared" si="90"/>
        <v>0</v>
      </c>
    </row>
    <row r="398" spans="1:86" ht="75" customHeight="1" x14ac:dyDescent="0.25">
      <c r="A398" s="53">
        <v>0</v>
      </c>
      <c r="B398" s="52" t="s">
        <v>2683</v>
      </c>
      <c r="C398" s="51">
        <v>300000002780</v>
      </c>
      <c r="D398" s="51">
        <v>1020003830</v>
      </c>
      <c r="E398" s="50" t="s">
        <v>1548</v>
      </c>
      <c r="F398" s="48">
        <v>738.77899999999988</v>
      </c>
      <c r="G398" s="48">
        <v>690.17906999999991</v>
      </c>
      <c r="H398" s="48">
        <v>0</v>
      </c>
      <c r="I398" s="48">
        <v>241.30951999999999</v>
      </c>
      <c r="J398" s="48">
        <v>0</v>
      </c>
      <c r="K398" s="48">
        <v>96.497010000000003</v>
      </c>
      <c r="L398" s="48">
        <v>189.99898999999999</v>
      </c>
      <c r="M398" s="48">
        <v>162.37354999999999</v>
      </c>
      <c r="N398" s="48">
        <v>120.66557999999999</v>
      </c>
      <c r="O398" s="48">
        <f t="shared" si="83"/>
        <v>638.17650000000003</v>
      </c>
      <c r="P398" s="48">
        <f t="shared" si="84"/>
        <v>554.56279000000006</v>
      </c>
      <c r="Q398" s="48">
        <v>52.146860000000004</v>
      </c>
      <c r="R398" s="48">
        <v>49.54101</v>
      </c>
      <c r="S398" s="48">
        <v>15.63508</v>
      </c>
      <c r="T398" s="48">
        <v>13.02923</v>
      </c>
      <c r="U398" s="48">
        <v>36.511780000000002</v>
      </c>
      <c r="V398" s="48">
        <v>36.511780000000002</v>
      </c>
      <c r="W398" s="48">
        <v>486.04716000000002</v>
      </c>
      <c r="X398" s="48">
        <v>405.03930000000003</v>
      </c>
      <c r="Y398" s="48">
        <v>0</v>
      </c>
      <c r="Z398" s="48">
        <v>0</v>
      </c>
      <c r="AA398" s="49">
        <f t="shared" si="85"/>
        <v>99.98248000000001</v>
      </c>
      <c r="AB398" s="49">
        <f t="shared" si="86"/>
        <v>99.98248000000001</v>
      </c>
      <c r="AC398" s="49">
        <v>32.344749999999998</v>
      </c>
      <c r="AD398" s="49">
        <v>9.7837599999999991</v>
      </c>
      <c r="AE398" s="49">
        <v>6.8349200000000003</v>
      </c>
      <c r="AF398" s="49">
        <v>1.01905</v>
      </c>
      <c r="AG398" s="49">
        <v>0</v>
      </c>
      <c r="AH398" s="49">
        <v>0</v>
      </c>
      <c r="AI398" s="49">
        <v>0</v>
      </c>
      <c r="AJ398" s="49">
        <v>0</v>
      </c>
      <c r="AK398" s="49">
        <v>0</v>
      </c>
      <c r="AL398" s="49">
        <v>0</v>
      </c>
      <c r="AM398" s="49">
        <v>50</v>
      </c>
      <c r="AN398" s="49">
        <v>0</v>
      </c>
      <c r="AO398" s="49">
        <v>0</v>
      </c>
      <c r="AP398" s="49">
        <v>0</v>
      </c>
      <c r="AQ398" s="47" t="s">
        <v>1549</v>
      </c>
      <c r="AR398" s="48">
        <v>1244.7418600000001</v>
      </c>
      <c r="AT398" s="46" t="s">
        <v>1443</v>
      </c>
      <c r="AU398" s="45">
        <v>0</v>
      </c>
      <c r="AV398" s="44" t="s">
        <v>3361</v>
      </c>
      <c r="AW398" s="43">
        <v>43279</v>
      </c>
      <c r="AX398" s="42">
        <v>0.45833000000000002</v>
      </c>
      <c r="AY398" s="41">
        <v>7</v>
      </c>
      <c r="AZ398" s="40"/>
      <c r="BA398" s="40"/>
      <c r="BB398" s="40"/>
      <c r="BC398" s="40"/>
      <c r="BD398" s="40"/>
      <c r="BE398" s="40"/>
      <c r="BF398" s="39" t="s">
        <v>2696</v>
      </c>
      <c r="BG398" s="38">
        <v>44771</v>
      </c>
      <c r="BK398" s="37"/>
      <c r="BL398" s="37"/>
      <c r="BM398" s="114">
        <f>D398</f>
        <v>1020003830</v>
      </c>
      <c r="BN398" s="32" t="s">
        <v>2234</v>
      </c>
      <c r="BO398" s="113" t="e">
        <v>#VALUE!</v>
      </c>
      <c r="BP398" s="31">
        <v>120665.58</v>
      </c>
      <c r="BQ398" s="112" t="e">
        <f>BO398-BP398/1000</f>
        <v>#VALUE!</v>
      </c>
      <c r="BR398" s="36"/>
      <c r="CE398" s="35">
        <f t="shared" si="87"/>
        <v>0</v>
      </c>
      <c r="CF398" s="33">
        <f t="shared" si="88"/>
        <v>0</v>
      </c>
      <c r="CG398" s="34">
        <f t="shared" si="89"/>
        <v>36.511780000000002</v>
      </c>
      <c r="CH398" s="33">
        <f t="shared" si="90"/>
        <v>13.02923</v>
      </c>
    </row>
    <row r="399" spans="1:86" ht="45" customHeight="1" x14ac:dyDescent="0.25">
      <c r="A399" s="53">
        <v>0</v>
      </c>
      <c r="B399" s="52">
        <v>0</v>
      </c>
      <c r="C399" s="51">
        <v>300000002647</v>
      </c>
      <c r="D399" s="51">
        <v>1020003979</v>
      </c>
      <c r="E399" s="50" t="s">
        <v>2798</v>
      </c>
      <c r="F399" s="48">
        <v>4.0195999999999996</v>
      </c>
      <c r="G399" s="48">
        <v>3.3496700000000001</v>
      </c>
      <c r="H399" s="48">
        <v>0</v>
      </c>
      <c r="I399" s="48">
        <v>0</v>
      </c>
      <c r="J399" s="48">
        <v>0</v>
      </c>
      <c r="K399" s="48">
        <v>0</v>
      </c>
      <c r="L399" s="48">
        <v>0</v>
      </c>
      <c r="M399" s="48">
        <v>3.3496700000000001</v>
      </c>
      <c r="N399" s="48">
        <v>0</v>
      </c>
      <c r="O399" s="48">
        <f t="shared" si="83"/>
        <v>10.147959999999999</v>
      </c>
      <c r="P399" s="48">
        <f t="shared" si="84"/>
        <v>10.147959999999999</v>
      </c>
      <c r="Q399" s="48">
        <v>0</v>
      </c>
      <c r="R399" s="48">
        <v>0</v>
      </c>
      <c r="S399" s="48">
        <v>0</v>
      </c>
      <c r="T399" s="48">
        <v>0</v>
      </c>
      <c r="U399" s="48">
        <v>0</v>
      </c>
      <c r="V399" s="48">
        <v>0</v>
      </c>
      <c r="W399" s="48">
        <v>0</v>
      </c>
      <c r="X399" s="48">
        <v>0</v>
      </c>
      <c r="Y399" s="48">
        <v>0</v>
      </c>
      <c r="Z399" s="48">
        <v>0</v>
      </c>
      <c r="AA399" s="49">
        <f t="shared" si="85"/>
        <v>10.147959999999999</v>
      </c>
      <c r="AB399" s="49">
        <f t="shared" si="86"/>
        <v>10.147959999999999</v>
      </c>
      <c r="AC399" s="49">
        <v>6.9950000000000001</v>
      </c>
      <c r="AD399" s="49">
        <v>2.0016600000000002</v>
      </c>
      <c r="AE399" s="49">
        <v>0.96176000000000006</v>
      </c>
      <c r="AF399" s="49">
        <v>0.18953999999999999</v>
      </c>
      <c r="AG399" s="49">
        <v>0</v>
      </c>
      <c r="AH399" s="49">
        <v>0</v>
      </c>
      <c r="AI399" s="49">
        <v>0</v>
      </c>
      <c r="AJ399" s="49">
        <v>0</v>
      </c>
      <c r="AK399" s="49">
        <v>0</v>
      </c>
      <c r="AL399" s="49">
        <v>0</v>
      </c>
      <c r="AM399" s="49">
        <v>0</v>
      </c>
      <c r="AN399" s="49">
        <v>0</v>
      </c>
      <c r="AO399" s="49">
        <v>0</v>
      </c>
      <c r="AP399" s="49">
        <v>0</v>
      </c>
      <c r="AQ399" s="47" t="s">
        <v>3362</v>
      </c>
      <c r="AR399" s="48">
        <v>0</v>
      </c>
      <c r="AT399" s="46" t="s">
        <v>1443</v>
      </c>
      <c r="AU399" s="45">
        <v>0</v>
      </c>
      <c r="AV399" s="44" t="s">
        <v>3363</v>
      </c>
      <c r="AW399" s="43" t="s">
        <v>3364</v>
      </c>
      <c r="AX399" s="42" t="s">
        <v>3365</v>
      </c>
      <c r="AY399" s="41" t="s">
        <v>1487</v>
      </c>
      <c r="AZ399" s="40"/>
      <c r="BA399" s="40"/>
      <c r="BB399" s="40"/>
      <c r="BC399" s="40"/>
      <c r="BD399" s="40"/>
      <c r="BE399" s="40"/>
      <c r="BF399" s="39">
        <v>0</v>
      </c>
      <c r="BG399" s="38">
        <v>0</v>
      </c>
      <c r="BK399" s="37"/>
      <c r="BL399" s="37"/>
      <c r="BM399" s="37"/>
      <c r="BN399" s="32"/>
      <c r="BP399" s="36"/>
      <c r="BQ399" s="36"/>
      <c r="BR399" s="36"/>
      <c r="CE399" s="35">
        <f t="shared" si="87"/>
        <v>0</v>
      </c>
      <c r="CF399" s="33">
        <f t="shared" si="88"/>
        <v>0</v>
      </c>
      <c r="CG399" s="34">
        <f t="shared" si="89"/>
        <v>0</v>
      </c>
      <c r="CH399" s="33">
        <f t="shared" si="90"/>
        <v>0</v>
      </c>
    </row>
    <row r="400" spans="1:86" ht="75" customHeight="1" x14ac:dyDescent="0.25">
      <c r="A400" s="53">
        <v>0</v>
      </c>
      <c r="B400" s="52">
        <v>0</v>
      </c>
      <c r="C400" s="51">
        <v>300000002846</v>
      </c>
      <c r="D400" s="51">
        <v>1020204299</v>
      </c>
      <c r="E400" s="50" t="s">
        <v>2799</v>
      </c>
      <c r="F400" s="48">
        <v>3.3553000000000002</v>
      </c>
      <c r="G400" s="48">
        <v>2.79609</v>
      </c>
      <c r="H400" s="48">
        <v>0</v>
      </c>
      <c r="I400" s="48">
        <v>0</v>
      </c>
      <c r="J400" s="48">
        <v>0</v>
      </c>
      <c r="K400" s="48">
        <v>0</v>
      </c>
      <c r="L400" s="48">
        <v>0</v>
      </c>
      <c r="M400" s="48">
        <v>2.79609</v>
      </c>
      <c r="N400" s="48">
        <v>0</v>
      </c>
      <c r="O400" s="48">
        <f t="shared" si="83"/>
        <v>0</v>
      </c>
      <c r="P400" s="48">
        <f t="shared" si="84"/>
        <v>0</v>
      </c>
      <c r="Q400" s="48">
        <v>0</v>
      </c>
      <c r="R400" s="48">
        <v>0</v>
      </c>
      <c r="S400" s="48">
        <v>0</v>
      </c>
      <c r="T400" s="48">
        <v>0</v>
      </c>
      <c r="U400" s="48">
        <v>0</v>
      </c>
      <c r="V400" s="48">
        <v>0</v>
      </c>
      <c r="W400" s="48">
        <v>0</v>
      </c>
      <c r="X400" s="48">
        <v>0</v>
      </c>
      <c r="Y400" s="48">
        <v>0</v>
      </c>
      <c r="Z400" s="48">
        <v>0</v>
      </c>
      <c r="AA400" s="49">
        <f t="shared" si="85"/>
        <v>0</v>
      </c>
      <c r="AB400" s="49">
        <f t="shared" si="86"/>
        <v>0</v>
      </c>
      <c r="AC400" s="49">
        <v>0</v>
      </c>
      <c r="AD400" s="49">
        <v>0</v>
      </c>
      <c r="AE400" s="49">
        <v>0</v>
      </c>
      <c r="AF400" s="49">
        <v>0</v>
      </c>
      <c r="AG400" s="49">
        <v>0</v>
      </c>
      <c r="AH400" s="49">
        <v>0</v>
      </c>
      <c r="AI400" s="49">
        <v>0</v>
      </c>
      <c r="AJ400" s="49">
        <v>0</v>
      </c>
      <c r="AK400" s="49">
        <v>0</v>
      </c>
      <c r="AL400" s="49">
        <v>0</v>
      </c>
      <c r="AM400" s="49">
        <v>0</v>
      </c>
      <c r="AN400" s="49">
        <v>0</v>
      </c>
      <c r="AO400" s="49">
        <v>0</v>
      </c>
      <c r="AP400" s="49">
        <v>0</v>
      </c>
      <c r="AQ400" s="47" t="s">
        <v>3366</v>
      </c>
      <c r="AR400" s="48">
        <v>0</v>
      </c>
      <c r="AT400" s="46" t="s">
        <v>1443</v>
      </c>
      <c r="AU400" s="45">
        <v>0</v>
      </c>
      <c r="AV400" s="44" t="s">
        <v>3367</v>
      </c>
      <c r="AW400" s="43" t="s">
        <v>3368</v>
      </c>
      <c r="AX400" s="42" t="s">
        <v>3369</v>
      </c>
      <c r="AY400" s="41" t="s">
        <v>1522</v>
      </c>
      <c r="AZ400" s="40"/>
      <c r="BA400" s="40"/>
      <c r="BB400" s="40"/>
      <c r="BC400" s="40"/>
      <c r="BD400" s="40"/>
      <c r="BE400" s="40"/>
      <c r="BF400" s="39">
        <v>0</v>
      </c>
      <c r="BG400" s="38">
        <v>0</v>
      </c>
      <c r="BK400" s="37"/>
      <c r="BL400" s="37"/>
      <c r="BM400" s="37"/>
      <c r="BN400" s="32"/>
      <c r="BP400" s="36"/>
      <c r="BQ400" s="36"/>
      <c r="BR400" s="36"/>
      <c r="CE400" s="35">
        <f t="shared" si="87"/>
        <v>0</v>
      </c>
      <c r="CF400" s="33">
        <f t="shared" si="88"/>
        <v>0</v>
      </c>
      <c r="CG400" s="34">
        <f t="shared" si="89"/>
        <v>0</v>
      </c>
      <c r="CH400" s="33">
        <f t="shared" si="90"/>
        <v>0</v>
      </c>
    </row>
    <row r="401" spans="1:86" ht="60" customHeight="1" x14ac:dyDescent="0.25">
      <c r="A401" s="53">
        <v>0</v>
      </c>
      <c r="B401" s="52" t="s">
        <v>2683</v>
      </c>
      <c r="C401" s="51">
        <v>300000003143</v>
      </c>
      <c r="D401" s="51">
        <v>1020204236</v>
      </c>
      <c r="E401" s="50" t="s">
        <v>1550</v>
      </c>
      <c r="F401" s="48">
        <v>109.98300999999999</v>
      </c>
      <c r="G401" s="48">
        <v>109.98300999999999</v>
      </c>
      <c r="H401" s="48">
        <v>0</v>
      </c>
      <c r="I401" s="48">
        <v>0</v>
      </c>
      <c r="J401" s="48">
        <v>0</v>
      </c>
      <c r="K401" s="48">
        <v>96.341819999999998</v>
      </c>
      <c r="L401" s="48">
        <v>13.64119</v>
      </c>
      <c r="M401" s="48">
        <v>0</v>
      </c>
      <c r="N401" s="48">
        <v>0</v>
      </c>
      <c r="O401" s="48">
        <f t="shared" si="83"/>
        <v>1163.7515000000001</v>
      </c>
      <c r="P401" s="48">
        <f t="shared" si="84"/>
        <v>1019.53149</v>
      </c>
      <c r="Q401" s="48">
        <v>243.71481</v>
      </c>
      <c r="R401" s="48">
        <v>218.19929999999999</v>
      </c>
      <c r="S401" s="48">
        <v>153.09305000000001</v>
      </c>
      <c r="T401" s="48">
        <v>127.57754</v>
      </c>
      <c r="U401" s="48">
        <v>90.621759999999995</v>
      </c>
      <c r="V401" s="48">
        <v>90.621759999999995</v>
      </c>
      <c r="W401" s="48">
        <v>712.22698000000003</v>
      </c>
      <c r="X401" s="48">
        <v>593.52247999999997</v>
      </c>
      <c r="Y401" s="48">
        <v>0</v>
      </c>
      <c r="Z401" s="48">
        <v>0</v>
      </c>
      <c r="AA401" s="49">
        <f t="shared" si="85"/>
        <v>207.80971</v>
      </c>
      <c r="AB401" s="49">
        <f t="shared" si="86"/>
        <v>207.80971</v>
      </c>
      <c r="AC401" s="49">
        <v>48.42615</v>
      </c>
      <c r="AD401" s="49">
        <v>14.50207</v>
      </c>
      <c r="AE401" s="49">
        <v>24.118400000000001</v>
      </c>
      <c r="AF401" s="49">
        <v>0.9380099999999999</v>
      </c>
      <c r="AG401" s="49">
        <v>0</v>
      </c>
      <c r="AH401" s="49">
        <v>0</v>
      </c>
      <c r="AI401" s="49">
        <v>0</v>
      </c>
      <c r="AJ401" s="49">
        <v>0</v>
      </c>
      <c r="AK401" s="49">
        <v>0</v>
      </c>
      <c r="AL401" s="49">
        <v>0</v>
      </c>
      <c r="AM401" s="49">
        <v>80</v>
      </c>
      <c r="AN401" s="49">
        <v>0</v>
      </c>
      <c r="AO401" s="49">
        <v>0</v>
      </c>
      <c r="AP401" s="49">
        <v>39.82508</v>
      </c>
      <c r="AQ401" s="47" t="s">
        <v>1551</v>
      </c>
      <c r="AR401" s="48">
        <v>1129.5145</v>
      </c>
      <c r="AT401" s="46" t="s">
        <v>1443</v>
      </c>
      <c r="AU401" s="45">
        <v>0</v>
      </c>
      <c r="AV401" s="44" t="s">
        <v>3370</v>
      </c>
      <c r="AW401" s="43">
        <v>43461</v>
      </c>
      <c r="AX401" s="42">
        <v>0.45833000000000002</v>
      </c>
      <c r="AY401" s="41">
        <v>10</v>
      </c>
      <c r="AZ401" s="40"/>
      <c r="BA401" s="40"/>
      <c r="BB401" s="40"/>
      <c r="BC401" s="40"/>
      <c r="BD401" s="40"/>
      <c r="BE401" s="40"/>
      <c r="BF401" s="39" t="s">
        <v>2695</v>
      </c>
      <c r="BG401" s="38">
        <v>44712</v>
      </c>
      <c r="BK401" s="37"/>
      <c r="BL401" s="37"/>
      <c r="BM401" s="37"/>
      <c r="BN401" s="32"/>
      <c r="BP401" s="36"/>
      <c r="BQ401" s="36"/>
      <c r="BR401" s="36"/>
      <c r="CE401" s="35">
        <f t="shared" si="87"/>
        <v>0</v>
      </c>
      <c r="CF401" s="33">
        <f t="shared" si="88"/>
        <v>0</v>
      </c>
      <c r="CG401" s="34">
        <f t="shared" si="89"/>
        <v>90.621759999999995</v>
      </c>
      <c r="CH401" s="33">
        <f t="shared" si="90"/>
        <v>127.57754</v>
      </c>
    </row>
    <row r="402" spans="1:86" ht="60" customHeight="1" x14ac:dyDescent="0.25">
      <c r="A402" s="53">
        <v>0</v>
      </c>
      <c r="B402" s="52" t="s">
        <v>2683</v>
      </c>
      <c r="C402" s="51">
        <v>300000003155</v>
      </c>
      <c r="D402" s="51">
        <v>1020003969</v>
      </c>
      <c r="E402" s="50" t="s">
        <v>2800</v>
      </c>
      <c r="F402" s="48">
        <v>82.078379999999996</v>
      </c>
      <c r="G402" s="48">
        <v>82.078379999999996</v>
      </c>
      <c r="H402" s="48">
        <v>0</v>
      </c>
      <c r="I402" s="48">
        <v>0</v>
      </c>
      <c r="J402" s="48">
        <v>0</v>
      </c>
      <c r="K402" s="48">
        <v>74.118780000000001</v>
      </c>
      <c r="L402" s="48">
        <v>7.9596</v>
      </c>
      <c r="M402" s="48">
        <v>0</v>
      </c>
      <c r="N402" s="48">
        <v>0</v>
      </c>
      <c r="O402" s="48">
        <f t="shared" si="83"/>
        <v>45.00873</v>
      </c>
      <c r="P402" s="48">
        <f t="shared" si="84"/>
        <v>45.00873</v>
      </c>
      <c r="Q402" s="48">
        <v>0</v>
      </c>
      <c r="R402" s="48">
        <v>0</v>
      </c>
      <c r="S402" s="48">
        <v>0</v>
      </c>
      <c r="T402" s="48">
        <v>0</v>
      </c>
      <c r="U402" s="48">
        <v>0</v>
      </c>
      <c r="V402" s="48">
        <v>0</v>
      </c>
      <c r="W402" s="48">
        <v>0</v>
      </c>
      <c r="X402" s="48">
        <v>0</v>
      </c>
      <c r="Y402" s="48">
        <v>0</v>
      </c>
      <c r="Z402" s="48">
        <v>0</v>
      </c>
      <c r="AA402" s="49">
        <f t="shared" si="85"/>
        <v>45.00873</v>
      </c>
      <c r="AB402" s="49">
        <f t="shared" si="86"/>
        <v>45.00873</v>
      </c>
      <c r="AC402" s="49">
        <v>29.56636</v>
      </c>
      <c r="AD402" s="49">
        <v>8.9105399999999992</v>
      </c>
      <c r="AE402" s="49">
        <v>5.6804899999999998</v>
      </c>
      <c r="AF402" s="49">
        <v>0.85133999999999999</v>
      </c>
      <c r="AG402" s="49">
        <v>0</v>
      </c>
      <c r="AH402" s="49">
        <v>0</v>
      </c>
      <c r="AI402" s="49">
        <v>0</v>
      </c>
      <c r="AJ402" s="49">
        <v>0</v>
      </c>
      <c r="AK402" s="49">
        <v>0</v>
      </c>
      <c r="AL402" s="49">
        <v>0</v>
      </c>
      <c r="AM402" s="49">
        <v>0</v>
      </c>
      <c r="AN402" s="49">
        <v>0</v>
      </c>
      <c r="AO402" s="49">
        <v>0</v>
      </c>
      <c r="AP402" s="49">
        <v>0</v>
      </c>
      <c r="AQ402" s="47" t="s">
        <v>3371</v>
      </c>
      <c r="AR402" s="48">
        <v>0</v>
      </c>
      <c r="AT402" s="46" t="s">
        <v>1443</v>
      </c>
      <c r="AU402" s="45">
        <v>0</v>
      </c>
      <c r="AV402" s="44" t="s">
        <v>3372</v>
      </c>
      <c r="AW402" s="43">
        <v>43346</v>
      </c>
      <c r="AX402" s="42">
        <v>0.46610000000000001</v>
      </c>
      <c r="AY402" s="41">
        <v>15</v>
      </c>
      <c r="AZ402" s="40"/>
      <c r="BA402" s="40"/>
      <c r="BB402" s="40"/>
      <c r="BC402" s="40"/>
      <c r="BD402" s="40"/>
      <c r="BE402" s="40"/>
      <c r="BF402" s="39">
        <v>0</v>
      </c>
      <c r="BG402" s="38">
        <v>0</v>
      </c>
      <c r="BK402" s="37"/>
      <c r="BL402" s="37"/>
      <c r="BM402" s="37"/>
      <c r="BN402" s="32"/>
      <c r="BP402" s="36"/>
      <c r="BQ402" s="36"/>
      <c r="BR402" s="36"/>
      <c r="CE402" s="35">
        <f t="shared" si="87"/>
        <v>0</v>
      </c>
      <c r="CF402" s="33">
        <f t="shared" si="88"/>
        <v>0</v>
      </c>
      <c r="CG402" s="34">
        <f t="shared" si="89"/>
        <v>0</v>
      </c>
      <c r="CH402" s="33">
        <f t="shared" si="90"/>
        <v>0</v>
      </c>
    </row>
    <row r="403" spans="1:86" ht="75" customHeight="1" x14ac:dyDescent="0.25">
      <c r="A403" s="53">
        <v>0</v>
      </c>
      <c r="B403" s="52" t="s">
        <v>2683</v>
      </c>
      <c r="C403" s="51">
        <v>300000003735</v>
      </c>
      <c r="D403" s="51">
        <v>1020205231</v>
      </c>
      <c r="E403" s="50" t="s">
        <v>1552</v>
      </c>
      <c r="F403" s="48">
        <v>298.83719000000002</v>
      </c>
      <c r="G403" s="48">
        <v>249.03099</v>
      </c>
      <c r="H403" s="48">
        <v>0</v>
      </c>
      <c r="I403" s="48">
        <v>0</v>
      </c>
      <c r="J403" s="48">
        <v>0</v>
      </c>
      <c r="K403" s="48">
        <v>249.03099</v>
      </c>
      <c r="L403" s="48">
        <v>0</v>
      </c>
      <c r="M403" s="48">
        <v>0</v>
      </c>
      <c r="N403" s="48">
        <v>0</v>
      </c>
      <c r="O403" s="48">
        <f t="shared" si="83"/>
        <v>3089.20928</v>
      </c>
      <c r="P403" s="48">
        <f t="shared" si="84"/>
        <v>2739.9353000000001</v>
      </c>
      <c r="Q403" s="48">
        <v>1888.75414</v>
      </c>
      <c r="R403" s="48">
        <v>1672.62139</v>
      </c>
      <c r="S403" s="48">
        <v>1296.79648</v>
      </c>
      <c r="T403" s="48">
        <v>1080.66373</v>
      </c>
      <c r="U403" s="48">
        <v>591.95766000000003</v>
      </c>
      <c r="V403" s="48">
        <v>591.95766000000003</v>
      </c>
      <c r="W403" s="48">
        <v>798.84739999999999</v>
      </c>
      <c r="X403" s="48">
        <v>665.70617000000004</v>
      </c>
      <c r="Y403" s="48">
        <v>0</v>
      </c>
      <c r="Z403" s="48">
        <v>0</v>
      </c>
      <c r="AA403" s="49">
        <f t="shared" si="85"/>
        <v>401.60774000000004</v>
      </c>
      <c r="AB403" s="49">
        <f t="shared" si="86"/>
        <v>401.60774000000004</v>
      </c>
      <c r="AC403" s="49">
        <v>236.65890999999999</v>
      </c>
      <c r="AD403" s="49">
        <v>68.450900000000004</v>
      </c>
      <c r="AE403" s="49">
        <v>34.655929999999998</v>
      </c>
      <c r="AF403" s="49">
        <v>6.2318899999999999</v>
      </c>
      <c r="AG403" s="49">
        <v>0</v>
      </c>
      <c r="AH403" s="49">
        <v>0</v>
      </c>
      <c r="AI403" s="49">
        <v>0</v>
      </c>
      <c r="AJ403" s="49">
        <v>0</v>
      </c>
      <c r="AK403" s="49">
        <v>0</v>
      </c>
      <c r="AL403" s="49">
        <v>0</v>
      </c>
      <c r="AM403" s="49">
        <v>0</v>
      </c>
      <c r="AN403" s="49">
        <v>0</v>
      </c>
      <c r="AO403" s="49">
        <v>0</v>
      </c>
      <c r="AP403" s="49">
        <v>55.610109999999999</v>
      </c>
      <c r="AQ403" s="47" t="s">
        <v>1553</v>
      </c>
      <c r="AR403" s="48">
        <v>2988.9662899999998</v>
      </c>
      <c r="AT403" s="46" t="s">
        <v>1443</v>
      </c>
      <c r="AU403" s="45">
        <v>0</v>
      </c>
      <c r="AV403" s="44" t="s">
        <v>3373</v>
      </c>
      <c r="AW403" s="43" t="s">
        <v>3374</v>
      </c>
      <c r="AX403" s="42" t="s">
        <v>3375</v>
      </c>
      <c r="AY403" s="41" t="s">
        <v>1554</v>
      </c>
      <c r="AZ403" s="40"/>
      <c r="BA403" s="40"/>
      <c r="BB403" s="40"/>
      <c r="BC403" s="40"/>
      <c r="BD403" s="40"/>
      <c r="BE403" s="40"/>
      <c r="BF403" s="39" t="s">
        <v>2693</v>
      </c>
      <c r="BG403" s="38">
        <v>44895</v>
      </c>
      <c r="BK403" s="37"/>
      <c r="BL403" s="37"/>
      <c r="BM403" s="37"/>
      <c r="BN403" s="32"/>
      <c r="BP403" s="36"/>
      <c r="BQ403" s="36"/>
      <c r="BR403" s="36"/>
      <c r="CE403" s="35">
        <f t="shared" si="87"/>
        <v>0</v>
      </c>
      <c r="CF403" s="33">
        <f t="shared" si="88"/>
        <v>0</v>
      </c>
      <c r="CG403" s="34">
        <f t="shared" si="89"/>
        <v>591.95766000000003</v>
      </c>
      <c r="CH403" s="33">
        <f t="shared" si="90"/>
        <v>1080.66373</v>
      </c>
    </row>
    <row r="404" spans="1:86" ht="75" customHeight="1" x14ac:dyDescent="0.25">
      <c r="A404" s="53">
        <v>0</v>
      </c>
      <c r="B404" s="52" t="s">
        <v>2683</v>
      </c>
      <c r="C404" s="51">
        <v>300000003900</v>
      </c>
      <c r="D404" s="51">
        <v>1020206087</v>
      </c>
      <c r="E404" s="50" t="s">
        <v>1555</v>
      </c>
      <c r="F404" s="48">
        <v>23.84459</v>
      </c>
      <c r="G404" s="48">
        <v>23.84459</v>
      </c>
      <c r="H404" s="48">
        <v>0</v>
      </c>
      <c r="I404" s="48">
        <v>0</v>
      </c>
      <c r="J404" s="48">
        <v>0</v>
      </c>
      <c r="K404" s="48">
        <v>0</v>
      </c>
      <c r="L404" s="48">
        <v>23.84459</v>
      </c>
      <c r="M404" s="48">
        <v>0</v>
      </c>
      <c r="N404" s="48">
        <v>0</v>
      </c>
      <c r="O404" s="48">
        <f t="shared" si="83"/>
        <v>399.45200000000006</v>
      </c>
      <c r="P404" s="48">
        <f t="shared" si="84"/>
        <v>354.40971000000002</v>
      </c>
      <c r="Q404" s="48">
        <v>125.54652999999999</v>
      </c>
      <c r="R404" s="48">
        <v>107.42371</v>
      </c>
      <c r="S404" s="48">
        <v>108.73690999999999</v>
      </c>
      <c r="T404" s="48">
        <v>90.614090000000004</v>
      </c>
      <c r="U404" s="48">
        <v>16.809619999999999</v>
      </c>
      <c r="V404" s="48">
        <v>16.809619999999999</v>
      </c>
      <c r="W404" s="48">
        <v>261.51681000000002</v>
      </c>
      <c r="X404" s="48">
        <v>234.59734</v>
      </c>
      <c r="Y404" s="48">
        <v>0</v>
      </c>
      <c r="Z404" s="48">
        <v>0</v>
      </c>
      <c r="AA404" s="49">
        <f t="shared" si="85"/>
        <v>12.38866</v>
      </c>
      <c r="AB404" s="49">
        <f t="shared" si="86"/>
        <v>12.38866</v>
      </c>
      <c r="AC404" s="49">
        <v>0</v>
      </c>
      <c r="AD404" s="49">
        <v>0</v>
      </c>
      <c r="AE404" s="49">
        <v>0</v>
      </c>
      <c r="AF404" s="49">
        <v>0</v>
      </c>
      <c r="AG404" s="49">
        <v>0</v>
      </c>
      <c r="AH404" s="49">
        <v>0</v>
      </c>
      <c r="AI404" s="49">
        <v>0</v>
      </c>
      <c r="AJ404" s="49">
        <v>0</v>
      </c>
      <c r="AK404" s="49">
        <v>0</v>
      </c>
      <c r="AL404" s="49">
        <v>0</v>
      </c>
      <c r="AM404" s="49">
        <v>0</v>
      </c>
      <c r="AN404" s="49">
        <v>0</v>
      </c>
      <c r="AO404" s="49">
        <v>0</v>
      </c>
      <c r="AP404" s="49">
        <v>12.38866</v>
      </c>
      <c r="AQ404" s="47" t="s">
        <v>1556</v>
      </c>
      <c r="AR404" s="48">
        <v>378.2543</v>
      </c>
      <c r="AT404" s="46" t="s">
        <v>1443</v>
      </c>
      <c r="AU404" s="45">
        <v>0</v>
      </c>
      <c r="AV404" s="44" t="s">
        <v>3376</v>
      </c>
      <c r="AW404" s="43">
        <v>44342</v>
      </c>
      <c r="AX404" s="42">
        <v>0.45833000000000002</v>
      </c>
      <c r="AY404" s="41">
        <v>15</v>
      </c>
      <c r="AZ404" s="40"/>
      <c r="BA404" s="40"/>
      <c r="BB404" s="40"/>
      <c r="BC404" s="40"/>
      <c r="BD404" s="40"/>
      <c r="BE404" s="40"/>
      <c r="BF404" s="39" t="s">
        <v>2694</v>
      </c>
      <c r="BG404" s="38">
        <v>44592</v>
      </c>
      <c r="BK404" s="37"/>
      <c r="BL404" s="37"/>
      <c r="BM404" s="37"/>
      <c r="BN404" s="32"/>
      <c r="BP404" s="36"/>
      <c r="BQ404" s="36"/>
      <c r="BR404" s="36"/>
      <c r="CE404" s="35">
        <f t="shared" si="87"/>
        <v>0</v>
      </c>
      <c r="CF404" s="33">
        <f t="shared" si="88"/>
        <v>0</v>
      </c>
      <c r="CG404" s="34">
        <f t="shared" si="89"/>
        <v>16.809619999999999</v>
      </c>
      <c r="CH404" s="33">
        <f t="shared" si="90"/>
        <v>90.614090000000004</v>
      </c>
    </row>
    <row r="405" spans="1:86" ht="75" customHeight="1" x14ac:dyDescent="0.25">
      <c r="A405" s="53">
        <v>0</v>
      </c>
      <c r="B405" s="52" t="s">
        <v>2683</v>
      </c>
      <c r="C405" s="51">
        <v>300000003895</v>
      </c>
      <c r="D405" s="51">
        <v>1020205620</v>
      </c>
      <c r="E405" s="50" t="s">
        <v>2801</v>
      </c>
      <c r="F405" s="48">
        <v>15.002610000000001</v>
      </c>
      <c r="G405" s="48">
        <v>15.002610000000001</v>
      </c>
      <c r="H405" s="48">
        <v>0</v>
      </c>
      <c r="I405" s="48">
        <v>0</v>
      </c>
      <c r="J405" s="48">
        <v>0</v>
      </c>
      <c r="K405" s="48">
        <v>0</v>
      </c>
      <c r="L405" s="48">
        <v>15.002610000000001</v>
      </c>
      <c r="M405" s="48">
        <v>0</v>
      </c>
      <c r="N405" s="48">
        <v>0</v>
      </c>
      <c r="O405" s="48">
        <f t="shared" si="83"/>
        <v>69.785679999999999</v>
      </c>
      <c r="P405" s="48">
        <f t="shared" si="84"/>
        <v>69.785679999999999</v>
      </c>
      <c r="Q405" s="48">
        <v>0</v>
      </c>
      <c r="R405" s="48">
        <v>0</v>
      </c>
      <c r="S405" s="48">
        <v>0</v>
      </c>
      <c r="T405" s="48">
        <v>0</v>
      </c>
      <c r="U405" s="48">
        <v>0</v>
      </c>
      <c r="V405" s="48">
        <v>0</v>
      </c>
      <c r="W405" s="48">
        <v>0</v>
      </c>
      <c r="X405" s="48">
        <v>0</v>
      </c>
      <c r="Y405" s="48">
        <v>0</v>
      </c>
      <c r="Z405" s="48">
        <v>0</v>
      </c>
      <c r="AA405" s="49">
        <f t="shared" si="85"/>
        <v>69.785679999999999</v>
      </c>
      <c r="AB405" s="49">
        <f t="shared" si="86"/>
        <v>69.785679999999999</v>
      </c>
      <c r="AC405" s="49">
        <v>0.68679000000000001</v>
      </c>
      <c r="AD405" s="49">
        <v>0.19653000000000001</v>
      </c>
      <c r="AE405" s="49">
        <v>68.883750000000006</v>
      </c>
      <c r="AF405" s="49">
        <v>1.8610000000000002E-2</v>
      </c>
      <c r="AG405" s="49">
        <v>0</v>
      </c>
      <c r="AH405" s="49">
        <v>0</v>
      </c>
      <c r="AI405" s="49">
        <v>0</v>
      </c>
      <c r="AJ405" s="49">
        <v>0</v>
      </c>
      <c r="AK405" s="49">
        <v>0</v>
      </c>
      <c r="AL405" s="49">
        <v>0</v>
      </c>
      <c r="AM405" s="49">
        <v>0</v>
      </c>
      <c r="AN405" s="49">
        <v>0</v>
      </c>
      <c r="AO405" s="49">
        <v>0</v>
      </c>
      <c r="AP405" s="49">
        <v>0</v>
      </c>
      <c r="AQ405" s="47" t="s">
        <v>3377</v>
      </c>
      <c r="AR405" s="48">
        <v>0</v>
      </c>
      <c r="AT405" s="46" t="s">
        <v>1443</v>
      </c>
      <c r="AU405" s="45">
        <v>0</v>
      </c>
      <c r="AV405" s="44" t="s">
        <v>3378</v>
      </c>
      <c r="AW405" s="43" t="s">
        <v>3379</v>
      </c>
      <c r="AX405" s="42" t="s">
        <v>3250</v>
      </c>
      <c r="AY405" s="41" t="s">
        <v>1571</v>
      </c>
      <c r="AZ405" s="40"/>
      <c r="BA405" s="40"/>
      <c r="BB405" s="40"/>
      <c r="BC405" s="40"/>
      <c r="BD405" s="40"/>
      <c r="BE405" s="40"/>
      <c r="BF405" s="39">
        <v>0</v>
      </c>
      <c r="BG405" s="38">
        <v>0</v>
      </c>
      <c r="BK405" s="37"/>
      <c r="BL405" s="37"/>
      <c r="BM405" s="37"/>
      <c r="BN405" s="32"/>
      <c r="BP405" s="36"/>
      <c r="BQ405" s="36"/>
      <c r="BR405" s="36"/>
      <c r="CE405" s="35">
        <f t="shared" si="87"/>
        <v>0</v>
      </c>
      <c r="CF405" s="33">
        <f t="shared" si="88"/>
        <v>0</v>
      </c>
      <c r="CG405" s="34">
        <f t="shared" si="89"/>
        <v>0</v>
      </c>
      <c r="CH405" s="33">
        <f t="shared" si="90"/>
        <v>0</v>
      </c>
    </row>
    <row r="406" spans="1:86" ht="75" x14ac:dyDescent="0.25">
      <c r="A406" s="53">
        <v>0</v>
      </c>
      <c r="B406" s="52">
        <v>0</v>
      </c>
      <c r="C406" s="51">
        <v>300000004083</v>
      </c>
      <c r="D406" s="51">
        <v>1020204130</v>
      </c>
      <c r="E406" s="50" t="s">
        <v>1557</v>
      </c>
      <c r="F406" s="48">
        <v>49.983020000000003</v>
      </c>
      <c r="G406" s="48">
        <v>49.983020000000003</v>
      </c>
      <c r="H406" s="48">
        <v>0</v>
      </c>
      <c r="I406" s="48">
        <v>0</v>
      </c>
      <c r="J406" s="48">
        <v>0</v>
      </c>
      <c r="K406" s="48">
        <v>0</v>
      </c>
      <c r="L406" s="48">
        <v>0</v>
      </c>
      <c r="M406" s="48">
        <v>49.983020000000003</v>
      </c>
      <c r="N406" s="48">
        <v>0</v>
      </c>
      <c r="O406" s="48">
        <f t="shared" si="83"/>
        <v>1127.5872900000002</v>
      </c>
      <c r="P406" s="48">
        <f t="shared" si="84"/>
        <v>960.17376000000002</v>
      </c>
      <c r="Q406" s="48">
        <v>455.12279999999998</v>
      </c>
      <c r="R406" s="48">
        <v>379.26900000000001</v>
      </c>
      <c r="S406" s="48">
        <v>0</v>
      </c>
      <c r="T406" s="48">
        <v>0</v>
      </c>
      <c r="U406" s="48">
        <v>0</v>
      </c>
      <c r="V406" s="48">
        <v>0</v>
      </c>
      <c r="W406" s="48">
        <v>335.37240000000003</v>
      </c>
      <c r="X406" s="48">
        <v>279.47699999999998</v>
      </c>
      <c r="Y406" s="48">
        <v>166.88719</v>
      </c>
      <c r="Z406" s="48">
        <v>139.07266000000001</v>
      </c>
      <c r="AA406" s="49">
        <f t="shared" si="85"/>
        <v>170.20490000000001</v>
      </c>
      <c r="AB406" s="49">
        <f t="shared" si="86"/>
        <v>162.35510000000002</v>
      </c>
      <c r="AC406" s="49">
        <v>30.151450000000001</v>
      </c>
      <c r="AD406" s="49">
        <v>9.1160800000000002</v>
      </c>
      <c r="AE406" s="49">
        <v>4.9458099999999998</v>
      </c>
      <c r="AF406" s="49">
        <v>0.80776000000000003</v>
      </c>
      <c r="AG406" s="49">
        <v>47.098799999999997</v>
      </c>
      <c r="AH406" s="49">
        <v>39.249000000000002</v>
      </c>
      <c r="AI406" s="49">
        <v>0</v>
      </c>
      <c r="AJ406" s="49">
        <v>0</v>
      </c>
      <c r="AK406" s="49">
        <v>0</v>
      </c>
      <c r="AL406" s="49">
        <v>0</v>
      </c>
      <c r="AM406" s="49">
        <v>45</v>
      </c>
      <c r="AN406" s="49">
        <v>0</v>
      </c>
      <c r="AO406" s="49">
        <v>0</v>
      </c>
      <c r="AP406" s="49">
        <v>33.085000000000001</v>
      </c>
      <c r="AQ406" s="47" t="s">
        <v>1558</v>
      </c>
      <c r="AR406" s="48">
        <v>1010.15678</v>
      </c>
      <c r="AT406" s="46" t="s">
        <v>1443</v>
      </c>
      <c r="AU406" s="45">
        <v>0</v>
      </c>
      <c r="AV406" s="44" t="s">
        <v>3380</v>
      </c>
      <c r="AW406" s="43">
        <v>43406</v>
      </c>
      <c r="AX406" s="42">
        <v>0.45833000000000002</v>
      </c>
      <c r="AY406" s="41">
        <v>15</v>
      </c>
      <c r="AZ406" s="40"/>
      <c r="BA406" s="40"/>
      <c r="BB406" s="40"/>
      <c r="BC406" s="40"/>
      <c r="BD406" s="40"/>
      <c r="BE406" s="40"/>
      <c r="BF406" s="39" t="s">
        <v>2694</v>
      </c>
      <c r="BG406" s="38">
        <v>44592</v>
      </c>
      <c r="BK406" s="37"/>
      <c r="BL406" s="37"/>
      <c r="BM406" s="37"/>
      <c r="BN406" s="32"/>
      <c r="BP406" s="36"/>
      <c r="BQ406" s="36"/>
      <c r="BR406" s="36"/>
      <c r="CE406" s="35">
        <f t="shared" si="87"/>
        <v>379.26900000000001</v>
      </c>
      <c r="CF406" s="33">
        <f t="shared" si="88"/>
        <v>0</v>
      </c>
      <c r="CG406" s="34">
        <f t="shared" si="89"/>
        <v>0</v>
      </c>
      <c r="CH406" s="33">
        <f t="shared" si="90"/>
        <v>0</v>
      </c>
    </row>
    <row r="407" spans="1:86" ht="71.25" customHeight="1" x14ac:dyDescent="0.25">
      <c r="A407" s="53">
        <v>0</v>
      </c>
      <c r="B407" s="52" t="s">
        <v>2683</v>
      </c>
      <c r="C407" s="51">
        <v>300000003887</v>
      </c>
      <c r="D407" s="51">
        <v>1020206131</v>
      </c>
      <c r="E407" s="50" t="s">
        <v>1559</v>
      </c>
      <c r="F407" s="48">
        <v>1.37913</v>
      </c>
      <c r="G407" s="48">
        <v>1.37913</v>
      </c>
      <c r="H407" s="48">
        <v>0</v>
      </c>
      <c r="I407" s="48">
        <v>0</v>
      </c>
      <c r="J407" s="48">
        <v>0</v>
      </c>
      <c r="K407" s="48">
        <v>0</v>
      </c>
      <c r="L407" s="48">
        <v>1.37913</v>
      </c>
      <c r="M407" s="48">
        <v>0</v>
      </c>
      <c r="N407" s="48">
        <v>0</v>
      </c>
      <c r="O407" s="48">
        <f t="shared" si="83"/>
        <v>854.18853000000013</v>
      </c>
      <c r="P407" s="48">
        <f t="shared" si="84"/>
        <v>720.7052000000001</v>
      </c>
      <c r="Q407" s="48">
        <v>537.34195</v>
      </c>
      <c r="R407" s="48">
        <v>450.77809000000002</v>
      </c>
      <c r="S407" s="48">
        <v>519.38318000000004</v>
      </c>
      <c r="T407" s="48">
        <v>432.81932</v>
      </c>
      <c r="U407" s="48">
        <v>17.958770000000001</v>
      </c>
      <c r="V407" s="48">
        <v>17.958770000000001</v>
      </c>
      <c r="W407" s="48">
        <v>281.51681000000002</v>
      </c>
      <c r="X407" s="48">
        <v>234.59734</v>
      </c>
      <c r="Y407" s="48">
        <v>0</v>
      </c>
      <c r="Z407" s="48">
        <v>0</v>
      </c>
      <c r="AA407" s="49">
        <f t="shared" si="85"/>
        <v>35.329769999999996</v>
      </c>
      <c r="AB407" s="49">
        <f t="shared" si="86"/>
        <v>35.329769999999996</v>
      </c>
      <c r="AC407" s="49">
        <v>13.17633</v>
      </c>
      <c r="AD407" s="49">
        <v>3.9710100000000002</v>
      </c>
      <c r="AE407" s="49">
        <v>2.5315300000000001</v>
      </c>
      <c r="AF407" s="49">
        <v>0.37940000000000002</v>
      </c>
      <c r="AG407" s="49">
        <v>0</v>
      </c>
      <c r="AH407" s="49">
        <v>0</v>
      </c>
      <c r="AI407" s="49">
        <v>0</v>
      </c>
      <c r="AJ407" s="49">
        <v>0</v>
      </c>
      <c r="AK407" s="49">
        <v>0</v>
      </c>
      <c r="AL407" s="49">
        <v>0</v>
      </c>
      <c r="AM407" s="49">
        <v>0</v>
      </c>
      <c r="AN407" s="49">
        <v>0</v>
      </c>
      <c r="AO407" s="49">
        <v>0</v>
      </c>
      <c r="AP407" s="49">
        <v>15.2715</v>
      </c>
      <c r="AQ407" s="47" t="s">
        <v>1560</v>
      </c>
      <c r="AR407" s="48">
        <v>722.08433000000002</v>
      </c>
      <c r="AT407" s="46" t="s">
        <v>1443</v>
      </c>
      <c r="AU407" s="45">
        <v>0</v>
      </c>
      <c r="AV407" s="44" t="s">
        <v>3381</v>
      </c>
      <c r="AW407" s="43">
        <v>44228</v>
      </c>
      <c r="AX407" s="42">
        <v>0.45833000000000002</v>
      </c>
      <c r="AY407" s="41">
        <v>15</v>
      </c>
      <c r="AZ407" s="40"/>
      <c r="BA407" s="40"/>
      <c r="BB407" s="40"/>
      <c r="BC407" s="40"/>
      <c r="BD407" s="40"/>
      <c r="BE407" s="40"/>
      <c r="BF407" s="39" t="s">
        <v>2696</v>
      </c>
      <c r="BG407" s="38">
        <v>44804</v>
      </c>
      <c r="BK407" s="37"/>
      <c r="BL407" s="37"/>
      <c r="BM407" s="114">
        <f>D407</f>
        <v>1020206131</v>
      </c>
      <c r="BN407" s="32" t="s">
        <v>1559</v>
      </c>
      <c r="BO407" s="113" t="e">
        <v>#VALUE!</v>
      </c>
      <c r="BP407" s="31">
        <v>15271.5</v>
      </c>
      <c r="BQ407" s="112" t="e">
        <f>BO407-BP407/1000</f>
        <v>#VALUE!</v>
      </c>
      <c r="BR407" s="36"/>
      <c r="CE407" s="35">
        <f t="shared" si="87"/>
        <v>0</v>
      </c>
      <c r="CF407" s="33">
        <f t="shared" si="88"/>
        <v>0</v>
      </c>
      <c r="CG407" s="34">
        <f t="shared" si="89"/>
        <v>17.958770000000001</v>
      </c>
      <c r="CH407" s="33">
        <f t="shared" si="90"/>
        <v>432.81932</v>
      </c>
    </row>
    <row r="408" spans="1:86" ht="165" customHeight="1" x14ac:dyDescent="0.25">
      <c r="A408" s="53">
        <v>0</v>
      </c>
      <c r="B408" s="52">
        <v>0</v>
      </c>
      <c r="C408" s="51">
        <v>300000004095</v>
      </c>
      <c r="D408" s="51">
        <v>1020203346</v>
      </c>
      <c r="E408" s="50" t="s">
        <v>2802</v>
      </c>
      <c r="F408" s="48">
        <v>595.39211</v>
      </c>
      <c r="G408" s="48">
        <v>496.16009000000003</v>
      </c>
      <c r="H408" s="48">
        <v>0</v>
      </c>
      <c r="I408" s="48">
        <v>0</v>
      </c>
      <c r="J408" s="48">
        <v>0</v>
      </c>
      <c r="K408" s="48">
        <v>496.16009000000003</v>
      </c>
      <c r="L408" s="48">
        <v>0</v>
      </c>
      <c r="M408" s="48">
        <v>0</v>
      </c>
      <c r="N408" s="48">
        <v>0</v>
      </c>
      <c r="O408" s="48">
        <f t="shared" si="83"/>
        <v>523.73385000000007</v>
      </c>
      <c r="P408" s="48">
        <f t="shared" si="84"/>
        <v>523.73385000000007</v>
      </c>
      <c r="Q408" s="48">
        <v>0</v>
      </c>
      <c r="R408" s="48">
        <v>0</v>
      </c>
      <c r="S408" s="48">
        <v>0</v>
      </c>
      <c r="T408" s="48">
        <v>0</v>
      </c>
      <c r="U408" s="48">
        <v>0</v>
      </c>
      <c r="V408" s="48">
        <v>0</v>
      </c>
      <c r="W408" s="48">
        <v>0</v>
      </c>
      <c r="X408" s="48">
        <v>0</v>
      </c>
      <c r="Y408" s="48">
        <v>0</v>
      </c>
      <c r="Z408" s="48">
        <v>0</v>
      </c>
      <c r="AA408" s="49">
        <f t="shared" si="85"/>
        <v>523.73385000000007</v>
      </c>
      <c r="AB408" s="49">
        <f t="shared" si="86"/>
        <v>523.73385000000007</v>
      </c>
      <c r="AC408" s="49">
        <v>256.14512000000002</v>
      </c>
      <c r="AD408" s="49">
        <v>73.297550000000001</v>
      </c>
      <c r="AE408" s="49">
        <v>187.35072000000002</v>
      </c>
      <c r="AF408" s="49">
        <v>6.9404599999999999</v>
      </c>
      <c r="AG408" s="49">
        <v>0</v>
      </c>
      <c r="AH408" s="49">
        <v>0</v>
      </c>
      <c r="AI408" s="49">
        <v>0</v>
      </c>
      <c r="AJ408" s="49">
        <v>0</v>
      </c>
      <c r="AK408" s="49">
        <v>0</v>
      </c>
      <c r="AL408" s="49">
        <v>0</v>
      </c>
      <c r="AM408" s="49">
        <v>0</v>
      </c>
      <c r="AN408" s="49">
        <v>0</v>
      </c>
      <c r="AO408" s="49">
        <v>0</v>
      </c>
      <c r="AP408" s="49">
        <v>0</v>
      </c>
      <c r="AQ408" s="47" t="s">
        <v>3382</v>
      </c>
      <c r="AR408" s="48">
        <v>0</v>
      </c>
      <c r="AT408" s="46" t="s">
        <v>1443</v>
      </c>
      <c r="AU408" s="45">
        <v>0</v>
      </c>
      <c r="AV408" s="44" t="s">
        <v>3383</v>
      </c>
      <c r="AW408" s="43">
        <v>43041</v>
      </c>
      <c r="AX408" s="42">
        <v>0.46610000000000001</v>
      </c>
      <c r="AY408" s="41">
        <v>15</v>
      </c>
      <c r="AZ408" s="40"/>
      <c r="BA408" s="40"/>
      <c r="BB408" s="40"/>
      <c r="BC408" s="40"/>
      <c r="BD408" s="40"/>
      <c r="BE408" s="40"/>
      <c r="BF408" s="39">
        <v>0</v>
      </c>
      <c r="BG408" s="38">
        <v>0</v>
      </c>
      <c r="BK408" s="37"/>
      <c r="BL408" s="37"/>
      <c r="BM408" s="37"/>
      <c r="BN408" s="32"/>
      <c r="BP408" s="36"/>
      <c r="BQ408" s="36"/>
      <c r="BR408" s="36"/>
      <c r="CE408" s="35">
        <f t="shared" si="87"/>
        <v>0</v>
      </c>
      <c r="CF408" s="33">
        <f t="shared" si="88"/>
        <v>0</v>
      </c>
      <c r="CG408" s="34">
        <f t="shared" si="89"/>
        <v>0</v>
      </c>
      <c r="CH408" s="33">
        <f t="shared" si="90"/>
        <v>0</v>
      </c>
    </row>
    <row r="409" spans="1:86" ht="195" customHeight="1" x14ac:dyDescent="0.25">
      <c r="A409" s="53">
        <v>0</v>
      </c>
      <c r="B409" s="52" t="s">
        <v>2683</v>
      </c>
      <c r="C409" s="51">
        <v>300000004184</v>
      </c>
      <c r="D409" s="51">
        <v>1020205819</v>
      </c>
      <c r="E409" s="50" t="s">
        <v>1561</v>
      </c>
      <c r="F409" s="48">
        <v>20.56859</v>
      </c>
      <c r="G409" s="48">
        <v>20.56859</v>
      </c>
      <c r="H409" s="48">
        <v>0</v>
      </c>
      <c r="I409" s="48">
        <v>0</v>
      </c>
      <c r="J409" s="48">
        <v>0</v>
      </c>
      <c r="K409" s="48">
        <v>0</v>
      </c>
      <c r="L409" s="48">
        <v>20.56859</v>
      </c>
      <c r="M409" s="48">
        <v>0</v>
      </c>
      <c r="N409" s="48">
        <v>0</v>
      </c>
      <c r="O409" s="48">
        <f t="shared" si="83"/>
        <v>491.18165999999997</v>
      </c>
      <c r="P409" s="48">
        <f t="shared" si="84"/>
        <v>419.30966000000001</v>
      </c>
      <c r="Q409" s="48">
        <v>165.2242</v>
      </c>
      <c r="R409" s="48">
        <v>140.27167</v>
      </c>
      <c r="S409" s="48">
        <v>149.71517</v>
      </c>
      <c r="T409" s="48">
        <v>124.76264</v>
      </c>
      <c r="U409" s="48">
        <v>15.509029999999999</v>
      </c>
      <c r="V409" s="48">
        <v>15.509029999999999</v>
      </c>
      <c r="W409" s="48">
        <v>281.51682</v>
      </c>
      <c r="X409" s="48">
        <v>234.59735000000001</v>
      </c>
      <c r="Y409" s="48">
        <v>0</v>
      </c>
      <c r="Z409" s="48">
        <v>0</v>
      </c>
      <c r="AA409" s="49">
        <f t="shared" si="85"/>
        <v>44.440640000000002</v>
      </c>
      <c r="AB409" s="49">
        <f t="shared" si="86"/>
        <v>44.440640000000002</v>
      </c>
      <c r="AC409" s="49">
        <v>5.9863999999999997</v>
      </c>
      <c r="AD409" s="49">
        <v>1.78769</v>
      </c>
      <c r="AE409" s="49">
        <v>3.8109899999999999</v>
      </c>
      <c r="AF409" s="49">
        <v>0.30087999999999998</v>
      </c>
      <c r="AG409" s="49">
        <v>0</v>
      </c>
      <c r="AH409" s="49">
        <v>0</v>
      </c>
      <c r="AI409" s="49">
        <v>0</v>
      </c>
      <c r="AJ409" s="49">
        <v>0</v>
      </c>
      <c r="AK409" s="49">
        <v>0</v>
      </c>
      <c r="AL409" s="49">
        <v>0</v>
      </c>
      <c r="AM409" s="49">
        <v>0</v>
      </c>
      <c r="AN409" s="49">
        <v>0</v>
      </c>
      <c r="AO409" s="49">
        <v>0</v>
      </c>
      <c r="AP409" s="49">
        <v>32.554680000000005</v>
      </c>
      <c r="AQ409" s="47" t="s">
        <v>1562</v>
      </c>
      <c r="AR409" s="48">
        <v>439.87825000000004</v>
      </c>
      <c r="AT409" s="46" t="s">
        <v>1443</v>
      </c>
      <c r="AU409" s="45">
        <v>0</v>
      </c>
      <c r="AV409" s="44" t="s">
        <v>3384</v>
      </c>
      <c r="AW409" s="43">
        <v>44236</v>
      </c>
      <c r="AX409" s="42">
        <v>0.45833000000000002</v>
      </c>
      <c r="AY409" s="41">
        <v>15</v>
      </c>
      <c r="AZ409" s="40"/>
      <c r="BA409" s="40"/>
      <c r="BB409" s="40"/>
      <c r="BC409" s="40"/>
      <c r="BD409" s="40"/>
      <c r="BE409" s="40"/>
      <c r="BF409" s="39" t="s">
        <v>2695</v>
      </c>
      <c r="BG409" s="38">
        <v>44680</v>
      </c>
      <c r="BK409" s="37"/>
      <c r="BL409" s="37"/>
      <c r="BM409" s="37"/>
      <c r="BN409" s="32"/>
      <c r="BP409" s="36"/>
      <c r="BQ409" s="36"/>
      <c r="BR409" s="36"/>
      <c r="CE409" s="35">
        <f t="shared" si="87"/>
        <v>0</v>
      </c>
      <c r="CF409" s="33">
        <f t="shared" si="88"/>
        <v>0</v>
      </c>
      <c r="CG409" s="34">
        <f t="shared" si="89"/>
        <v>15.509029999999999</v>
      </c>
      <c r="CH409" s="33">
        <f t="shared" si="90"/>
        <v>124.76264</v>
      </c>
    </row>
    <row r="410" spans="1:86" ht="45" customHeight="1" x14ac:dyDescent="0.25">
      <c r="A410" s="53">
        <v>0</v>
      </c>
      <c r="B410" s="52" t="s">
        <v>2683</v>
      </c>
      <c r="C410" s="51">
        <v>300000004147</v>
      </c>
      <c r="D410" s="51">
        <v>1020003837</v>
      </c>
      <c r="E410" s="50" t="s">
        <v>1563</v>
      </c>
      <c r="F410" s="48">
        <v>52.335560000000001</v>
      </c>
      <c r="G410" s="48">
        <v>52.335560000000001</v>
      </c>
      <c r="H410" s="48">
        <v>0</v>
      </c>
      <c r="I410" s="48">
        <v>0</v>
      </c>
      <c r="J410" s="48">
        <v>0</v>
      </c>
      <c r="K410" s="48">
        <v>0</v>
      </c>
      <c r="L410" s="48">
        <v>52.335560000000001</v>
      </c>
      <c r="M410" s="48">
        <v>0</v>
      </c>
      <c r="N410" s="48">
        <v>0</v>
      </c>
      <c r="O410" s="48">
        <f t="shared" si="83"/>
        <v>320.73682000000002</v>
      </c>
      <c r="P410" s="48">
        <f t="shared" si="84"/>
        <v>273.56639000000001</v>
      </c>
      <c r="Q410" s="48">
        <v>297.08758</v>
      </c>
      <c r="R410" s="48">
        <v>249.91714999999999</v>
      </c>
      <c r="S410" s="48">
        <v>283.02256</v>
      </c>
      <c r="T410" s="48">
        <v>235.85212999999999</v>
      </c>
      <c r="U410" s="48">
        <v>14.065020000000001</v>
      </c>
      <c r="V410" s="48">
        <v>14.065020000000001</v>
      </c>
      <c r="W410" s="48">
        <v>0</v>
      </c>
      <c r="X410" s="48">
        <v>0</v>
      </c>
      <c r="Y410" s="48">
        <v>0</v>
      </c>
      <c r="Z410" s="48">
        <v>0</v>
      </c>
      <c r="AA410" s="49">
        <f t="shared" si="85"/>
        <v>23.649239999999999</v>
      </c>
      <c r="AB410" s="49">
        <f t="shared" si="86"/>
        <v>23.649239999999999</v>
      </c>
      <c r="AC410" s="49">
        <v>9.9399800000000003</v>
      </c>
      <c r="AD410" s="49">
        <v>2.93357</v>
      </c>
      <c r="AE410" s="49">
        <v>1.76301</v>
      </c>
      <c r="AF410" s="49">
        <v>0.42363000000000001</v>
      </c>
      <c r="AG410" s="49">
        <v>0</v>
      </c>
      <c r="AH410" s="49">
        <v>0</v>
      </c>
      <c r="AI410" s="49">
        <v>0</v>
      </c>
      <c r="AJ410" s="49">
        <v>0</v>
      </c>
      <c r="AK410" s="49">
        <v>0</v>
      </c>
      <c r="AL410" s="49">
        <v>0</v>
      </c>
      <c r="AM410" s="49">
        <v>0</v>
      </c>
      <c r="AN410" s="49">
        <v>0</v>
      </c>
      <c r="AO410" s="49">
        <v>0</v>
      </c>
      <c r="AP410" s="49">
        <v>8.5890500000000003</v>
      </c>
      <c r="AQ410" s="47" t="s">
        <v>1564</v>
      </c>
      <c r="AR410" s="48">
        <v>325.90194999999994</v>
      </c>
      <c r="AT410" s="46" t="s">
        <v>1443</v>
      </c>
      <c r="AU410" s="45">
        <v>0</v>
      </c>
      <c r="AV410" s="44" t="s">
        <v>3385</v>
      </c>
      <c r="AW410" s="43" t="s">
        <v>3386</v>
      </c>
      <c r="AX410" s="42" t="s">
        <v>3294</v>
      </c>
      <c r="AY410" s="41" t="s">
        <v>1487</v>
      </c>
      <c r="AZ410" s="40"/>
      <c r="BA410" s="40"/>
      <c r="BB410" s="40"/>
      <c r="BC410" s="40"/>
      <c r="BD410" s="40"/>
      <c r="BE410" s="40"/>
      <c r="BF410" s="39" t="s">
        <v>2694</v>
      </c>
      <c r="BG410" s="38">
        <v>44620</v>
      </c>
      <c r="BK410" s="37"/>
      <c r="BL410" s="37"/>
      <c r="BM410" s="37"/>
      <c r="BN410" s="32"/>
      <c r="BP410" s="36"/>
      <c r="BQ410" s="36"/>
      <c r="BR410" s="36"/>
      <c r="CE410" s="35">
        <f t="shared" si="87"/>
        <v>0</v>
      </c>
      <c r="CF410" s="33">
        <f t="shared" si="88"/>
        <v>0</v>
      </c>
      <c r="CG410" s="34">
        <f t="shared" si="89"/>
        <v>14.065020000000001</v>
      </c>
      <c r="CH410" s="33">
        <f t="shared" si="90"/>
        <v>235.85212999999999</v>
      </c>
    </row>
    <row r="411" spans="1:86" ht="60" customHeight="1" x14ac:dyDescent="0.25">
      <c r="A411" s="53">
        <v>0</v>
      </c>
      <c r="B411" s="52" t="s">
        <v>2683</v>
      </c>
      <c r="C411" s="51">
        <v>300000004135</v>
      </c>
      <c r="D411" s="51">
        <v>1020205818</v>
      </c>
      <c r="E411" s="50" t="s">
        <v>1565</v>
      </c>
      <c r="F411" s="48">
        <v>0</v>
      </c>
      <c r="G411" s="48">
        <v>0</v>
      </c>
      <c r="H411" s="48">
        <v>0</v>
      </c>
      <c r="I411" s="48">
        <v>0</v>
      </c>
      <c r="J411" s="48">
        <v>0</v>
      </c>
      <c r="K411" s="48">
        <v>0</v>
      </c>
      <c r="L411" s="48">
        <v>0</v>
      </c>
      <c r="M411" s="48">
        <v>0</v>
      </c>
      <c r="N411" s="48">
        <v>0</v>
      </c>
      <c r="O411" s="48">
        <f t="shared" si="83"/>
        <v>183.55749</v>
      </c>
      <c r="P411" s="48">
        <f t="shared" si="84"/>
        <v>155.09565000000001</v>
      </c>
      <c r="Q411" s="48">
        <v>161.66765000000001</v>
      </c>
      <c r="R411" s="48">
        <v>136.00749000000002</v>
      </c>
      <c r="S411" s="48">
        <v>153.96097</v>
      </c>
      <c r="T411" s="48">
        <v>128.30081000000001</v>
      </c>
      <c r="U411" s="48">
        <v>7.7066800000000004</v>
      </c>
      <c r="V411" s="48">
        <v>7.7066800000000004</v>
      </c>
      <c r="W411" s="48">
        <v>16.810079999999999</v>
      </c>
      <c r="X411" s="48">
        <v>14.0084</v>
      </c>
      <c r="Y411" s="48">
        <v>0</v>
      </c>
      <c r="Z411" s="48">
        <v>0</v>
      </c>
      <c r="AA411" s="49">
        <f t="shared" si="85"/>
        <v>5.0797600000000003</v>
      </c>
      <c r="AB411" s="49">
        <f t="shared" si="86"/>
        <v>5.0797600000000003</v>
      </c>
      <c r="AC411" s="49">
        <v>0</v>
      </c>
      <c r="AD411" s="49">
        <v>0</v>
      </c>
      <c r="AE411" s="49">
        <v>0</v>
      </c>
      <c r="AF411" s="49">
        <v>0</v>
      </c>
      <c r="AG411" s="49">
        <v>0</v>
      </c>
      <c r="AH411" s="49">
        <v>0</v>
      </c>
      <c r="AI411" s="49">
        <v>0</v>
      </c>
      <c r="AJ411" s="49">
        <v>0</v>
      </c>
      <c r="AK411" s="49">
        <v>0</v>
      </c>
      <c r="AL411" s="49">
        <v>0</v>
      </c>
      <c r="AM411" s="49">
        <v>0</v>
      </c>
      <c r="AN411" s="49">
        <v>0</v>
      </c>
      <c r="AO411" s="49">
        <v>0</v>
      </c>
      <c r="AP411" s="49">
        <v>5.0797600000000003</v>
      </c>
      <c r="AQ411" s="47" t="s">
        <v>1566</v>
      </c>
      <c r="AR411" s="48">
        <v>155.09565000000001</v>
      </c>
      <c r="AT411" s="46" t="s">
        <v>1443</v>
      </c>
      <c r="AU411" s="45">
        <v>0</v>
      </c>
      <c r="AV411" s="44" t="s">
        <v>3387</v>
      </c>
      <c r="AW411" s="43">
        <v>44188</v>
      </c>
      <c r="AX411" s="42">
        <v>0.45833000000000002</v>
      </c>
      <c r="AY411" s="41">
        <v>15</v>
      </c>
      <c r="AZ411" s="40"/>
      <c r="BA411" s="40"/>
      <c r="BB411" s="40"/>
      <c r="BC411" s="40"/>
      <c r="BD411" s="40"/>
      <c r="BE411" s="40"/>
      <c r="BF411" s="39" t="s">
        <v>2694</v>
      </c>
      <c r="BG411" s="38">
        <v>44592</v>
      </c>
      <c r="BK411" s="37"/>
      <c r="BL411" s="37"/>
      <c r="BM411" s="37"/>
      <c r="BN411" s="32"/>
      <c r="BP411" s="36"/>
      <c r="BQ411" s="36"/>
      <c r="BR411" s="36"/>
      <c r="CE411" s="35">
        <f t="shared" si="87"/>
        <v>0</v>
      </c>
      <c r="CF411" s="33">
        <f t="shared" si="88"/>
        <v>0</v>
      </c>
      <c r="CG411" s="34">
        <f t="shared" si="89"/>
        <v>7.7066800000000004</v>
      </c>
      <c r="CH411" s="33">
        <f t="shared" si="90"/>
        <v>128.30081000000001</v>
      </c>
    </row>
    <row r="412" spans="1:86" ht="60" customHeight="1" x14ac:dyDescent="0.25">
      <c r="A412" s="53">
        <v>0</v>
      </c>
      <c r="B412" s="52" t="s">
        <v>2683</v>
      </c>
      <c r="C412" s="51">
        <v>300000004157</v>
      </c>
      <c r="D412" s="51">
        <v>1020205949</v>
      </c>
      <c r="E412" s="50" t="s">
        <v>1567</v>
      </c>
      <c r="F412" s="48">
        <v>0</v>
      </c>
      <c r="G412" s="48">
        <v>0</v>
      </c>
      <c r="H412" s="48">
        <v>0</v>
      </c>
      <c r="I412" s="48">
        <v>0</v>
      </c>
      <c r="J412" s="48">
        <v>0</v>
      </c>
      <c r="K412" s="48">
        <v>0</v>
      </c>
      <c r="L412" s="48">
        <v>0</v>
      </c>
      <c r="M412" s="48">
        <v>0</v>
      </c>
      <c r="N412" s="48">
        <v>0</v>
      </c>
      <c r="O412" s="48">
        <f t="shared" si="83"/>
        <v>75.514210000000006</v>
      </c>
      <c r="P412" s="48">
        <f t="shared" si="84"/>
        <v>63.935059999999993</v>
      </c>
      <c r="Q412" s="48">
        <v>64.595700000000008</v>
      </c>
      <c r="R412" s="48">
        <v>54.487299999999998</v>
      </c>
      <c r="S412" s="48">
        <v>60.650390000000002</v>
      </c>
      <c r="T412" s="48">
        <v>50.541989999999998</v>
      </c>
      <c r="U412" s="48">
        <v>3.9453100000000001</v>
      </c>
      <c r="V412" s="48">
        <v>3.9453100000000001</v>
      </c>
      <c r="W412" s="48">
        <v>8.8244799999999994</v>
      </c>
      <c r="X412" s="48">
        <v>7.3537299999999997</v>
      </c>
      <c r="Y412" s="48">
        <v>0</v>
      </c>
      <c r="Z412" s="48">
        <v>0</v>
      </c>
      <c r="AA412" s="49">
        <f t="shared" si="85"/>
        <v>2.0940300000000001</v>
      </c>
      <c r="AB412" s="49">
        <f t="shared" si="86"/>
        <v>2.0940300000000001</v>
      </c>
      <c r="AC412" s="49">
        <v>0</v>
      </c>
      <c r="AD412" s="49">
        <v>0</v>
      </c>
      <c r="AE412" s="49">
        <v>0</v>
      </c>
      <c r="AF412" s="49">
        <v>0</v>
      </c>
      <c r="AG412" s="49">
        <v>0</v>
      </c>
      <c r="AH412" s="49">
        <v>0</v>
      </c>
      <c r="AI412" s="49">
        <v>0</v>
      </c>
      <c r="AJ412" s="49">
        <v>0</v>
      </c>
      <c r="AK412" s="49">
        <v>0</v>
      </c>
      <c r="AL412" s="49">
        <v>0</v>
      </c>
      <c r="AM412" s="49">
        <v>0</v>
      </c>
      <c r="AN412" s="49">
        <v>0</v>
      </c>
      <c r="AO412" s="49">
        <v>0</v>
      </c>
      <c r="AP412" s="49">
        <v>2.0940300000000001</v>
      </c>
      <c r="AQ412" s="47" t="s">
        <v>1568</v>
      </c>
      <c r="AR412" s="48">
        <v>63.935059999999993</v>
      </c>
      <c r="AT412" s="46" t="s">
        <v>1443</v>
      </c>
      <c r="AU412" s="45">
        <v>0</v>
      </c>
      <c r="AV412" s="44" t="s">
        <v>3388</v>
      </c>
      <c r="AW412" s="43">
        <v>44258</v>
      </c>
      <c r="AX412" s="42">
        <v>0.45833000000000002</v>
      </c>
      <c r="AY412" s="41">
        <v>6</v>
      </c>
      <c r="AZ412" s="40"/>
      <c r="BA412" s="40"/>
      <c r="BB412" s="40"/>
      <c r="BC412" s="40"/>
      <c r="BD412" s="40"/>
      <c r="BE412" s="40"/>
      <c r="BF412" s="39" t="s">
        <v>2694</v>
      </c>
      <c r="BG412" s="38">
        <v>44592</v>
      </c>
      <c r="BK412" s="37"/>
      <c r="BL412" s="37"/>
      <c r="BM412" s="37"/>
      <c r="BN412" s="32"/>
      <c r="BP412" s="36"/>
      <c r="BQ412" s="36"/>
      <c r="BR412" s="36"/>
      <c r="CE412" s="35">
        <f t="shared" si="87"/>
        <v>0</v>
      </c>
      <c r="CF412" s="33">
        <f t="shared" si="88"/>
        <v>0</v>
      </c>
      <c r="CG412" s="34">
        <f t="shared" si="89"/>
        <v>3.9453100000000001</v>
      </c>
      <c r="CH412" s="33">
        <f t="shared" si="90"/>
        <v>50.541989999999998</v>
      </c>
    </row>
    <row r="413" spans="1:86" ht="60" customHeight="1" x14ac:dyDescent="0.25">
      <c r="A413" s="53">
        <v>0</v>
      </c>
      <c r="B413" s="52" t="s">
        <v>2683</v>
      </c>
      <c r="C413" s="51">
        <v>300000004217</v>
      </c>
      <c r="D413" s="51">
        <v>1020306468</v>
      </c>
      <c r="E413" s="50" t="s">
        <v>1569</v>
      </c>
      <c r="F413" s="48">
        <v>0</v>
      </c>
      <c r="G413" s="48">
        <v>0</v>
      </c>
      <c r="H413" s="48">
        <v>0</v>
      </c>
      <c r="I413" s="48">
        <v>0</v>
      </c>
      <c r="J413" s="48">
        <v>0</v>
      </c>
      <c r="K413" s="48">
        <v>0</v>
      </c>
      <c r="L413" s="48">
        <v>0</v>
      </c>
      <c r="M413" s="48">
        <v>0</v>
      </c>
      <c r="N413" s="48">
        <v>0</v>
      </c>
      <c r="O413" s="48">
        <f t="shared" si="83"/>
        <v>154.93755999999999</v>
      </c>
      <c r="P413" s="48">
        <f t="shared" si="84"/>
        <v>134.64603</v>
      </c>
      <c r="Q413" s="48">
        <v>132.88476</v>
      </c>
      <c r="R413" s="48">
        <v>115.53471999999999</v>
      </c>
      <c r="S413" s="48">
        <v>104.10026000000001</v>
      </c>
      <c r="T413" s="48">
        <v>86.750219999999999</v>
      </c>
      <c r="U413" s="48">
        <v>28.784500000000001</v>
      </c>
      <c r="V413" s="48">
        <v>28.784500000000001</v>
      </c>
      <c r="W413" s="48">
        <v>17.648949999999999</v>
      </c>
      <c r="X413" s="48">
        <v>14.707459999999999</v>
      </c>
      <c r="Y413" s="48">
        <v>0</v>
      </c>
      <c r="Z413" s="48">
        <v>0</v>
      </c>
      <c r="AA413" s="49">
        <f t="shared" si="85"/>
        <v>4.4038500000000003</v>
      </c>
      <c r="AB413" s="49">
        <f t="shared" si="86"/>
        <v>4.4038500000000003</v>
      </c>
      <c r="AC413" s="49">
        <v>0</v>
      </c>
      <c r="AD413" s="49">
        <v>0</v>
      </c>
      <c r="AE413" s="49">
        <v>0</v>
      </c>
      <c r="AF413" s="49">
        <v>0</v>
      </c>
      <c r="AG413" s="49">
        <v>0</v>
      </c>
      <c r="AH413" s="49">
        <v>0</v>
      </c>
      <c r="AI413" s="49">
        <v>0</v>
      </c>
      <c r="AJ413" s="49">
        <v>0</v>
      </c>
      <c r="AK413" s="49">
        <v>0</v>
      </c>
      <c r="AL413" s="49">
        <v>0</v>
      </c>
      <c r="AM413" s="49">
        <v>0</v>
      </c>
      <c r="AN413" s="49">
        <v>0</v>
      </c>
      <c r="AO413" s="49">
        <v>0</v>
      </c>
      <c r="AP413" s="49">
        <v>4.4038500000000003</v>
      </c>
      <c r="AQ413" s="47" t="s">
        <v>1570</v>
      </c>
      <c r="AR413" s="48">
        <v>134.64603</v>
      </c>
      <c r="AT413" s="46" t="s">
        <v>1443</v>
      </c>
      <c r="AU413" s="45">
        <v>0</v>
      </c>
      <c r="AV413" s="44" t="s">
        <v>3389</v>
      </c>
      <c r="AW413" s="43" t="s">
        <v>3390</v>
      </c>
      <c r="AX413" s="42" t="s">
        <v>3250</v>
      </c>
      <c r="AY413" s="41" t="s">
        <v>1571</v>
      </c>
      <c r="AZ413" s="40"/>
      <c r="BA413" s="40"/>
      <c r="BB413" s="40"/>
      <c r="BC413" s="40"/>
      <c r="BD413" s="40"/>
      <c r="BE413" s="40"/>
      <c r="BF413" s="39" t="s">
        <v>2694</v>
      </c>
      <c r="BG413" s="38">
        <v>44592</v>
      </c>
      <c r="BK413" s="37"/>
      <c r="BL413" s="37"/>
      <c r="BM413" s="37"/>
      <c r="BN413" s="32"/>
      <c r="BP413" s="36"/>
      <c r="BQ413" s="36"/>
      <c r="BR413" s="36"/>
      <c r="CE413" s="35">
        <f t="shared" si="87"/>
        <v>0</v>
      </c>
      <c r="CF413" s="33">
        <f t="shared" si="88"/>
        <v>0</v>
      </c>
      <c r="CG413" s="34">
        <f t="shared" si="89"/>
        <v>28.784500000000001</v>
      </c>
      <c r="CH413" s="33">
        <f t="shared" si="90"/>
        <v>86.750219999999999</v>
      </c>
    </row>
    <row r="414" spans="1:86" ht="45" x14ac:dyDescent="0.25">
      <c r="A414" s="53">
        <v>0</v>
      </c>
      <c r="B414" s="52">
        <v>0</v>
      </c>
      <c r="C414" s="51">
        <v>300000004267</v>
      </c>
      <c r="D414" s="51">
        <v>1020204895</v>
      </c>
      <c r="E414" s="50" t="s">
        <v>1572</v>
      </c>
      <c r="F414" s="48">
        <v>0</v>
      </c>
      <c r="G414" s="48">
        <v>0</v>
      </c>
      <c r="H414" s="121">
        <v>0</v>
      </c>
      <c r="I414" s="121">
        <v>0</v>
      </c>
      <c r="J414" s="121">
        <v>0</v>
      </c>
      <c r="K414" s="121">
        <v>0</v>
      </c>
      <c r="L414" s="121">
        <v>0</v>
      </c>
      <c r="M414" s="121">
        <v>0</v>
      </c>
      <c r="N414" s="48">
        <v>0</v>
      </c>
      <c r="O414" s="48">
        <f t="shared" si="83"/>
        <v>143.95898</v>
      </c>
      <c r="P414" s="48">
        <f t="shared" si="84"/>
        <v>127.89081999999999</v>
      </c>
      <c r="Q414" s="48">
        <v>18.611999999999998</v>
      </c>
      <c r="R414" s="48">
        <v>15.51</v>
      </c>
      <c r="S414" s="48">
        <v>0</v>
      </c>
      <c r="T414" s="48">
        <v>0</v>
      </c>
      <c r="U414" s="48">
        <v>0</v>
      </c>
      <c r="V414" s="48">
        <v>0</v>
      </c>
      <c r="W414" s="48">
        <v>0</v>
      </c>
      <c r="X414" s="48">
        <v>0</v>
      </c>
      <c r="Y414" s="48">
        <v>76.278940000000006</v>
      </c>
      <c r="Z414" s="48">
        <v>63.565779999999997</v>
      </c>
      <c r="AA414" s="49">
        <f t="shared" si="85"/>
        <v>49.068040000000003</v>
      </c>
      <c r="AB414" s="49">
        <f t="shared" si="86"/>
        <v>48.815040000000003</v>
      </c>
      <c r="AC414" s="49">
        <v>10.11354</v>
      </c>
      <c r="AD414" s="49">
        <v>3.05776</v>
      </c>
      <c r="AE414" s="49">
        <v>1.6589499999999999</v>
      </c>
      <c r="AF414" s="49">
        <v>0.27094000000000001</v>
      </c>
      <c r="AG414" s="49">
        <v>1.518</v>
      </c>
      <c r="AH414" s="49">
        <v>1.2649999999999999</v>
      </c>
      <c r="AI414" s="49">
        <v>0</v>
      </c>
      <c r="AJ414" s="49">
        <v>0</v>
      </c>
      <c r="AK414" s="49">
        <v>0</v>
      </c>
      <c r="AL414" s="49">
        <v>0</v>
      </c>
      <c r="AM414" s="49">
        <v>25</v>
      </c>
      <c r="AN414" s="49">
        <v>0</v>
      </c>
      <c r="AO414" s="49">
        <v>0</v>
      </c>
      <c r="AP414" s="49">
        <v>7.4488500000000002</v>
      </c>
      <c r="AQ414" s="47" t="s">
        <v>1573</v>
      </c>
      <c r="AR414" s="48">
        <v>127.89081999999999</v>
      </c>
      <c r="AT414" s="46" t="s">
        <v>1443</v>
      </c>
      <c r="AU414" s="45">
        <v>0</v>
      </c>
      <c r="AV414" s="44" t="s">
        <v>3391</v>
      </c>
      <c r="AW414" s="43">
        <v>43690</v>
      </c>
      <c r="AX414" s="42">
        <v>0.45833000000000002</v>
      </c>
      <c r="AY414" s="41">
        <v>6</v>
      </c>
      <c r="AZ414" s="40"/>
      <c r="BA414" s="40"/>
      <c r="BB414" s="40"/>
      <c r="BC414" s="40"/>
      <c r="BD414" s="40"/>
      <c r="BE414" s="40"/>
      <c r="BF414" s="39" t="s">
        <v>2694</v>
      </c>
      <c r="BG414" s="38">
        <v>44620</v>
      </c>
      <c r="BK414" s="37"/>
      <c r="BL414" s="37"/>
      <c r="BM414" s="37"/>
      <c r="BN414" s="32"/>
      <c r="BP414" s="36"/>
      <c r="BQ414" s="36"/>
      <c r="BR414" s="36"/>
      <c r="CE414" s="35">
        <f t="shared" si="87"/>
        <v>15.51</v>
      </c>
      <c r="CF414" s="33">
        <f t="shared" si="88"/>
        <v>0</v>
      </c>
      <c r="CG414" s="34">
        <f t="shared" si="89"/>
        <v>0</v>
      </c>
      <c r="CH414" s="33">
        <f t="shared" si="90"/>
        <v>0</v>
      </c>
    </row>
    <row r="415" spans="1:86" ht="60" customHeight="1" x14ac:dyDescent="0.25">
      <c r="A415" s="53">
        <v>0</v>
      </c>
      <c r="B415" s="52" t="s">
        <v>2683</v>
      </c>
      <c r="C415" s="51">
        <v>300000003967</v>
      </c>
      <c r="D415" s="51">
        <v>1020205072</v>
      </c>
      <c r="E415" s="50" t="s">
        <v>1574</v>
      </c>
      <c r="F415" s="48">
        <v>0</v>
      </c>
      <c r="G415" s="48">
        <v>0</v>
      </c>
      <c r="H415" s="48">
        <v>0</v>
      </c>
      <c r="I415" s="48">
        <v>0</v>
      </c>
      <c r="J415" s="48">
        <v>0</v>
      </c>
      <c r="K415" s="48">
        <v>0</v>
      </c>
      <c r="L415" s="48">
        <v>0</v>
      </c>
      <c r="M415" s="48">
        <v>0</v>
      </c>
      <c r="N415" s="48">
        <v>0</v>
      </c>
      <c r="O415" s="48">
        <f t="shared" si="83"/>
        <v>180.57185999999999</v>
      </c>
      <c r="P415" s="48">
        <f t="shared" si="84"/>
        <v>156.25957</v>
      </c>
      <c r="Q415" s="48">
        <v>160.51161999999999</v>
      </c>
      <c r="R415" s="48">
        <v>136.19933</v>
      </c>
      <c r="S415" s="48">
        <v>145.87374</v>
      </c>
      <c r="T415" s="48">
        <v>121.56144999999999</v>
      </c>
      <c r="U415" s="48">
        <v>14.637879999999999</v>
      </c>
      <c r="V415" s="48">
        <v>14.637879999999999</v>
      </c>
      <c r="W415" s="48">
        <v>0</v>
      </c>
      <c r="X415" s="48">
        <v>0</v>
      </c>
      <c r="Y415" s="48">
        <v>0</v>
      </c>
      <c r="Z415" s="48">
        <v>0</v>
      </c>
      <c r="AA415" s="49">
        <f t="shared" si="85"/>
        <v>20.06024</v>
      </c>
      <c r="AB415" s="49">
        <f t="shared" si="86"/>
        <v>20.06024</v>
      </c>
      <c r="AC415" s="49">
        <v>10.00717</v>
      </c>
      <c r="AD415" s="49">
        <v>3.0255999999999998</v>
      </c>
      <c r="AE415" s="49">
        <v>1.6415</v>
      </c>
      <c r="AF415" s="49">
        <v>0.26808999999999999</v>
      </c>
      <c r="AG415" s="49">
        <v>0</v>
      </c>
      <c r="AH415" s="49">
        <v>0</v>
      </c>
      <c r="AI415" s="49">
        <v>0</v>
      </c>
      <c r="AJ415" s="49">
        <v>0</v>
      </c>
      <c r="AK415" s="49">
        <v>0</v>
      </c>
      <c r="AL415" s="49">
        <v>0</v>
      </c>
      <c r="AM415" s="49">
        <v>0</v>
      </c>
      <c r="AN415" s="49">
        <v>0</v>
      </c>
      <c r="AO415" s="49">
        <v>0</v>
      </c>
      <c r="AP415" s="49">
        <v>5.1178800000000004</v>
      </c>
      <c r="AQ415" s="47" t="s">
        <v>1575</v>
      </c>
      <c r="AR415" s="48">
        <v>156.25957</v>
      </c>
      <c r="AT415" s="46" t="s">
        <v>1443</v>
      </c>
      <c r="AU415" s="45">
        <v>0</v>
      </c>
      <c r="AV415" s="44" t="s">
        <v>3392</v>
      </c>
      <c r="AW415" s="43" t="s">
        <v>3393</v>
      </c>
      <c r="AX415" s="42" t="s">
        <v>3250</v>
      </c>
      <c r="AY415" s="41" t="s">
        <v>1576</v>
      </c>
      <c r="AZ415" s="40"/>
      <c r="BA415" s="40"/>
      <c r="BB415" s="40"/>
      <c r="BC415" s="40"/>
      <c r="BD415" s="40"/>
      <c r="BE415" s="40"/>
      <c r="BF415" s="39" t="s">
        <v>2694</v>
      </c>
      <c r="BG415" s="38">
        <v>44592</v>
      </c>
      <c r="BK415" s="37"/>
      <c r="BL415" s="37"/>
      <c r="BM415" s="37"/>
      <c r="BN415" s="32"/>
      <c r="BP415" s="36"/>
      <c r="BQ415" s="36"/>
      <c r="BR415" s="36"/>
      <c r="CE415" s="35">
        <f t="shared" si="87"/>
        <v>0</v>
      </c>
      <c r="CF415" s="33">
        <f t="shared" si="88"/>
        <v>0</v>
      </c>
      <c r="CG415" s="34">
        <f t="shared" si="89"/>
        <v>14.637879999999999</v>
      </c>
      <c r="CH415" s="33">
        <f t="shared" si="90"/>
        <v>121.56144999999999</v>
      </c>
    </row>
    <row r="416" spans="1:86" ht="60" customHeight="1" x14ac:dyDescent="0.25">
      <c r="A416" s="53">
        <v>0</v>
      </c>
      <c r="B416" s="52" t="s">
        <v>2683</v>
      </c>
      <c r="C416" s="51">
        <v>300000004149</v>
      </c>
      <c r="D416" s="51">
        <v>1020205935</v>
      </c>
      <c r="E416" s="50" t="s">
        <v>1577</v>
      </c>
      <c r="F416" s="48">
        <v>0</v>
      </c>
      <c r="G416" s="48">
        <v>0</v>
      </c>
      <c r="H416" s="48">
        <v>0</v>
      </c>
      <c r="I416" s="48">
        <v>0</v>
      </c>
      <c r="J416" s="48">
        <v>0</v>
      </c>
      <c r="K416" s="48">
        <v>0</v>
      </c>
      <c r="L416" s="48">
        <v>0</v>
      </c>
      <c r="M416" s="48">
        <v>0</v>
      </c>
      <c r="N416" s="48">
        <v>0</v>
      </c>
      <c r="O416" s="48">
        <f t="shared" si="83"/>
        <v>328.30604999999997</v>
      </c>
      <c r="P416" s="48">
        <f t="shared" si="84"/>
        <v>299.70918</v>
      </c>
      <c r="Q416" s="48">
        <v>308.46744999999999</v>
      </c>
      <c r="R416" s="48">
        <v>279.87058000000002</v>
      </c>
      <c r="S416" s="48">
        <v>171.5812</v>
      </c>
      <c r="T416" s="48">
        <v>142.98433</v>
      </c>
      <c r="U416" s="48">
        <v>136.88624999999999</v>
      </c>
      <c r="V416" s="48">
        <v>136.88624999999999</v>
      </c>
      <c r="W416" s="48">
        <v>0</v>
      </c>
      <c r="X416" s="48">
        <v>0</v>
      </c>
      <c r="Y416" s="48">
        <v>0</v>
      </c>
      <c r="Z416" s="48">
        <v>0</v>
      </c>
      <c r="AA416" s="49">
        <f t="shared" si="85"/>
        <v>19.8386</v>
      </c>
      <c r="AB416" s="49">
        <f t="shared" si="86"/>
        <v>19.8386</v>
      </c>
      <c r="AC416" s="49">
        <v>6.7119900000000001</v>
      </c>
      <c r="AD416" s="49">
        <v>2.0293199999999998</v>
      </c>
      <c r="AE416" s="49">
        <v>1.1009800000000001</v>
      </c>
      <c r="AF416" s="49">
        <v>0.17982000000000001</v>
      </c>
      <c r="AG416" s="49">
        <v>0</v>
      </c>
      <c r="AH416" s="49">
        <v>0</v>
      </c>
      <c r="AI416" s="49">
        <v>0</v>
      </c>
      <c r="AJ416" s="49">
        <v>0</v>
      </c>
      <c r="AK416" s="49">
        <v>0</v>
      </c>
      <c r="AL416" s="49">
        <v>0</v>
      </c>
      <c r="AM416" s="49">
        <v>0</v>
      </c>
      <c r="AN416" s="49">
        <v>0</v>
      </c>
      <c r="AO416" s="49">
        <v>0</v>
      </c>
      <c r="AP416" s="49">
        <v>9.8164899999999999</v>
      </c>
      <c r="AQ416" s="47" t="s">
        <v>1578</v>
      </c>
      <c r="AR416" s="48">
        <v>299.70918</v>
      </c>
      <c r="AT416" s="46" t="s">
        <v>1443</v>
      </c>
      <c r="AU416" s="45">
        <v>0</v>
      </c>
      <c r="AV416" s="44" t="s">
        <v>3394</v>
      </c>
      <c r="AW416" s="43">
        <v>44286</v>
      </c>
      <c r="AX416" s="42">
        <v>0.45833000000000002</v>
      </c>
      <c r="AY416" s="41">
        <v>15</v>
      </c>
      <c r="AZ416" s="40"/>
      <c r="BA416" s="40"/>
      <c r="BB416" s="40"/>
      <c r="BC416" s="40"/>
      <c r="BD416" s="40"/>
      <c r="BE416" s="40"/>
      <c r="BF416" s="39" t="s">
        <v>2694</v>
      </c>
      <c r="BG416" s="38">
        <v>44592</v>
      </c>
      <c r="BK416" s="37"/>
      <c r="BL416" s="37"/>
      <c r="BM416" s="37"/>
      <c r="BN416" s="32"/>
      <c r="BP416" s="36"/>
      <c r="BQ416" s="36"/>
      <c r="BR416" s="36"/>
      <c r="CE416" s="35">
        <f t="shared" si="87"/>
        <v>0</v>
      </c>
      <c r="CF416" s="33">
        <f t="shared" si="88"/>
        <v>0</v>
      </c>
      <c r="CG416" s="34">
        <f t="shared" si="89"/>
        <v>136.88624999999999</v>
      </c>
      <c r="CH416" s="33">
        <f t="shared" si="90"/>
        <v>142.98433</v>
      </c>
    </row>
    <row r="417" spans="1:86" ht="60" customHeight="1" x14ac:dyDescent="0.25">
      <c r="A417" s="53">
        <v>0</v>
      </c>
      <c r="B417" s="52" t="s">
        <v>2683</v>
      </c>
      <c r="C417" s="51">
        <v>300000004155</v>
      </c>
      <c r="D417" s="51">
        <v>1020205293</v>
      </c>
      <c r="E417" s="50" t="s">
        <v>1579</v>
      </c>
      <c r="F417" s="48">
        <v>0</v>
      </c>
      <c r="G417" s="48">
        <v>0</v>
      </c>
      <c r="H417" s="48">
        <v>0</v>
      </c>
      <c r="I417" s="48">
        <v>0</v>
      </c>
      <c r="J417" s="48">
        <v>0</v>
      </c>
      <c r="K417" s="48">
        <v>0</v>
      </c>
      <c r="L417" s="48">
        <v>0</v>
      </c>
      <c r="M417" s="48">
        <v>0</v>
      </c>
      <c r="N417" s="48">
        <v>0</v>
      </c>
      <c r="O417" s="48">
        <f t="shared" si="83"/>
        <v>47.564729999999997</v>
      </c>
      <c r="P417" s="48">
        <f t="shared" si="84"/>
        <v>43.040009999999995</v>
      </c>
      <c r="Q417" s="48">
        <v>46.155079999999998</v>
      </c>
      <c r="R417" s="48">
        <v>41.630359999999996</v>
      </c>
      <c r="S417" s="48">
        <v>27.148309999999999</v>
      </c>
      <c r="T417" s="48">
        <v>22.62359</v>
      </c>
      <c r="U417" s="48">
        <v>19.006769999999999</v>
      </c>
      <c r="V417" s="48">
        <v>19.006769999999999</v>
      </c>
      <c r="W417" s="48">
        <v>0</v>
      </c>
      <c r="X417" s="48">
        <v>0</v>
      </c>
      <c r="Y417" s="48">
        <v>0</v>
      </c>
      <c r="Z417" s="48">
        <v>0</v>
      </c>
      <c r="AA417" s="49">
        <f t="shared" si="85"/>
        <v>1.4096500000000001</v>
      </c>
      <c r="AB417" s="49">
        <f t="shared" si="86"/>
        <v>1.4096500000000001</v>
      </c>
      <c r="AC417" s="49">
        <v>0</v>
      </c>
      <c r="AD417" s="49">
        <v>0</v>
      </c>
      <c r="AE417" s="49">
        <v>0</v>
      </c>
      <c r="AF417" s="49">
        <v>0</v>
      </c>
      <c r="AG417" s="49">
        <v>0</v>
      </c>
      <c r="AH417" s="49">
        <v>0</v>
      </c>
      <c r="AI417" s="49">
        <v>0</v>
      </c>
      <c r="AJ417" s="49">
        <v>0</v>
      </c>
      <c r="AK417" s="49">
        <v>0</v>
      </c>
      <c r="AL417" s="49">
        <v>0</v>
      </c>
      <c r="AM417" s="49">
        <v>0</v>
      </c>
      <c r="AN417" s="49">
        <v>0</v>
      </c>
      <c r="AO417" s="49">
        <v>0</v>
      </c>
      <c r="AP417" s="49">
        <v>1.4096500000000001</v>
      </c>
      <c r="AQ417" s="47" t="s">
        <v>1580</v>
      </c>
      <c r="AR417" s="48">
        <v>43.040009999999995</v>
      </c>
      <c r="AT417" s="46" t="s">
        <v>1443</v>
      </c>
      <c r="AU417" s="45">
        <v>0</v>
      </c>
      <c r="AV417" s="44" t="s">
        <v>3395</v>
      </c>
      <c r="AW417" s="43">
        <v>43892</v>
      </c>
      <c r="AX417" s="42">
        <v>0.45833000000000002</v>
      </c>
      <c r="AY417" s="41">
        <v>15</v>
      </c>
      <c r="AZ417" s="40"/>
      <c r="BA417" s="40"/>
      <c r="BB417" s="40"/>
      <c r="BC417" s="40"/>
      <c r="BD417" s="40"/>
      <c r="BE417" s="40"/>
      <c r="BF417" s="39" t="s">
        <v>2694</v>
      </c>
      <c r="BG417" s="38">
        <v>44592</v>
      </c>
      <c r="BK417" s="37"/>
      <c r="BL417" s="37"/>
      <c r="BM417" s="37"/>
      <c r="BN417" s="32"/>
      <c r="BP417" s="36"/>
      <c r="BQ417" s="36"/>
      <c r="BR417" s="36"/>
      <c r="CE417" s="35">
        <f t="shared" si="87"/>
        <v>0</v>
      </c>
      <c r="CF417" s="33">
        <f t="shared" si="88"/>
        <v>0</v>
      </c>
      <c r="CG417" s="34">
        <f t="shared" si="89"/>
        <v>19.006769999999999</v>
      </c>
      <c r="CH417" s="33">
        <f t="shared" si="90"/>
        <v>22.62359</v>
      </c>
    </row>
    <row r="418" spans="1:86" ht="45" customHeight="1" x14ac:dyDescent="0.25">
      <c r="A418" s="53">
        <v>0</v>
      </c>
      <c r="B418" s="52" t="s">
        <v>2683</v>
      </c>
      <c r="C418" s="51">
        <v>300000003916</v>
      </c>
      <c r="D418" s="51">
        <v>1020205561</v>
      </c>
      <c r="E418" s="50" t="s">
        <v>1581</v>
      </c>
      <c r="F418" s="48">
        <v>0</v>
      </c>
      <c r="G418" s="48">
        <v>0</v>
      </c>
      <c r="H418" s="48">
        <v>0</v>
      </c>
      <c r="I418" s="48">
        <v>0</v>
      </c>
      <c r="J418" s="48">
        <v>0</v>
      </c>
      <c r="K418" s="48">
        <v>0</v>
      </c>
      <c r="L418" s="48">
        <v>0</v>
      </c>
      <c r="M418" s="48">
        <v>0</v>
      </c>
      <c r="N418" s="48">
        <v>0</v>
      </c>
      <c r="O418" s="48">
        <f t="shared" si="83"/>
        <v>1227.7399</v>
      </c>
      <c r="P418" s="48">
        <f t="shared" si="84"/>
        <v>1040.1911499999999</v>
      </c>
      <c r="Q418" s="48">
        <v>1042.80529</v>
      </c>
      <c r="R418" s="48">
        <v>878.40601000000004</v>
      </c>
      <c r="S418" s="48">
        <v>986.39567</v>
      </c>
      <c r="T418" s="48">
        <v>821.99639000000002</v>
      </c>
      <c r="U418" s="48">
        <v>56.409619999999997</v>
      </c>
      <c r="V418" s="48">
        <v>56.409619999999997</v>
      </c>
      <c r="W418" s="48">
        <v>37.623170000000002</v>
      </c>
      <c r="X418" s="48">
        <v>31.352640000000001</v>
      </c>
      <c r="Y418" s="48">
        <v>101.27363</v>
      </c>
      <c r="Z418" s="48">
        <v>84.394689999999997</v>
      </c>
      <c r="AA418" s="49">
        <f t="shared" si="85"/>
        <v>46.03781</v>
      </c>
      <c r="AB418" s="49">
        <f t="shared" si="86"/>
        <v>46.03781</v>
      </c>
      <c r="AC418" s="49">
        <v>16.34346</v>
      </c>
      <c r="AD418" s="49">
        <v>4.7777099999999999</v>
      </c>
      <c r="AE418" s="49">
        <v>2.54</v>
      </c>
      <c r="AF418" s="49">
        <v>0.41786000000000001</v>
      </c>
      <c r="AG418" s="49">
        <v>0</v>
      </c>
      <c r="AH418" s="49">
        <v>0</v>
      </c>
      <c r="AI418" s="49">
        <v>0</v>
      </c>
      <c r="AJ418" s="49">
        <v>0</v>
      </c>
      <c r="AK418" s="49">
        <v>0</v>
      </c>
      <c r="AL418" s="49">
        <v>0</v>
      </c>
      <c r="AM418" s="49">
        <v>0</v>
      </c>
      <c r="AN418" s="49">
        <v>0</v>
      </c>
      <c r="AO418" s="49">
        <v>0</v>
      </c>
      <c r="AP418" s="49">
        <v>21.958780000000001</v>
      </c>
      <c r="AQ418" s="47" t="s">
        <v>1582</v>
      </c>
      <c r="AR418" s="48">
        <v>1040.1911500000001</v>
      </c>
      <c r="AT418" s="46" t="s">
        <v>1443</v>
      </c>
      <c r="AU418" s="45">
        <v>0</v>
      </c>
      <c r="AV418" s="44" t="s">
        <v>3396</v>
      </c>
      <c r="AW418" s="43" t="s">
        <v>3397</v>
      </c>
      <c r="AX418" s="42" t="s">
        <v>3250</v>
      </c>
      <c r="AY418" s="41" t="s">
        <v>1444</v>
      </c>
      <c r="AZ418" s="40"/>
      <c r="BA418" s="40"/>
      <c r="BB418" s="40"/>
      <c r="BC418" s="40"/>
      <c r="BD418" s="40"/>
      <c r="BE418" s="40"/>
      <c r="BF418" s="39" t="s">
        <v>2693</v>
      </c>
      <c r="BG418" s="38">
        <v>44865</v>
      </c>
      <c r="BK418" s="37"/>
      <c r="BL418" s="37"/>
      <c r="BM418" s="37"/>
      <c r="BN418" s="32"/>
      <c r="BP418" s="36"/>
      <c r="BQ418" s="36"/>
      <c r="BR418" s="36"/>
      <c r="CE418" s="35">
        <f t="shared" si="87"/>
        <v>0</v>
      </c>
      <c r="CF418" s="33">
        <f t="shared" si="88"/>
        <v>0</v>
      </c>
      <c r="CG418" s="34">
        <f t="shared" si="89"/>
        <v>56.409619999999997</v>
      </c>
      <c r="CH418" s="33">
        <f t="shared" si="90"/>
        <v>821.99639000000002</v>
      </c>
    </row>
    <row r="419" spans="1:86" ht="60" customHeight="1" x14ac:dyDescent="0.25">
      <c r="A419" s="53">
        <v>0</v>
      </c>
      <c r="B419" s="52">
        <v>0</v>
      </c>
      <c r="C419" s="51">
        <v>300000004273</v>
      </c>
      <c r="D419" s="51">
        <v>1020205566</v>
      </c>
      <c r="E419" s="50" t="s">
        <v>2803</v>
      </c>
      <c r="F419" s="48">
        <v>0</v>
      </c>
      <c r="G419" s="48">
        <v>0</v>
      </c>
      <c r="H419" s="48">
        <v>0</v>
      </c>
      <c r="I419" s="48">
        <v>0</v>
      </c>
      <c r="J419" s="48">
        <v>0</v>
      </c>
      <c r="K419" s="48">
        <v>0</v>
      </c>
      <c r="L419" s="48">
        <v>0</v>
      </c>
      <c r="M419" s="48">
        <v>0</v>
      </c>
      <c r="N419" s="48">
        <v>0</v>
      </c>
      <c r="O419" s="48">
        <f t="shared" si="83"/>
        <v>160.26409000000001</v>
      </c>
      <c r="P419" s="48">
        <f t="shared" si="84"/>
        <v>145.17871</v>
      </c>
      <c r="Q419" s="48">
        <v>0</v>
      </c>
      <c r="R419" s="48">
        <v>0</v>
      </c>
      <c r="S419" s="48">
        <v>0</v>
      </c>
      <c r="T419" s="48">
        <v>0</v>
      </c>
      <c r="U419" s="48">
        <v>0</v>
      </c>
      <c r="V419" s="48">
        <v>0</v>
      </c>
      <c r="W419" s="48">
        <v>0</v>
      </c>
      <c r="X419" s="48">
        <v>0</v>
      </c>
      <c r="Y419" s="48">
        <v>90.512280000000004</v>
      </c>
      <c r="Z419" s="48">
        <v>75.426900000000003</v>
      </c>
      <c r="AA419" s="49">
        <f t="shared" si="85"/>
        <v>69.751809999999992</v>
      </c>
      <c r="AB419" s="49">
        <f t="shared" si="86"/>
        <v>69.751809999999992</v>
      </c>
      <c r="AC419" s="49">
        <v>2.0349300000000001</v>
      </c>
      <c r="AD419" s="49">
        <v>0.58230999999999999</v>
      </c>
      <c r="AE419" s="49">
        <v>67.079430000000002</v>
      </c>
      <c r="AF419" s="49">
        <v>5.5140000000000002E-2</v>
      </c>
      <c r="AG419" s="49">
        <v>0</v>
      </c>
      <c r="AH419" s="49">
        <v>0</v>
      </c>
      <c r="AI419" s="49">
        <v>0</v>
      </c>
      <c r="AJ419" s="49">
        <v>0</v>
      </c>
      <c r="AK419" s="49">
        <v>0</v>
      </c>
      <c r="AL419" s="49">
        <v>0</v>
      </c>
      <c r="AM419" s="49">
        <v>0</v>
      </c>
      <c r="AN419" s="49">
        <v>0</v>
      </c>
      <c r="AO419" s="49">
        <v>0</v>
      </c>
      <c r="AP419" s="49">
        <v>0</v>
      </c>
      <c r="AQ419" s="47" t="s">
        <v>3398</v>
      </c>
      <c r="AR419" s="48">
        <v>0</v>
      </c>
      <c r="AT419" s="46" t="s">
        <v>1443</v>
      </c>
      <c r="AU419" s="45">
        <v>0</v>
      </c>
      <c r="AV419" s="44" t="s">
        <v>3399</v>
      </c>
      <c r="AW419" s="43">
        <v>44067</v>
      </c>
      <c r="AX419" s="42">
        <v>0.45833000000000002</v>
      </c>
      <c r="AY419" s="41">
        <v>15</v>
      </c>
      <c r="AZ419" s="40"/>
      <c r="BA419" s="40"/>
      <c r="BB419" s="40"/>
      <c r="BC419" s="40"/>
      <c r="BD419" s="40"/>
      <c r="BE419" s="40"/>
      <c r="BF419" s="39">
        <v>0</v>
      </c>
      <c r="BG419" s="38">
        <v>0</v>
      </c>
      <c r="BK419" s="37"/>
      <c r="BL419" s="37"/>
      <c r="BM419" s="37"/>
      <c r="BN419" s="32"/>
      <c r="BP419" s="36"/>
      <c r="BQ419" s="36"/>
      <c r="BR419" s="36"/>
      <c r="CE419" s="35">
        <f t="shared" si="87"/>
        <v>0</v>
      </c>
      <c r="CF419" s="33">
        <f t="shared" si="88"/>
        <v>0</v>
      </c>
      <c r="CG419" s="34">
        <f t="shared" si="89"/>
        <v>0</v>
      </c>
      <c r="CH419" s="33">
        <f t="shared" si="90"/>
        <v>0</v>
      </c>
    </row>
    <row r="420" spans="1:86" ht="90" x14ac:dyDescent="0.25">
      <c r="A420" s="53">
        <v>0</v>
      </c>
      <c r="B420" s="52">
        <v>0</v>
      </c>
      <c r="C420" s="51">
        <v>300000004296</v>
      </c>
      <c r="D420" s="51">
        <v>1020205581</v>
      </c>
      <c r="E420" s="50" t="s">
        <v>1583</v>
      </c>
      <c r="F420" s="48">
        <v>0</v>
      </c>
      <c r="G420" s="48">
        <v>0</v>
      </c>
      <c r="H420" s="48">
        <v>0</v>
      </c>
      <c r="I420" s="48">
        <v>0</v>
      </c>
      <c r="J420" s="48">
        <v>0</v>
      </c>
      <c r="K420" s="48">
        <v>0</v>
      </c>
      <c r="L420" s="48">
        <v>0</v>
      </c>
      <c r="M420" s="48">
        <v>0</v>
      </c>
      <c r="N420" s="48">
        <v>0</v>
      </c>
      <c r="O420" s="48">
        <f t="shared" si="83"/>
        <v>600.56932000000006</v>
      </c>
      <c r="P420" s="48">
        <f t="shared" si="84"/>
        <v>502.58575999999999</v>
      </c>
      <c r="Q420" s="48">
        <v>440.33629000000002</v>
      </c>
      <c r="R420" s="48">
        <v>366.94691</v>
      </c>
      <c r="S420" s="48">
        <v>0</v>
      </c>
      <c r="T420" s="48">
        <v>0</v>
      </c>
      <c r="U420" s="48">
        <v>0</v>
      </c>
      <c r="V420" s="48">
        <v>0</v>
      </c>
      <c r="W420" s="48">
        <v>47.795999999999999</v>
      </c>
      <c r="X420" s="48">
        <v>39.83</v>
      </c>
      <c r="Y420" s="48">
        <v>90.512280000000004</v>
      </c>
      <c r="Z420" s="48">
        <v>75.426900000000003</v>
      </c>
      <c r="AA420" s="49">
        <f t="shared" si="85"/>
        <v>21.92475</v>
      </c>
      <c r="AB420" s="49">
        <f t="shared" si="86"/>
        <v>20.38195</v>
      </c>
      <c r="AC420" s="49">
        <v>0</v>
      </c>
      <c r="AD420" s="49">
        <v>0</v>
      </c>
      <c r="AE420" s="49">
        <v>0</v>
      </c>
      <c r="AF420" s="49">
        <v>0</v>
      </c>
      <c r="AG420" s="49">
        <v>9.2568000000000001</v>
      </c>
      <c r="AH420" s="49">
        <v>7.7140000000000004</v>
      </c>
      <c r="AI420" s="49">
        <v>0</v>
      </c>
      <c r="AJ420" s="49">
        <v>0</v>
      </c>
      <c r="AK420" s="49">
        <v>0</v>
      </c>
      <c r="AL420" s="49">
        <v>0</v>
      </c>
      <c r="AM420" s="49">
        <v>0</v>
      </c>
      <c r="AN420" s="49">
        <v>0</v>
      </c>
      <c r="AO420" s="49">
        <v>0</v>
      </c>
      <c r="AP420" s="49">
        <v>12.667949999999999</v>
      </c>
      <c r="AQ420" s="47" t="s">
        <v>1584</v>
      </c>
      <c r="AR420" s="48">
        <v>502.58575999999999</v>
      </c>
      <c r="AT420" s="46" t="s">
        <v>1443</v>
      </c>
      <c r="AU420" s="45">
        <v>0</v>
      </c>
      <c r="AV420" s="44" t="s">
        <v>3400</v>
      </c>
      <c r="AW420" s="43" t="s">
        <v>3401</v>
      </c>
      <c r="AX420" s="42" t="s">
        <v>3402</v>
      </c>
      <c r="AY420" s="41" t="s">
        <v>1585</v>
      </c>
      <c r="AZ420" s="40"/>
      <c r="BA420" s="40"/>
      <c r="BB420" s="40"/>
      <c r="BC420" s="40"/>
      <c r="BD420" s="40"/>
      <c r="BE420" s="40"/>
      <c r="BF420" s="39" t="s">
        <v>2696</v>
      </c>
      <c r="BG420" s="38">
        <v>44771</v>
      </c>
      <c r="BK420" s="37"/>
      <c r="BL420" s="37"/>
      <c r="BM420" s="114">
        <f>D420</f>
        <v>1020205581</v>
      </c>
      <c r="BN420" s="32" t="s">
        <v>2237</v>
      </c>
      <c r="BO420" s="113" t="e">
        <v>#VALUE!</v>
      </c>
      <c r="BP420" s="31">
        <v>12667.95</v>
      </c>
      <c r="BQ420" s="112" t="e">
        <f>BO420-BP420/1000</f>
        <v>#VALUE!</v>
      </c>
      <c r="BR420" s="36"/>
      <c r="CE420" s="35">
        <f t="shared" si="87"/>
        <v>366.94691</v>
      </c>
      <c r="CF420" s="33">
        <f t="shared" si="88"/>
        <v>0</v>
      </c>
      <c r="CG420" s="34">
        <f t="shared" si="89"/>
        <v>0</v>
      </c>
      <c r="CH420" s="33">
        <f t="shared" si="90"/>
        <v>0</v>
      </c>
    </row>
    <row r="421" spans="1:86" ht="45" x14ac:dyDescent="0.25">
      <c r="A421" s="53">
        <v>0</v>
      </c>
      <c r="B421" s="52">
        <v>0</v>
      </c>
      <c r="C421" s="51">
        <v>300000003831</v>
      </c>
      <c r="D421" s="51">
        <v>1020205105</v>
      </c>
      <c r="E421" s="50" t="s">
        <v>1586</v>
      </c>
      <c r="F421" s="48">
        <v>0</v>
      </c>
      <c r="G421" s="48">
        <v>0</v>
      </c>
      <c r="H421" s="48">
        <v>0</v>
      </c>
      <c r="I421" s="48">
        <v>0</v>
      </c>
      <c r="J421" s="48">
        <v>0</v>
      </c>
      <c r="K421" s="48">
        <v>0</v>
      </c>
      <c r="L421" s="48">
        <v>0</v>
      </c>
      <c r="M421" s="48">
        <v>0</v>
      </c>
      <c r="N421" s="48">
        <v>0</v>
      </c>
      <c r="O421" s="48">
        <f t="shared" si="83"/>
        <v>329.22451999999998</v>
      </c>
      <c r="P421" s="48">
        <f t="shared" si="84"/>
        <v>278.89456000000001</v>
      </c>
      <c r="Q421" s="48">
        <v>223.67759999999998</v>
      </c>
      <c r="R421" s="48">
        <v>186.398</v>
      </c>
      <c r="S421" s="48">
        <v>0</v>
      </c>
      <c r="T421" s="48">
        <v>0</v>
      </c>
      <c r="U421" s="48">
        <v>0</v>
      </c>
      <c r="V421" s="48">
        <v>0</v>
      </c>
      <c r="W421" s="48">
        <v>0</v>
      </c>
      <c r="X421" s="48">
        <v>0</v>
      </c>
      <c r="Y421" s="48">
        <v>75.755780000000001</v>
      </c>
      <c r="Z421" s="48">
        <v>63.129820000000002</v>
      </c>
      <c r="AA421" s="49">
        <f t="shared" si="85"/>
        <v>29.791139999999999</v>
      </c>
      <c r="AB421" s="49">
        <f t="shared" si="86"/>
        <v>29.366739999999997</v>
      </c>
      <c r="AC421" s="49">
        <v>13.13077</v>
      </c>
      <c r="AD421" s="49">
        <v>3.8752599999999999</v>
      </c>
      <c r="AE421" s="49">
        <v>2.3289499999999999</v>
      </c>
      <c r="AF421" s="49">
        <v>0.55961000000000005</v>
      </c>
      <c r="AG421" s="49">
        <v>2.5464000000000002</v>
      </c>
      <c r="AH421" s="49">
        <v>2.1219999999999999</v>
      </c>
      <c r="AI421" s="49">
        <v>0</v>
      </c>
      <c r="AJ421" s="49">
        <v>0</v>
      </c>
      <c r="AK421" s="49">
        <v>0</v>
      </c>
      <c r="AL421" s="49">
        <v>0</v>
      </c>
      <c r="AM421" s="49">
        <v>0</v>
      </c>
      <c r="AN421" s="49">
        <v>0</v>
      </c>
      <c r="AO421" s="49">
        <v>0</v>
      </c>
      <c r="AP421" s="49">
        <v>7.3501500000000002</v>
      </c>
      <c r="AQ421" s="47" t="s">
        <v>1587</v>
      </c>
      <c r="AR421" s="48">
        <v>278.89456000000001</v>
      </c>
      <c r="AT421" s="46" t="s">
        <v>1443</v>
      </c>
      <c r="AU421" s="45">
        <v>0</v>
      </c>
      <c r="AV421" s="44" t="s">
        <v>3403</v>
      </c>
      <c r="AW421" s="43" t="s">
        <v>3404</v>
      </c>
      <c r="AX421" s="42" t="s">
        <v>3250</v>
      </c>
      <c r="AY421" s="41" t="s">
        <v>1522</v>
      </c>
      <c r="AZ421" s="40"/>
      <c r="BA421" s="40"/>
      <c r="BB421" s="40"/>
      <c r="BC421" s="40"/>
      <c r="BD421" s="40"/>
      <c r="BE421" s="40"/>
      <c r="BF421" s="39" t="s">
        <v>2694</v>
      </c>
      <c r="BG421" s="38">
        <v>44620</v>
      </c>
      <c r="BK421" s="37"/>
      <c r="BL421" s="37"/>
      <c r="BM421" s="37"/>
      <c r="BN421" s="32"/>
      <c r="BP421" s="36"/>
      <c r="BQ421" s="36"/>
      <c r="BR421" s="36"/>
      <c r="CE421" s="35">
        <f t="shared" si="87"/>
        <v>186.398</v>
      </c>
      <c r="CF421" s="33">
        <f t="shared" si="88"/>
        <v>0</v>
      </c>
      <c r="CG421" s="34">
        <f t="shared" si="89"/>
        <v>0</v>
      </c>
      <c r="CH421" s="33">
        <f t="shared" si="90"/>
        <v>0</v>
      </c>
    </row>
    <row r="422" spans="1:86" ht="75" x14ac:dyDescent="0.25">
      <c r="A422" s="53">
        <v>0</v>
      </c>
      <c r="B422" s="52">
        <v>0</v>
      </c>
      <c r="C422" s="51">
        <v>300000004325</v>
      </c>
      <c r="D422" s="51">
        <v>1020204390</v>
      </c>
      <c r="E422" s="50" t="s">
        <v>1588</v>
      </c>
      <c r="F422" s="48">
        <v>0</v>
      </c>
      <c r="G422" s="48">
        <v>0</v>
      </c>
      <c r="H422" s="48">
        <v>0</v>
      </c>
      <c r="I422" s="48">
        <v>0</v>
      </c>
      <c r="J422" s="48">
        <v>0</v>
      </c>
      <c r="K422" s="48">
        <v>0</v>
      </c>
      <c r="L422" s="48">
        <v>0</v>
      </c>
      <c r="M422" s="48">
        <v>0</v>
      </c>
      <c r="N422" s="48">
        <v>0</v>
      </c>
      <c r="O422" s="48">
        <f t="shared" si="83"/>
        <v>1221.7073619999999</v>
      </c>
      <c r="P422" s="48">
        <f t="shared" si="84"/>
        <v>1042.5978400000001</v>
      </c>
      <c r="Q422" s="48">
        <v>768.77760000000001</v>
      </c>
      <c r="R422" s="48">
        <v>640.64800000000002</v>
      </c>
      <c r="S422" s="48">
        <v>0</v>
      </c>
      <c r="T422" s="48">
        <v>0</v>
      </c>
      <c r="U422" s="48">
        <v>0</v>
      </c>
      <c r="V422" s="48">
        <v>0</v>
      </c>
      <c r="W422" s="48">
        <v>103.86839999999999</v>
      </c>
      <c r="X422" s="48">
        <v>86.557000000000002</v>
      </c>
      <c r="Y422" s="48">
        <v>171.09793200000001</v>
      </c>
      <c r="Z422" s="48">
        <v>142.58161000000001</v>
      </c>
      <c r="AA422" s="49">
        <f t="shared" si="85"/>
        <v>177.96342999999999</v>
      </c>
      <c r="AB422" s="49">
        <f t="shared" si="86"/>
        <v>172.81122999999999</v>
      </c>
      <c r="AC422" s="49">
        <v>26.118770000000001</v>
      </c>
      <c r="AD422" s="49">
        <v>7.7084000000000001</v>
      </c>
      <c r="AE422" s="49">
        <v>4.6325500000000002</v>
      </c>
      <c r="AF422" s="49">
        <v>1.11317</v>
      </c>
      <c r="AG422" s="49">
        <v>30.913199999999996</v>
      </c>
      <c r="AH422" s="49">
        <v>25.760999999999999</v>
      </c>
      <c r="AI422" s="49">
        <v>0</v>
      </c>
      <c r="AJ422" s="49">
        <v>0</v>
      </c>
      <c r="AK422" s="49">
        <v>0</v>
      </c>
      <c r="AL422" s="49">
        <v>0</v>
      </c>
      <c r="AM422" s="49">
        <v>80</v>
      </c>
      <c r="AN422" s="49">
        <v>0</v>
      </c>
      <c r="AO422" s="49">
        <v>0</v>
      </c>
      <c r="AP422" s="49">
        <v>27.477340000000002</v>
      </c>
      <c r="AQ422" s="47" t="s">
        <v>1589</v>
      </c>
      <c r="AR422" s="48">
        <v>1042.5978400000001</v>
      </c>
      <c r="AT422" s="46" t="s">
        <v>1443</v>
      </c>
      <c r="AU422" s="45">
        <v>0</v>
      </c>
      <c r="AV422" s="44" t="s">
        <v>3405</v>
      </c>
      <c r="AW422" s="43" t="s">
        <v>3406</v>
      </c>
      <c r="AX422" s="42" t="s">
        <v>3250</v>
      </c>
      <c r="AY422" s="41" t="s">
        <v>1444</v>
      </c>
      <c r="AZ422" s="40"/>
      <c r="BA422" s="40"/>
      <c r="BB422" s="40"/>
      <c r="BC422" s="40"/>
      <c r="BD422" s="40"/>
      <c r="BE422" s="40"/>
      <c r="BF422" s="39" t="s">
        <v>2694</v>
      </c>
      <c r="BG422" s="38">
        <v>44620</v>
      </c>
      <c r="BK422" s="37"/>
      <c r="BL422" s="37"/>
      <c r="BM422" s="37"/>
      <c r="BN422" s="32"/>
      <c r="BP422" s="36"/>
      <c r="BQ422" s="36"/>
      <c r="BR422" s="36"/>
      <c r="CE422" s="35">
        <f t="shared" si="87"/>
        <v>640.64800000000002</v>
      </c>
      <c r="CF422" s="33">
        <f t="shared" si="88"/>
        <v>0</v>
      </c>
      <c r="CG422" s="34">
        <f t="shared" si="89"/>
        <v>0</v>
      </c>
      <c r="CH422" s="33">
        <f t="shared" si="90"/>
        <v>0</v>
      </c>
    </row>
    <row r="423" spans="1:86" ht="75" x14ac:dyDescent="0.25">
      <c r="A423" s="53">
        <v>0</v>
      </c>
      <c r="B423" s="52">
        <v>0</v>
      </c>
      <c r="C423" s="51">
        <v>300000004300</v>
      </c>
      <c r="D423" s="51">
        <v>1020205067</v>
      </c>
      <c r="E423" s="50" t="s">
        <v>1590</v>
      </c>
      <c r="F423" s="48">
        <v>0</v>
      </c>
      <c r="G423" s="48">
        <v>0</v>
      </c>
      <c r="H423" s="48">
        <v>0</v>
      </c>
      <c r="I423" s="48">
        <v>0</v>
      </c>
      <c r="J423" s="48">
        <v>0</v>
      </c>
      <c r="K423" s="48">
        <v>0</v>
      </c>
      <c r="L423" s="48">
        <v>0</v>
      </c>
      <c r="M423" s="48">
        <v>0</v>
      </c>
      <c r="N423" s="48">
        <v>0</v>
      </c>
      <c r="O423" s="48">
        <f t="shared" si="83"/>
        <v>4477.6142100000006</v>
      </c>
      <c r="P423" s="48">
        <f t="shared" si="84"/>
        <v>3793.8737199999996</v>
      </c>
      <c r="Q423" s="48">
        <v>2542.1483400000002</v>
      </c>
      <c r="R423" s="48">
        <v>2118.4569499999998</v>
      </c>
      <c r="S423" s="48">
        <v>0</v>
      </c>
      <c r="T423" s="48">
        <v>0</v>
      </c>
      <c r="U423" s="48">
        <v>0</v>
      </c>
      <c r="V423" s="48">
        <v>0</v>
      </c>
      <c r="W423" s="48">
        <v>1090.86187</v>
      </c>
      <c r="X423" s="48">
        <v>909.05155999999999</v>
      </c>
      <c r="Y423" s="48">
        <v>391.58983000000001</v>
      </c>
      <c r="Z423" s="48">
        <v>326.32486</v>
      </c>
      <c r="AA423" s="49">
        <f t="shared" si="85"/>
        <v>453.01417000000004</v>
      </c>
      <c r="AB423" s="49">
        <f t="shared" si="86"/>
        <v>440.04034999999999</v>
      </c>
      <c r="AC423" s="49">
        <v>75.026679999999999</v>
      </c>
      <c r="AD423" s="49">
        <v>22.142510000000001</v>
      </c>
      <c r="AE423" s="49">
        <v>13.307130000000001</v>
      </c>
      <c r="AF423" s="49">
        <v>3.19753</v>
      </c>
      <c r="AG423" s="49">
        <v>71.034000000000006</v>
      </c>
      <c r="AH423" s="49">
        <v>59.195</v>
      </c>
      <c r="AI423" s="49">
        <v>6.80891</v>
      </c>
      <c r="AJ423" s="49">
        <v>5.6740899999999996</v>
      </c>
      <c r="AK423" s="49">
        <v>0</v>
      </c>
      <c r="AL423" s="49">
        <v>0</v>
      </c>
      <c r="AM423" s="49">
        <v>161.51105999999999</v>
      </c>
      <c r="AN423" s="49">
        <v>0</v>
      </c>
      <c r="AO423" s="49">
        <v>0</v>
      </c>
      <c r="AP423" s="49">
        <v>99.986350000000002</v>
      </c>
      <c r="AQ423" s="47" t="s">
        <v>1591</v>
      </c>
      <c r="AR423" s="48">
        <v>3793.8737199999996</v>
      </c>
      <c r="AT423" s="46" t="s">
        <v>1443</v>
      </c>
      <c r="AU423" s="45">
        <v>0</v>
      </c>
      <c r="AV423" s="44" t="s">
        <v>3407</v>
      </c>
      <c r="AW423" s="43" t="s">
        <v>3408</v>
      </c>
      <c r="AX423" s="42" t="s">
        <v>3375</v>
      </c>
      <c r="AY423" s="41" t="s">
        <v>1554</v>
      </c>
      <c r="AZ423" s="40"/>
      <c r="BA423" s="40"/>
      <c r="BB423" s="40"/>
      <c r="BC423" s="40"/>
      <c r="BD423" s="40"/>
      <c r="BE423" s="40"/>
      <c r="BF423" s="39" t="s">
        <v>2694</v>
      </c>
      <c r="BG423" s="38">
        <v>44620</v>
      </c>
      <c r="BK423" s="37"/>
      <c r="BL423" s="37"/>
      <c r="BM423" s="37"/>
      <c r="BN423" s="32"/>
      <c r="BP423" s="36"/>
      <c r="BQ423" s="36"/>
      <c r="BR423" s="36"/>
      <c r="CE423" s="35">
        <f t="shared" si="87"/>
        <v>2118.4569499999998</v>
      </c>
      <c r="CF423" s="33">
        <f t="shared" si="88"/>
        <v>0</v>
      </c>
      <c r="CG423" s="34">
        <f t="shared" si="89"/>
        <v>0</v>
      </c>
      <c r="CH423" s="33">
        <f t="shared" si="90"/>
        <v>0</v>
      </c>
    </row>
    <row r="424" spans="1:86" ht="45" x14ac:dyDescent="0.25">
      <c r="A424" s="53">
        <v>0</v>
      </c>
      <c r="B424" s="52">
        <v>0</v>
      </c>
      <c r="C424" s="51">
        <v>300000004170</v>
      </c>
      <c r="D424" s="51">
        <v>1020304553</v>
      </c>
      <c r="E424" s="50" t="s">
        <v>1592</v>
      </c>
      <c r="F424" s="48">
        <v>0</v>
      </c>
      <c r="G424" s="48">
        <v>0</v>
      </c>
      <c r="H424" s="48">
        <v>0</v>
      </c>
      <c r="I424" s="48">
        <v>0</v>
      </c>
      <c r="J424" s="48">
        <v>0</v>
      </c>
      <c r="K424" s="48">
        <v>0</v>
      </c>
      <c r="L424" s="48">
        <v>0</v>
      </c>
      <c r="M424" s="48">
        <v>0</v>
      </c>
      <c r="N424" s="48">
        <v>0</v>
      </c>
      <c r="O424" s="48">
        <f t="shared" si="83"/>
        <v>216.72971999999999</v>
      </c>
      <c r="P424" s="48">
        <f t="shared" si="84"/>
        <v>183.08562000000001</v>
      </c>
      <c r="Q424" s="48">
        <v>130.35480000000001</v>
      </c>
      <c r="R424" s="48">
        <v>108.629</v>
      </c>
      <c r="S424" s="48">
        <v>0</v>
      </c>
      <c r="T424" s="48">
        <v>0</v>
      </c>
      <c r="U424" s="48">
        <v>0</v>
      </c>
      <c r="V424" s="48">
        <v>0</v>
      </c>
      <c r="W424" s="48">
        <v>0</v>
      </c>
      <c r="X424" s="48">
        <v>0</v>
      </c>
      <c r="Y424" s="48">
        <v>68.084999999999994</v>
      </c>
      <c r="Z424" s="48">
        <v>56.737499999999997</v>
      </c>
      <c r="AA424" s="49">
        <f t="shared" si="85"/>
        <v>18.289919999999999</v>
      </c>
      <c r="AB424" s="49">
        <f t="shared" si="86"/>
        <v>17.71912</v>
      </c>
      <c r="AC424" s="49">
        <v>6.6265400000000003</v>
      </c>
      <c r="AD424" s="49">
        <v>1.9556800000000001</v>
      </c>
      <c r="AE424" s="49">
        <v>1.1753199999999999</v>
      </c>
      <c r="AF424" s="49">
        <v>0.28240999999999999</v>
      </c>
      <c r="AG424" s="49">
        <v>3.4247999999999998</v>
      </c>
      <c r="AH424" s="49">
        <v>2.8540000000000001</v>
      </c>
      <c r="AI424" s="49">
        <v>0</v>
      </c>
      <c r="AJ424" s="49">
        <v>0</v>
      </c>
      <c r="AK424" s="49">
        <v>0</v>
      </c>
      <c r="AL424" s="49">
        <v>0</v>
      </c>
      <c r="AM424" s="49">
        <v>0</v>
      </c>
      <c r="AN424" s="49">
        <v>0</v>
      </c>
      <c r="AO424" s="49">
        <v>0</v>
      </c>
      <c r="AP424" s="49">
        <v>4.82517</v>
      </c>
      <c r="AQ424" s="47" t="s">
        <v>1593</v>
      </c>
      <c r="AR424" s="48">
        <v>183.08562000000001</v>
      </c>
      <c r="AT424" s="46" t="s">
        <v>1443</v>
      </c>
      <c r="AU424" s="45">
        <v>0</v>
      </c>
      <c r="AV424" s="44" t="s">
        <v>3409</v>
      </c>
      <c r="AW424" s="43">
        <v>43439</v>
      </c>
      <c r="AX424" s="42">
        <v>0.45833000000000002</v>
      </c>
      <c r="AY424" s="41">
        <v>6</v>
      </c>
      <c r="AZ424" s="40"/>
      <c r="BA424" s="40"/>
      <c r="BB424" s="40"/>
      <c r="BC424" s="40"/>
      <c r="BD424" s="40"/>
      <c r="BE424" s="40"/>
      <c r="BF424" s="39" t="s">
        <v>2694</v>
      </c>
      <c r="BG424" s="38">
        <v>44620</v>
      </c>
      <c r="BK424" s="37"/>
      <c r="BL424" s="37"/>
      <c r="BM424" s="37"/>
      <c r="BN424" s="32"/>
      <c r="BP424" s="36"/>
      <c r="BQ424" s="36"/>
      <c r="BR424" s="36"/>
      <c r="CE424" s="35">
        <f t="shared" si="87"/>
        <v>108.629</v>
      </c>
      <c r="CF424" s="33">
        <f t="shared" si="88"/>
        <v>0</v>
      </c>
      <c r="CG424" s="34">
        <f t="shared" si="89"/>
        <v>0</v>
      </c>
      <c r="CH424" s="33">
        <f t="shared" si="90"/>
        <v>0</v>
      </c>
    </row>
    <row r="425" spans="1:86" ht="60" customHeight="1" x14ac:dyDescent="0.25">
      <c r="A425" s="53">
        <v>0</v>
      </c>
      <c r="B425" s="52" t="s">
        <v>2683</v>
      </c>
      <c r="C425" s="51">
        <v>300000004261</v>
      </c>
      <c r="D425" s="51">
        <v>1020306573</v>
      </c>
      <c r="E425" s="50" t="s">
        <v>1594</v>
      </c>
      <c r="F425" s="48">
        <v>0</v>
      </c>
      <c r="G425" s="48">
        <v>0</v>
      </c>
      <c r="H425" s="48">
        <v>0</v>
      </c>
      <c r="I425" s="48">
        <v>0</v>
      </c>
      <c r="J425" s="48">
        <v>0</v>
      </c>
      <c r="K425" s="48">
        <v>0</v>
      </c>
      <c r="L425" s="48">
        <v>0</v>
      </c>
      <c r="M425" s="48">
        <v>0</v>
      </c>
      <c r="N425" s="48">
        <v>0</v>
      </c>
      <c r="O425" s="48">
        <f t="shared" si="83"/>
        <v>362.61002999999994</v>
      </c>
      <c r="P425" s="48">
        <f t="shared" si="84"/>
        <v>328.67167999999998</v>
      </c>
      <c r="Q425" s="48">
        <v>337.13788999999997</v>
      </c>
      <c r="R425" s="48">
        <v>306.00121999999999</v>
      </c>
      <c r="S425" s="48">
        <v>186.82001</v>
      </c>
      <c r="T425" s="48">
        <v>155.68333999999999</v>
      </c>
      <c r="U425" s="48">
        <v>150.31788</v>
      </c>
      <c r="V425" s="48">
        <v>150.31788</v>
      </c>
      <c r="W425" s="48">
        <v>16.810079999999999</v>
      </c>
      <c r="X425" s="48">
        <v>14.0084</v>
      </c>
      <c r="Y425" s="48">
        <v>0</v>
      </c>
      <c r="Z425" s="48">
        <v>0</v>
      </c>
      <c r="AA425" s="49">
        <f t="shared" si="85"/>
        <v>8.6620600000000003</v>
      </c>
      <c r="AB425" s="49">
        <f t="shared" si="86"/>
        <v>8.6620600000000003</v>
      </c>
      <c r="AC425" s="49">
        <v>0</v>
      </c>
      <c r="AD425" s="49">
        <v>0</v>
      </c>
      <c r="AE425" s="49">
        <v>0</v>
      </c>
      <c r="AF425" s="49">
        <v>0</v>
      </c>
      <c r="AG425" s="49">
        <v>0</v>
      </c>
      <c r="AH425" s="49">
        <v>0</v>
      </c>
      <c r="AI425" s="49">
        <v>0</v>
      </c>
      <c r="AJ425" s="49">
        <v>0</v>
      </c>
      <c r="AK425" s="49">
        <v>0</v>
      </c>
      <c r="AL425" s="49">
        <v>0</v>
      </c>
      <c r="AM425" s="49">
        <v>0</v>
      </c>
      <c r="AN425" s="49">
        <v>0</v>
      </c>
      <c r="AO425" s="49">
        <v>0</v>
      </c>
      <c r="AP425" s="49">
        <v>8.6620600000000003</v>
      </c>
      <c r="AQ425" s="47" t="s">
        <v>1595</v>
      </c>
      <c r="AR425" s="48">
        <v>328.67167999999998</v>
      </c>
      <c r="AT425" s="46" t="s">
        <v>1443</v>
      </c>
      <c r="AU425" s="45">
        <v>0</v>
      </c>
      <c r="AV425" s="44" t="s">
        <v>3410</v>
      </c>
      <c r="AW425" s="43">
        <v>44278</v>
      </c>
      <c r="AX425" s="42">
        <v>0.45833000000000002</v>
      </c>
      <c r="AY425" s="41">
        <v>15</v>
      </c>
      <c r="AZ425" s="40"/>
      <c r="BA425" s="40"/>
      <c r="BB425" s="40"/>
      <c r="BC425" s="40"/>
      <c r="BD425" s="40"/>
      <c r="BE425" s="40"/>
      <c r="BF425" s="39" t="s">
        <v>2694</v>
      </c>
      <c r="BG425" s="38">
        <v>44620</v>
      </c>
      <c r="BK425" s="37"/>
      <c r="BL425" s="37"/>
      <c r="BM425" s="37"/>
      <c r="BN425" s="32"/>
      <c r="BP425" s="36"/>
      <c r="BQ425" s="36"/>
      <c r="BR425" s="36"/>
      <c r="CE425" s="35">
        <f t="shared" si="87"/>
        <v>0</v>
      </c>
      <c r="CF425" s="33">
        <f t="shared" si="88"/>
        <v>0</v>
      </c>
      <c r="CG425" s="34">
        <f t="shared" si="89"/>
        <v>150.31788</v>
      </c>
      <c r="CH425" s="33">
        <f t="shared" si="90"/>
        <v>155.68333999999999</v>
      </c>
    </row>
    <row r="426" spans="1:86" ht="60" customHeight="1" x14ac:dyDescent="0.25">
      <c r="A426" s="53">
        <v>0</v>
      </c>
      <c r="B426" s="52" t="s">
        <v>2683</v>
      </c>
      <c r="C426" s="51">
        <v>300000004263</v>
      </c>
      <c r="D426" s="51">
        <v>1020305987</v>
      </c>
      <c r="E426" s="50" t="s">
        <v>1596</v>
      </c>
      <c r="F426" s="48">
        <v>0</v>
      </c>
      <c r="G426" s="48">
        <v>0</v>
      </c>
      <c r="H426" s="48">
        <v>0</v>
      </c>
      <c r="I426" s="48">
        <v>0</v>
      </c>
      <c r="J426" s="48">
        <v>0</v>
      </c>
      <c r="K426" s="48">
        <v>0</v>
      </c>
      <c r="L426" s="48">
        <v>0</v>
      </c>
      <c r="M426" s="48">
        <v>0</v>
      </c>
      <c r="N426" s="48">
        <v>0</v>
      </c>
      <c r="O426" s="48">
        <f t="shared" si="83"/>
        <v>136.56545</v>
      </c>
      <c r="P426" s="48">
        <f t="shared" si="84"/>
        <v>119.48626</v>
      </c>
      <c r="Q426" s="48">
        <v>116.60633999999999</v>
      </c>
      <c r="R426" s="48">
        <v>102.32883000000001</v>
      </c>
      <c r="S426" s="48">
        <v>85.665059999999997</v>
      </c>
      <c r="T426" s="48">
        <v>71.387550000000005</v>
      </c>
      <c r="U426" s="48">
        <v>30.941279999999999</v>
      </c>
      <c r="V426" s="48">
        <v>30.941279999999999</v>
      </c>
      <c r="W426" s="48">
        <v>16.810079999999999</v>
      </c>
      <c r="X426" s="48">
        <v>14.0084</v>
      </c>
      <c r="Y426" s="48">
        <v>0</v>
      </c>
      <c r="Z426" s="48">
        <v>0</v>
      </c>
      <c r="AA426" s="49">
        <f t="shared" si="85"/>
        <v>3.1490300000000002</v>
      </c>
      <c r="AB426" s="49">
        <f t="shared" si="86"/>
        <v>3.1490300000000002</v>
      </c>
      <c r="AC426" s="49">
        <v>0</v>
      </c>
      <c r="AD426" s="49">
        <v>0</v>
      </c>
      <c r="AE426" s="49">
        <v>0</v>
      </c>
      <c r="AF426" s="49">
        <v>0</v>
      </c>
      <c r="AG426" s="49">
        <v>0</v>
      </c>
      <c r="AH426" s="49">
        <v>0</v>
      </c>
      <c r="AI426" s="49">
        <v>0</v>
      </c>
      <c r="AJ426" s="49">
        <v>0</v>
      </c>
      <c r="AK426" s="49">
        <v>0</v>
      </c>
      <c r="AL426" s="49">
        <v>0</v>
      </c>
      <c r="AM426" s="49">
        <v>0</v>
      </c>
      <c r="AN426" s="49">
        <v>0</v>
      </c>
      <c r="AO426" s="49">
        <v>0</v>
      </c>
      <c r="AP426" s="49">
        <v>3.1490300000000002</v>
      </c>
      <c r="AQ426" s="47" t="s">
        <v>1597</v>
      </c>
      <c r="AR426" s="48">
        <v>119.48626</v>
      </c>
      <c r="AT426" s="46" t="s">
        <v>1443</v>
      </c>
      <c r="AU426" s="45">
        <v>0</v>
      </c>
      <c r="AV426" s="44" t="s">
        <v>3411</v>
      </c>
      <c r="AW426" s="43">
        <v>44300</v>
      </c>
      <c r="AX426" s="42">
        <v>0.45833000000000002</v>
      </c>
      <c r="AY426" s="41">
        <v>15</v>
      </c>
      <c r="AZ426" s="40"/>
      <c r="BA426" s="40"/>
      <c r="BB426" s="40"/>
      <c r="BC426" s="40"/>
      <c r="BD426" s="40"/>
      <c r="BE426" s="40"/>
      <c r="BF426" s="39" t="s">
        <v>2694</v>
      </c>
      <c r="BG426" s="38">
        <v>44620</v>
      </c>
      <c r="BK426" s="37"/>
      <c r="BL426" s="37"/>
      <c r="BM426" s="37"/>
      <c r="BN426" s="32"/>
      <c r="BP426" s="36"/>
      <c r="BQ426" s="36"/>
      <c r="BR426" s="36"/>
      <c r="CE426" s="35">
        <f t="shared" si="87"/>
        <v>0</v>
      </c>
      <c r="CF426" s="33">
        <f t="shared" si="88"/>
        <v>0</v>
      </c>
      <c r="CG426" s="34">
        <f t="shared" si="89"/>
        <v>30.941279999999999</v>
      </c>
      <c r="CH426" s="33">
        <f t="shared" si="90"/>
        <v>71.387550000000005</v>
      </c>
    </row>
    <row r="427" spans="1:86" ht="45" customHeight="1" x14ac:dyDescent="0.25">
      <c r="A427" s="53">
        <v>0</v>
      </c>
      <c r="B427" s="52" t="s">
        <v>2683</v>
      </c>
      <c r="C427" s="51">
        <v>300000004310</v>
      </c>
      <c r="D427" s="51">
        <v>1020206077</v>
      </c>
      <c r="E427" s="50" t="s">
        <v>1598</v>
      </c>
      <c r="F427" s="48">
        <v>0</v>
      </c>
      <c r="G427" s="48">
        <v>0</v>
      </c>
      <c r="H427" s="48">
        <v>0</v>
      </c>
      <c r="I427" s="48">
        <v>0</v>
      </c>
      <c r="J427" s="48">
        <v>0</v>
      </c>
      <c r="K427" s="48">
        <v>0</v>
      </c>
      <c r="L427" s="48">
        <v>0</v>
      </c>
      <c r="M427" s="48">
        <v>0</v>
      </c>
      <c r="N427" s="48">
        <v>0</v>
      </c>
      <c r="O427" s="48">
        <f t="shared" si="83"/>
        <v>153.6224</v>
      </c>
      <c r="P427" s="48">
        <f t="shared" si="84"/>
        <v>141.62201999999999</v>
      </c>
      <c r="Q427" s="48">
        <v>133.07991000000001</v>
      </c>
      <c r="R427" s="48">
        <v>123.88121000000001</v>
      </c>
      <c r="S427" s="48">
        <v>55.192219999999999</v>
      </c>
      <c r="T427" s="48">
        <v>45.993519999999997</v>
      </c>
      <c r="U427" s="48">
        <v>77.887690000000006</v>
      </c>
      <c r="V427" s="48">
        <v>77.887690000000006</v>
      </c>
      <c r="W427" s="48">
        <v>16.810079999999999</v>
      </c>
      <c r="X427" s="48">
        <v>14.0084</v>
      </c>
      <c r="Y427" s="48">
        <v>0</v>
      </c>
      <c r="Z427" s="48">
        <v>0</v>
      </c>
      <c r="AA427" s="49">
        <f t="shared" si="85"/>
        <v>3.7324099999999998</v>
      </c>
      <c r="AB427" s="49">
        <f t="shared" si="86"/>
        <v>3.7324099999999998</v>
      </c>
      <c r="AC427" s="49">
        <v>0</v>
      </c>
      <c r="AD427" s="49">
        <v>0</v>
      </c>
      <c r="AE427" s="49">
        <v>0</v>
      </c>
      <c r="AF427" s="49">
        <v>0</v>
      </c>
      <c r="AG427" s="49">
        <v>0</v>
      </c>
      <c r="AH427" s="49">
        <v>0</v>
      </c>
      <c r="AI427" s="49">
        <v>0</v>
      </c>
      <c r="AJ427" s="49">
        <v>0</v>
      </c>
      <c r="AK427" s="49">
        <v>0</v>
      </c>
      <c r="AL427" s="49">
        <v>0</v>
      </c>
      <c r="AM427" s="49">
        <v>0</v>
      </c>
      <c r="AN427" s="49">
        <v>0</v>
      </c>
      <c r="AO427" s="49">
        <v>0</v>
      </c>
      <c r="AP427" s="49">
        <v>3.7324099999999998</v>
      </c>
      <c r="AQ427" s="47" t="s">
        <v>1599</v>
      </c>
      <c r="AR427" s="48">
        <v>141.62201999999999</v>
      </c>
      <c r="AT427" s="46" t="s">
        <v>1443</v>
      </c>
      <c r="AU427" s="45">
        <v>0</v>
      </c>
      <c r="AV427" s="44" t="s">
        <v>3412</v>
      </c>
      <c r="AW427" s="43">
        <v>44321</v>
      </c>
      <c r="AX427" s="42">
        <v>0.45833000000000002</v>
      </c>
      <c r="AY427" s="41">
        <v>15</v>
      </c>
      <c r="AZ427" s="40"/>
      <c r="BA427" s="40"/>
      <c r="BB427" s="40"/>
      <c r="BC427" s="40"/>
      <c r="BD427" s="40"/>
      <c r="BE427" s="40"/>
      <c r="BF427" s="39" t="s">
        <v>2694</v>
      </c>
      <c r="BG427" s="38">
        <v>44620</v>
      </c>
      <c r="BK427" s="37"/>
      <c r="BL427" s="37"/>
      <c r="BM427" s="37"/>
      <c r="BN427" s="32"/>
      <c r="BP427" s="36"/>
      <c r="BQ427" s="36"/>
      <c r="BR427" s="36"/>
      <c r="CE427" s="35">
        <f t="shared" si="87"/>
        <v>0</v>
      </c>
      <c r="CF427" s="33">
        <f t="shared" si="88"/>
        <v>0</v>
      </c>
      <c r="CG427" s="34">
        <f t="shared" si="89"/>
        <v>77.887690000000006</v>
      </c>
      <c r="CH427" s="33">
        <f t="shared" si="90"/>
        <v>45.993519999999997</v>
      </c>
    </row>
    <row r="428" spans="1:86" ht="60" customHeight="1" x14ac:dyDescent="0.25">
      <c r="A428" s="53">
        <v>0</v>
      </c>
      <c r="B428" s="52" t="s">
        <v>2683</v>
      </c>
      <c r="C428" s="51">
        <v>300000004260</v>
      </c>
      <c r="D428" s="51">
        <v>1020306465</v>
      </c>
      <c r="E428" s="50" t="s">
        <v>1600</v>
      </c>
      <c r="F428" s="48">
        <v>0</v>
      </c>
      <c r="G428" s="48">
        <v>0</v>
      </c>
      <c r="H428" s="48">
        <v>0</v>
      </c>
      <c r="I428" s="48">
        <v>0</v>
      </c>
      <c r="J428" s="48">
        <v>0</v>
      </c>
      <c r="K428" s="48">
        <v>0</v>
      </c>
      <c r="L428" s="48">
        <v>0</v>
      </c>
      <c r="M428" s="48">
        <v>0</v>
      </c>
      <c r="N428" s="48">
        <v>0</v>
      </c>
      <c r="O428" s="48">
        <f t="shared" si="83"/>
        <v>304.19153999999997</v>
      </c>
      <c r="P428" s="48">
        <f t="shared" si="84"/>
        <v>276.07274000000001</v>
      </c>
      <c r="Q428" s="48">
        <v>280.10567000000003</v>
      </c>
      <c r="R428" s="48">
        <v>254.78855000000001</v>
      </c>
      <c r="S428" s="48">
        <v>151.90272999999999</v>
      </c>
      <c r="T428" s="48">
        <v>126.58561</v>
      </c>
      <c r="U428" s="48">
        <v>128.20294000000001</v>
      </c>
      <c r="V428" s="48">
        <v>128.20294000000001</v>
      </c>
      <c r="W428" s="48">
        <v>16.810079999999999</v>
      </c>
      <c r="X428" s="48">
        <v>14.0084</v>
      </c>
      <c r="Y428" s="48">
        <v>0</v>
      </c>
      <c r="Z428" s="48">
        <v>0</v>
      </c>
      <c r="AA428" s="49">
        <f t="shared" si="85"/>
        <v>7.2757899999999998</v>
      </c>
      <c r="AB428" s="49">
        <f t="shared" si="86"/>
        <v>7.2757899999999998</v>
      </c>
      <c r="AC428" s="49">
        <v>0</v>
      </c>
      <c r="AD428" s="49">
        <v>0</v>
      </c>
      <c r="AE428" s="49">
        <v>0</v>
      </c>
      <c r="AF428" s="49">
        <v>0</v>
      </c>
      <c r="AG428" s="49">
        <v>0</v>
      </c>
      <c r="AH428" s="49">
        <v>0</v>
      </c>
      <c r="AI428" s="49">
        <v>0</v>
      </c>
      <c r="AJ428" s="49">
        <v>0</v>
      </c>
      <c r="AK428" s="49">
        <v>0</v>
      </c>
      <c r="AL428" s="49">
        <v>0</v>
      </c>
      <c r="AM428" s="49">
        <v>0</v>
      </c>
      <c r="AN428" s="49">
        <v>0</v>
      </c>
      <c r="AO428" s="49">
        <v>0</v>
      </c>
      <c r="AP428" s="49">
        <v>7.2757899999999998</v>
      </c>
      <c r="AQ428" s="47" t="s">
        <v>1601</v>
      </c>
      <c r="AR428" s="48">
        <v>276.07274000000001</v>
      </c>
      <c r="AT428" s="46" t="s">
        <v>1443</v>
      </c>
      <c r="AU428" s="45">
        <v>0</v>
      </c>
      <c r="AV428" s="44" t="s">
        <v>3413</v>
      </c>
      <c r="AW428" s="43">
        <v>44214</v>
      </c>
      <c r="AX428" s="42">
        <v>0.45833000000000002</v>
      </c>
      <c r="AY428" s="41">
        <v>15</v>
      </c>
      <c r="AZ428" s="40"/>
      <c r="BA428" s="40"/>
      <c r="BB428" s="40"/>
      <c r="BC428" s="40"/>
      <c r="BD428" s="40"/>
      <c r="BE428" s="40"/>
      <c r="BF428" s="39" t="s">
        <v>2694</v>
      </c>
      <c r="BG428" s="38">
        <v>44620</v>
      </c>
      <c r="BK428" s="37"/>
      <c r="BL428" s="37"/>
      <c r="BM428" s="37"/>
      <c r="BN428" s="32"/>
      <c r="BP428" s="36"/>
      <c r="BQ428" s="36"/>
      <c r="BR428" s="36"/>
      <c r="CE428" s="35">
        <f t="shared" si="87"/>
        <v>0</v>
      </c>
      <c r="CF428" s="33">
        <f t="shared" si="88"/>
        <v>0</v>
      </c>
      <c r="CG428" s="34">
        <f t="shared" si="89"/>
        <v>128.20294000000001</v>
      </c>
      <c r="CH428" s="33">
        <f t="shared" si="90"/>
        <v>126.58561</v>
      </c>
    </row>
    <row r="429" spans="1:86" ht="409.5" customHeight="1" x14ac:dyDescent="0.25">
      <c r="A429" s="53">
        <v>0</v>
      </c>
      <c r="B429" s="52" t="s">
        <v>2683</v>
      </c>
      <c r="C429" s="51">
        <v>300000004246</v>
      </c>
      <c r="D429" s="51">
        <v>1020207127</v>
      </c>
      <c r="E429" s="50" t="s">
        <v>2804</v>
      </c>
      <c r="F429" s="48">
        <v>0</v>
      </c>
      <c r="G429" s="48">
        <v>0</v>
      </c>
      <c r="H429" s="48">
        <v>0</v>
      </c>
      <c r="I429" s="48">
        <v>0</v>
      </c>
      <c r="J429" s="48">
        <v>0</v>
      </c>
      <c r="K429" s="48">
        <v>0</v>
      </c>
      <c r="L429" s="48">
        <v>0</v>
      </c>
      <c r="M429" s="48">
        <v>0</v>
      </c>
      <c r="N429" s="48">
        <v>0</v>
      </c>
      <c r="O429" s="48">
        <f t="shared" si="83"/>
        <v>394.06155000000001</v>
      </c>
      <c r="P429" s="48">
        <f t="shared" si="84"/>
        <v>343.04455000000002</v>
      </c>
      <c r="Q429" s="48">
        <v>102.60954</v>
      </c>
      <c r="R429" s="48">
        <v>99.040769999999995</v>
      </c>
      <c r="S429" s="48">
        <v>21.412600000000001</v>
      </c>
      <c r="T429" s="48">
        <v>17.843830000000001</v>
      </c>
      <c r="U429" s="48">
        <v>81.196939999999998</v>
      </c>
      <c r="V429" s="48">
        <v>81.196939999999998</v>
      </c>
      <c r="W429" s="48">
        <v>284.68934000000002</v>
      </c>
      <c r="X429" s="48">
        <v>237.24110999999999</v>
      </c>
      <c r="Y429" s="48">
        <v>0</v>
      </c>
      <c r="Z429" s="48">
        <v>0</v>
      </c>
      <c r="AA429" s="49">
        <f t="shared" si="85"/>
        <v>6.7626699999999991</v>
      </c>
      <c r="AB429" s="49">
        <f t="shared" si="86"/>
        <v>6.7626699999999991</v>
      </c>
      <c r="AC429" s="49">
        <v>4.5953799999999996</v>
      </c>
      <c r="AD429" s="49">
        <v>1.3412500000000001</v>
      </c>
      <c r="AE429" s="49">
        <v>0.70803000000000005</v>
      </c>
      <c r="AF429" s="49">
        <v>0.11801</v>
      </c>
      <c r="AG429" s="49">
        <v>0</v>
      </c>
      <c r="AH429" s="49">
        <v>0</v>
      </c>
      <c r="AI429" s="49">
        <v>0</v>
      </c>
      <c r="AJ429" s="49">
        <v>0</v>
      </c>
      <c r="AK429" s="49">
        <v>0</v>
      </c>
      <c r="AL429" s="49">
        <v>0</v>
      </c>
      <c r="AM429" s="49">
        <v>0</v>
      </c>
      <c r="AN429" s="49">
        <v>0</v>
      </c>
      <c r="AO429" s="49">
        <v>0</v>
      </c>
      <c r="AP429" s="49">
        <v>0</v>
      </c>
      <c r="AQ429" s="47" t="s">
        <v>3414</v>
      </c>
      <c r="AR429" s="48">
        <v>0</v>
      </c>
      <c r="AT429" s="46" t="s">
        <v>1443</v>
      </c>
      <c r="AU429" s="45">
        <v>0</v>
      </c>
      <c r="AV429" s="44" t="s">
        <v>3415</v>
      </c>
      <c r="AW429" s="43" t="s">
        <v>3416</v>
      </c>
      <c r="AX429" s="42" t="s">
        <v>3417</v>
      </c>
      <c r="AY429" s="41" t="s">
        <v>3418</v>
      </c>
      <c r="AZ429" s="40"/>
      <c r="BA429" s="40"/>
      <c r="BB429" s="40"/>
      <c r="BC429" s="40"/>
      <c r="BD429" s="40"/>
      <c r="BE429" s="40"/>
      <c r="BF429" s="39">
        <v>0</v>
      </c>
      <c r="BG429" s="38">
        <v>0</v>
      </c>
      <c r="BK429" s="37"/>
      <c r="BL429" s="37"/>
      <c r="BM429" s="37"/>
      <c r="BN429" s="32"/>
      <c r="BP429" s="36"/>
      <c r="BQ429" s="36"/>
      <c r="BR429" s="36"/>
      <c r="CE429" s="35">
        <f t="shared" si="87"/>
        <v>0</v>
      </c>
      <c r="CF429" s="33">
        <f t="shared" si="88"/>
        <v>0</v>
      </c>
      <c r="CG429" s="34">
        <f t="shared" si="89"/>
        <v>81.196939999999998</v>
      </c>
      <c r="CH429" s="33">
        <f t="shared" si="90"/>
        <v>17.843830000000001</v>
      </c>
    </row>
    <row r="430" spans="1:86" ht="409.5" customHeight="1" x14ac:dyDescent="0.25">
      <c r="A430" s="120">
        <v>0</v>
      </c>
      <c r="B430" s="52" t="s">
        <v>2683</v>
      </c>
      <c r="C430" s="51">
        <v>300000004249</v>
      </c>
      <c r="D430" s="51">
        <v>1020207125</v>
      </c>
      <c r="E430" s="50" t="s">
        <v>2805</v>
      </c>
      <c r="F430" s="48">
        <v>0</v>
      </c>
      <c r="G430" s="48">
        <v>0</v>
      </c>
      <c r="H430" s="48">
        <v>0</v>
      </c>
      <c r="I430" s="48">
        <v>0</v>
      </c>
      <c r="J430" s="48">
        <v>0</v>
      </c>
      <c r="K430" s="48">
        <v>0</v>
      </c>
      <c r="L430" s="48">
        <v>0</v>
      </c>
      <c r="M430" s="48">
        <v>0</v>
      </c>
      <c r="N430" s="48">
        <v>0</v>
      </c>
      <c r="O430" s="48">
        <f t="shared" si="83"/>
        <v>216.22636999999997</v>
      </c>
      <c r="P430" s="48">
        <f t="shared" si="84"/>
        <v>187.14521000000002</v>
      </c>
      <c r="Q430" s="48">
        <v>47.027320000000003</v>
      </c>
      <c r="R430" s="48">
        <v>45.05151</v>
      </c>
      <c r="S430" s="48">
        <v>11.854880000000001</v>
      </c>
      <c r="T430" s="48">
        <v>9.8790700000000005</v>
      </c>
      <c r="U430" s="48">
        <v>35.172440000000002</v>
      </c>
      <c r="V430" s="48">
        <v>35.172440000000002</v>
      </c>
      <c r="W430" s="48">
        <v>162.63211999999999</v>
      </c>
      <c r="X430" s="48">
        <v>135.52677</v>
      </c>
      <c r="Y430" s="48">
        <v>0</v>
      </c>
      <c r="Z430" s="48">
        <v>0</v>
      </c>
      <c r="AA430" s="49">
        <f t="shared" si="85"/>
        <v>6.5669299999999993</v>
      </c>
      <c r="AB430" s="49">
        <f t="shared" si="86"/>
        <v>6.5669299999999993</v>
      </c>
      <c r="AC430" s="49">
        <v>4.4625199999999996</v>
      </c>
      <c r="AD430" s="49">
        <v>1.3024100000000001</v>
      </c>
      <c r="AE430" s="49">
        <v>0.68739000000000006</v>
      </c>
      <c r="AF430" s="49">
        <v>0.11461</v>
      </c>
      <c r="AG430" s="49">
        <v>0</v>
      </c>
      <c r="AH430" s="49">
        <v>0</v>
      </c>
      <c r="AI430" s="49">
        <v>0</v>
      </c>
      <c r="AJ430" s="49">
        <v>0</v>
      </c>
      <c r="AK430" s="49">
        <v>0</v>
      </c>
      <c r="AL430" s="49">
        <v>0</v>
      </c>
      <c r="AM430" s="49">
        <v>0</v>
      </c>
      <c r="AN430" s="49">
        <v>0</v>
      </c>
      <c r="AO430" s="49">
        <v>0</v>
      </c>
      <c r="AP430" s="49">
        <v>0</v>
      </c>
      <c r="AQ430" s="47" t="s">
        <v>3419</v>
      </c>
      <c r="AR430" s="48">
        <v>0</v>
      </c>
      <c r="AT430" s="46" t="s">
        <v>1651</v>
      </c>
      <c r="AU430" s="45">
        <v>1</v>
      </c>
      <c r="AV430" s="44" t="s">
        <v>3420</v>
      </c>
      <c r="AW430" s="43" t="s">
        <v>3421</v>
      </c>
      <c r="AX430" s="42" t="s">
        <v>3422</v>
      </c>
      <c r="AY430" s="41" t="s">
        <v>3423</v>
      </c>
      <c r="AZ430" s="40"/>
      <c r="BA430" s="40"/>
      <c r="BB430" s="40"/>
      <c r="BC430" s="40"/>
      <c r="BD430" s="40"/>
      <c r="BE430" s="40"/>
      <c r="BF430" s="39">
        <v>0</v>
      </c>
      <c r="BG430" s="38">
        <v>0</v>
      </c>
      <c r="BK430" s="37"/>
      <c r="BL430" s="37"/>
      <c r="BM430" s="37"/>
      <c r="BN430" s="32"/>
      <c r="BP430" s="36"/>
      <c r="BQ430" s="36"/>
      <c r="BR430" s="36"/>
      <c r="CE430" s="35">
        <f t="shared" si="87"/>
        <v>0</v>
      </c>
      <c r="CF430" s="33">
        <f t="shared" si="88"/>
        <v>0</v>
      </c>
      <c r="CG430" s="34">
        <f t="shared" si="89"/>
        <v>35.172440000000002</v>
      </c>
      <c r="CH430" s="33">
        <f t="shared" si="90"/>
        <v>9.8790700000000005</v>
      </c>
    </row>
    <row r="431" spans="1:86" ht="375" customHeight="1" x14ac:dyDescent="0.25">
      <c r="A431" s="53">
        <v>0</v>
      </c>
      <c r="B431" s="52" t="s">
        <v>2683</v>
      </c>
      <c r="C431" s="51">
        <v>300000004271</v>
      </c>
      <c r="D431" s="51">
        <v>1020204371</v>
      </c>
      <c r="E431" s="50" t="s">
        <v>1602</v>
      </c>
      <c r="F431" s="48">
        <v>0</v>
      </c>
      <c r="G431" s="48">
        <v>0</v>
      </c>
      <c r="H431" s="48">
        <v>0</v>
      </c>
      <c r="I431" s="48">
        <v>0</v>
      </c>
      <c r="J431" s="48">
        <v>0</v>
      </c>
      <c r="K431" s="48">
        <v>0</v>
      </c>
      <c r="L431" s="48">
        <v>0</v>
      </c>
      <c r="M431" s="48">
        <v>0</v>
      </c>
      <c r="N431" s="48">
        <v>0</v>
      </c>
      <c r="O431" s="48">
        <f t="shared" si="83"/>
        <v>1040.22568</v>
      </c>
      <c r="P431" s="48">
        <f t="shared" si="84"/>
        <v>931.17093</v>
      </c>
      <c r="Q431" s="48">
        <v>910.71519000000001</v>
      </c>
      <c r="R431" s="48">
        <v>815.80864999999994</v>
      </c>
      <c r="S431" s="48">
        <v>569.43925999999999</v>
      </c>
      <c r="T431" s="48">
        <v>474.53271999999998</v>
      </c>
      <c r="U431" s="48">
        <v>341.27593000000002</v>
      </c>
      <c r="V431" s="48">
        <v>341.27593000000002</v>
      </c>
      <c r="W431" s="48">
        <v>84.889269999999996</v>
      </c>
      <c r="X431" s="48">
        <v>70.741060000000004</v>
      </c>
      <c r="Y431" s="48">
        <v>0</v>
      </c>
      <c r="Z431" s="48">
        <v>0</v>
      </c>
      <c r="AA431" s="49">
        <f t="shared" si="85"/>
        <v>44.621220000000001</v>
      </c>
      <c r="AB431" s="49">
        <f t="shared" si="86"/>
        <v>44.621220000000001</v>
      </c>
      <c r="AC431" s="49">
        <v>13.253489999999999</v>
      </c>
      <c r="AD431" s="49">
        <v>3.9114800000000001</v>
      </c>
      <c r="AE431" s="49">
        <v>2.3507099999999999</v>
      </c>
      <c r="AF431" s="49">
        <v>0.56484000000000001</v>
      </c>
      <c r="AG431" s="49">
        <v>0</v>
      </c>
      <c r="AH431" s="49">
        <v>0</v>
      </c>
      <c r="AI431" s="49">
        <v>0</v>
      </c>
      <c r="AJ431" s="49">
        <v>0</v>
      </c>
      <c r="AK431" s="49">
        <v>0</v>
      </c>
      <c r="AL431" s="49">
        <v>0</v>
      </c>
      <c r="AM431" s="49">
        <v>0</v>
      </c>
      <c r="AN431" s="49">
        <v>0</v>
      </c>
      <c r="AO431" s="49">
        <v>0</v>
      </c>
      <c r="AP431" s="49">
        <v>24.540700000000001</v>
      </c>
      <c r="AQ431" s="47" t="s">
        <v>1603</v>
      </c>
      <c r="AR431" s="48">
        <v>931.17093</v>
      </c>
      <c r="AT431" s="46" t="s">
        <v>1443</v>
      </c>
      <c r="AU431" s="45">
        <v>0</v>
      </c>
      <c r="AV431" s="44" t="s">
        <v>3424</v>
      </c>
      <c r="AW431" s="43" t="s">
        <v>3425</v>
      </c>
      <c r="AX431" s="42" t="s">
        <v>3426</v>
      </c>
      <c r="AY431" s="41" t="s">
        <v>1604</v>
      </c>
      <c r="AZ431" s="40"/>
      <c r="BA431" s="40"/>
      <c r="BB431" s="40"/>
      <c r="BC431" s="40"/>
      <c r="BD431" s="40"/>
      <c r="BE431" s="40"/>
      <c r="BF431" s="39" t="s">
        <v>2694</v>
      </c>
      <c r="BG431" s="38">
        <v>44620</v>
      </c>
      <c r="BK431" s="37"/>
      <c r="BL431" s="37"/>
      <c r="BM431" s="37"/>
      <c r="BN431" s="32"/>
      <c r="BP431" s="36"/>
      <c r="BQ431" s="36"/>
      <c r="BR431" s="36"/>
      <c r="CE431" s="35">
        <f t="shared" si="87"/>
        <v>0</v>
      </c>
      <c r="CF431" s="33">
        <f t="shared" si="88"/>
        <v>0</v>
      </c>
      <c r="CG431" s="34">
        <f t="shared" si="89"/>
        <v>341.27593000000002</v>
      </c>
      <c r="CH431" s="33">
        <f t="shared" si="90"/>
        <v>474.53271999999998</v>
      </c>
    </row>
    <row r="432" spans="1:86" ht="60" customHeight="1" x14ac:dyDescent="0.25">
      <c r="A432" s="53">
        <v>0</v>
      </c>
      <c r="B432" s="52" t="s">
        <v>2683</v>
      </c>
      <c r="C432" s="51">
        <v>300000004245</v>
      </c>
      <c r="D432" s="51">
        <v>1020306547</v>
      </c>
      <c r="E432" s="50" t="s">
        <v>1605</v>
      </c>
      <c r="F432" s="48">
        <v>0</v>
      </c>
      <c r="G432" s="48">
        <v>0</v>
      </c>
      <c r="H432" s="48">
        <v>0</v>
      </c>
      <c r="I432" s="48">
        <v>0</v>
      </c>
      <c r="J432" s="48">
        <v>0</v>
      </c>
      <c r="K432" s="48">
        <v>0</v>
      </c>
      <c r="L432" s="48">
        <v>0</v>
      </c>
      <c r="M432" s="48">
        <v>0</v>
      </c>
      <c r="N432" s="48">
        <v>0</v>
      </c>
      <c r="O432" s="48">
        <f t="shared" si="83"/>
        <v>101.51089</v>
      </c>
      <c r="P432" s="48">
        <f t="shared" si="84"/>
        <v>90.8643</v>
      </c>
      <c r="Q432" s="48">
        <v>82.306110000000004</v>
      </c>
      <c r="R432" s="48">
        <v>74.461200000000005</v>
      </c>
      <c r="S432" s="48">
        <v>47.06944</v>
      </c>
      <c r="T432" s="48">
        <v>39.224530000000001</v>
      </c>
      <c r="U432" s="48">
        <v>35.236670000000004</v>
      </c>
      <c r="V432" s="48">
        <v>35.236670000000004</v>
      </c>
      <c r="W432" s="48">
        <v>16.810079999999999</v>
      </c>
      <c r="X432" s="48">
        <v>14.0084</v>
      </c>
      <c r="Y432" s="48">
        <v>0</v>
      </c>
      <c r="Z432" s="48">
        <v>0</v>
      </c>
      <c r="AA432" s="49">
        <f t="shared" si="85"/>
        <v>2.3946999999999998</v>
      </c>
      <c r="AB432" s="49">
        <f t="shared" si="86"/>
        <v>2.3946999999999998</v>
      </c>
      <c r="AC432" s="49">
        <v>0</v>
      </c>
      <c r="AD432" s="49">
        <v>0</v>
      </c>
      <c r="AE432" s="49">
        <v>0</v>
      </c>
      <c r="AF432" s="49">
        <v>0</v>
      </c>
      <c r="AG432" s="49">
        <v>0</v>
      </c>
      <c r="AH432" s="49">
        <v>0</v>
      </c>
      <c r="AI432" s="49">
        <v>0</v>
      </c>
      <c r="AJ432" s="49">
        <v>0</v>
      </c>
      <c r="AK432" s="49">
        <v>0</v>
      </c>
      <c r="AL432" s="49">
        <v>0</v>
      </c>
      <c r="AM432" s="49">
        <v>0</v>
      </c>
      <c r="AN432" s="49">
        <v>0</v>
      </c>
      <c r="AO432" s="49">
        <v>0</v>
      </c>
      <c r="AP432" s="49">
        <v>2.3946999999999998</v>
      </c>
      <c r="AQ432" s="47" t="s">
        <v>1606</v>
      </c>
      <c r="AR432" s="48">
        <v>90.8643</v>
      </c>
      <c r="AT432" s="46" t="s">
        <v>1443</v>
      </c>
      <c r="AU432" s="45">
        <v>0</v>
      </c>
      <c r="AV432" s="44" t="s">
        <v>3427</v>
      </c>
      <c r="AW432" s="43">
        <v>44285</v>
      </c>
      <c r="AX432" s="42">
        <v>0.45833000000000002</v>
      </c>
      <c r="AY432" s="41">
        <v>15</v>
      </c>
      <c r="AZ432" s="40"/>
      <c r="BA432" s="40"/>
      <c r="BB432" s="40"/>
      <c r="BC432" s="40"/>
      <c r="BD432" s="40"/>
      <c r="BE432" s="40"/>
      <c r="BF432" s="39" t="s">
        <v>2694</v>
      </c>
      <c r="BG432" s="38">
        <v>44620</v>
      </c>
      <c r="BK432" s="37"/>
      <c r="BL432" s="37"/>
      <c r="BM432" s="37"/>
      <c r="BN432" s="32"/>
      <c r="BP432" s="36"/>
      <c r="BQ432" s="36"/>
      <c r="BR432" s="36"/>
      <c r="CE432" s="35">
        <f t="shared" si="87"/>
        <v>0</v>
      </c>
      <c r="CF432" s="33">
        <f t="shared" si="88"/>
        <v>0</v>
      </c>
      <c r="CG432" s="34">
        <f t="shared" si="89"/>
        <v>35.236670000000004</v>
      </c>
      <c r="CH432" s="33">
        <f t="shared" si="90"/>
        <v>39.224530000000001</v>
      </c>
    </row>
    <row r="433" spans="1:86" ht="45" customHeight="1" x14ac:dyDescent="0.25">
      <c r="A433" s="53">
        <v>0</v>
      </c>
      <c r="B433" s="52" t="s">
        <v>2683</v>
      </c>
      <c r="C433" s="51">
        <v>300000004204</v>
      </c>
      <c r="D433" s="51">
        <v>1020206109</v>
      </c>
      <c r="E433" s="50" t="s">
        <v>1607</v>
      </c>
      <c r="F433" s="48">
        <v>0</v>
      </c>
      <c r="G433" s="48">
        <v>0</v>
      </c>
      <c r="H433" s="48">
        <v>0</v>
      </c>
      <c r="I433" s="48">
        <v>0</v>
      </c>
      <c r="J433" s="48">
        <v>0</v>
      </c>
      <c r="K433" s="48">
        <v>0</v>
      </c>
      <c r="L433" s="48">
        <v>0</v>
      </c>
      <c r="M433" s="48">
        <v>0</v>
      </c>
      <c r="N433" s="48">
        <v>0</v>
      </c>
      <c r="O433" s="48">
        <f t="shared" si="83"/>
        <v>76.781750000000002</v>
      </c>
      <c r="P433" s="48">
        <f t="shared" si="84"/>
        <v>67.56483999999999</v>
      </c>
      <c r="Q433" s="48">
        <v>58.191009999999999</v>
      </c>
      <c r="R433" s="48">
        <v>51.775779999999997</v>
      </c>
      <c r="S433" s="48">
        <v>38.491399999999999</v>
      </c>
      <c r="T433" s="48">
        <v>32.076169999999998</v>
      </c>
      <c r="U433" s="48">
        <v>19.69961</v>
      </c>
      <c r="V433" s="48">
        <v>19.69961</v>
      </c>
      <c r="W433" s="48">
        <v>16.810079999999999</v>
      </c>
      <c r="X433" s="48">
        <v>14.0084</v>
      </c>
      <c r="Y433" s="48">
        <v>0</v>
      </c>
      <c r="Z433" s="48">
        <v>0</v>
      </c>
      <c r="AA433" s="49">
        <f t="shared" si="85"/>
        <v>1.7806599999999999</v>
      </c>
      <c r="AB433" s="49">
        <f t="shared" si="86"/>
        <v>1.7806599999999999</v>
      </c>
      <c r="AC433" s="49">
        <v>0</v>
      </c>
      <c r="AD433" s="49">
        <v>0</v>
      </c>
      <c r="AE433" s="49">
        <v>0</v>
      </c>
      <c r="AF433" s="49">
        <v>0</v>
      </c>
      <c r="AG433" s="49">
        <v>0</v>
      </c>
      <c r="AH433" s="49">
        <v>0</v>
      </c>
      <c r="AI433" s="49">
        <v>0</v>
      </c>
      <c r="AJ433" s="49">
        <v>0</v>
      </c>
      <c r="AK433" s="49">
        <v>0</v>
      </c>
      <c r="AL433" s="49">
        <v>0</v>
      </c>
      <c r="AM433" s="49">
        <v>0</v>
      </c>
      <c r="AN433" s="49">
        <v>0</v>
      </c>
      <c r="AO433" s="49">
        <v>0</v>
      </c>
      <c r="AP433" s="49">
        <v>1.7806599999999999</v>
      </c>
      <c r="AQ433" s="47" t="s">
        <v>1608</v>
      </c>
      <c r="AR433" s="48">
        <v>67.56483999999999</v>
      </c>
      <c r="AT433" s="46" t="s">
        <v>1443</v>
      </c>
      <c r="AU433" s="45">
        <v>0</v>
      </c>
      <c r="AV433" s="44" t="s">
        <v>3428</v>
      </c>
      <c r="AW433" s="43">
        <v>44088</v>
      </c>
      <c r="AX433" s="42">
        <v>0.45833000000000002</v>
      </c>
      <c r="AY433" s="41">
        <v>15</v>
      </c>
      <c r="AZ433" s="40"/>
      <c r="BA433" s="40"/>
      <c r="BB433" s="40"/>
      <c r="BC433" s="40"/>
      <c r="BD433" s="40"/>
      <c r="BE433" s="40"/>
      <c r="BF433" s="39" t="s">
        <v>2694</v>
      </c>
      <c r="BG433" s="38">
        <v>44620</v>
      </c>
      <c r="BK433" s="37"/>
      <c r="BL433" s="37"/>
      <c r="BM433" s="37"/>
      <c r="BN433" s="32"/>
      <c r="BP433" s="36"/>
      <c r="BQ433" s="36"/>
      <c r="BR433" s="36"/>
      <c r="CE433" s="35">
        <f t="shared" si="87"/>
        <v>0</v>
      </c>
      <c r="CF433" s="33">
        <f t="shared" si="88"/>
        <v>0</v>
      </c>
      <c r="CG433" s="34">
        <f t="shared" si="89"/>
        <v>19.69961</v>
      </c>
      <c r="CH433" s="33">
        <f t="shared" si="90"/>
        <v>32.076169999999998</v>
      </c>
    </row>
    <row r="434" spans="1:86" ht="60" customHeight="1" x14ac:dyDescent="0.25">
      <c r="A434" s="53">
        <v>0</v>
      </c>
      <c r="B434" s="52" t="s">
        <v>2683</v>
      </c>
      <c r="C434" s="51">
        <v>300000004167</v>
      </c>
      <c r="D434" s="51">
        <v>1020205875</v>
      </c>
      <c r="E434" s="50" t="s">
        <v>1609</v>
      </c>
      <c r="F434" s="48">
        <v>0</v>
      </c>
      <c r="G434" s="48">
        <v>0</v>
      </c>
      <c r="H434" s="48">
        <v>0</v>
      </c>
      <c r="I434" s="48">
        <v>0</v>
      </c>
      <c r="J434" s="48">
        <v>0</v>
      </c>
      <c r="K434" s="48">
        <v>0</v>
      </c>
      <c r="L434" s="48">
        <v>0</v>
      </c>
      <c r="M434" s="48">
        <v>0</v>
      </c>
      <c r="N434" s="48">
        <v>0</v>
      </c>
      <c r="O434" s="48">
        <f t="shared" si="83"/>
        <v>297.86904000000004</v>
      </c>
      <c r="P434" s="48">
        <f t="shared" si="84"/>
        <v>279.09107999999998</v>
      </c>
      <c r="Q434" s="48">
        <v>273.70359999999999</v>
      </c>
      <c r="R434" s="48">
        <v>257.72731999999996</v>
      </c>
      <c r="S434" s="48">
        <v>95.857690000000005</v>
      </c>
      <c r="T434" s="48">
        <v>79.881410000000002</v>
      </c>
      <c r="U434" s="48">
        <v>177.84591</v>
      </c>
      <c r="V434" s="48">
        <v>177.84591</v>
      </c>
      <c r="W434" s="48">
        <v>16.810079999999999</v>
      </c>
      <c r="X434" s="48">
        <v>14.0084</v>
      </c>
      <c r="Y434" s="48">
        <v>0</v>
      </c>
      <c r="Z434" s="48">
        <v>0</v>
      </c>
      <c r="AA434" s="49">
        <f t="shared" si="85"/>
        <v>7.3553600000000001</v>
      </c>
      <c r="AB434" s="49">
        <f t="shared" si="86"/>
        <v>7.3553600000000001</v>
      </c>
      <c r="AC434" s="49">
        <v>0</v>
      </c>
      <c r="AD434" s="49">
        <v>0</v>
      </c>
      <c r="AE434" s="49">
        <v>0</v>
      </c>
      <c r="AF434" s="49">
        <v>0</v>
      </c>
      <c r="AG434" s="49">
        <v>0</v>
      </c>
      <c r="AH434" s="49">
        <v>0</v>
      </c>
      <c r="AI434" s="49">
        <v>0</v>
      </c>
      <c r="AJ434" s="49">
        <v>0</v>
      </c>
      <c r="AK434" s="49">
        <v>0</v>
      </c>
      <c r="AL434" s="49">
        <v>0</v>
      </c>
      <c r="AM434" s="49">
        <v>0</v>
      </c>
      <c r="AN434" s="49">
        <v>0</v>
      </c>
      <c r="AO434" s="49">
        <v>0</v>
      </c>
      <c r="AP434" s="49">
        <v>7.3553600000000001</v>
      </c>
      <c r="AQ434" s="47" t="s">
        <v>1610</v>
      </c>
      <c r="AR434" s="48">
        <v>279.09107999999998</v>
      </c>
      <c r="AT434" s="46" t="s">
        <v>1443</v>
      </c>
      <c r="AU434" s="45">
        <v>0</v>
      </c>
      <c r="AV434" s="44" t="s">
        <v>3429</v>
      </c>
      <c r="AW434" s="43">
        <v>44179</v>
      </c>
      <c r="AX434" s="42">
        <v>0.45833000000000002</v>
      </c>
      <c r="AY434" s="41">
        <v>15</v>
      </c>
      <c r="AZ434" s="40"/>
      <c r="BA434" s="40"/>
      <c r="BB434" s="40"/>
      <c r="BC434" s="40"/>
      <c r="BD434" s="40"/>
      <c r="BE434" s="40"/>
      <c r="BF434" s="39" t="s">
        <v>2694</v>
      </c>
      <c r="BG434" s="38">
        <v>44620</v>
      </c>
      <c r="BK434" s="37"/>
      <c r="BL434" s="37"/>
      <c r="BM434" s="37"/>
      <c r="BN434" s="32"/>
      <c r="BP434" s="36"/>
      <c r="BQ434" s="36"/>
      <c r="BR434" s="36"/>
      <c r="CE434" s="35">
        <f t="shared" si="87"/>
        <v>0</v>
      </c>
      <c r="CF434" s="33">
        <f t="shared" si="88"/>
        <v>0</v>
      </c>
      <c r="CG434" s="34">
        <f t="shared" si="89"/>
        <v>177.84591</v>
      </c>
      <c r="CH434" s="33">
        <f t="shared" si="90"/>
        <v>79.881410000000002</v>
      </c>
    </row>
    <row r="435" spans="1:86" ht="45" customHeight="1" x14ac:dyDescent="0.25">
      <c r="A435" s="53">
        <v>0</v>
      </c>
      <c r="B435" s="52" t="s">
        <v>2683</v>
      </c>
      <c r="C435" s="51">
        <v>300000004181</v>
      </c>
      <c r="D435" s="51">
        <v>1020206061</v>
      </c>
      <c r="E435" s="50" t="s">
        <v>1611</v>
      </c>
      <c r="F435" s="48">
        <v>0</v>
      </c>
      <c r="G435" s="48">
        <v>0</v>
      </c>
      <c r="H435" s="48">
        <v>0</v>
      </c>
      <c r="I435" s="48">
        <v>0</v>
      </c>
      <c r="J435" s="48">
        <v>0</v>
      </c>
      <c r="K435" s="48">
        <v>0</v>
      </c>
      <c r="L435" s="48">
        <v>0</v>
      </c>
      <c r="M435" s="48">
        <v>0</v>
      </c>
      <c r="N435" s="48">
        <v>0</v>
      </c>
      <c r="O435" s="48">
        <f t="shared" si="83"/>
        <v>178.83129</v>
      </c>
      <c r="P435" s="48">
        <f t="shared" si="84"/>
        <v>158.50753</v>
      </c>
      <c r="Q435" s="48">
        <v>157.84379999999999</v>
      </c>
      <c r="R435" s="48">
        <v>140.32172</v>
      </c>
      <c r="S435" s="48">
        <v>105.13249999999999</v>
      </c>
      <c r="T435" s="48">
        <v>87.610420000000005</v>
      </c>
      <c r="U435" s="48">
        <v>52.711300000000001</v>
      </c>
      <c r="V435" s="48">
        <v>52.711300000000001</v>
      </c>
      <c r="W435" s="48">
        <v>16.810079999999999</v>
      </c>
      <c r="X435" s="48">
        <v>14.0084</v>
      </c>
      <c r="Y435" s="48">
        <v>0</v>
      </c>
      <c r="Z435" s="48">
        <v>0</v>
      </c>
      <c r="AA435" s="49">
        <f t="shared" si="85"/>
        <v>4.1774100000000001</v>
      </c>
      <c r="AB435" s="49">
        <f t="shared" si="86"/>
        <v>4.1774100000000001</v>
      </c>
      <c r="AC435" s="49">
        <v>0</v>
      </c>
      <c r="AD435" s="49">
        <v>0</v>
      </c>
      <c r="AE435" s="49">
        <v>0</v>
      </c>
      <c r="AF435" s="49">
        <v>0</v>
      </c>
      <c r="AG435" s="49">
        <v>0</v>
      </c>
      <c r="AH435" s="49">
        <v>0</v>
      </c>
      <c r="AI435" s="49">
        <v>0</v>
      </c>
      <c r="AJ435" s="49">
        <v>0</v>
      </c>
      <c r="AK435" s="49">
        <v>0</v>
      </c>
      <c r="AL435" s="49">
        <v>0</v>
      </c>
      <c r="AM435" s="49">
        <v>0</v>
      </c>
      <c r="AN435" s="49">
        <v>0</v>
      </c>
      <c r="AO435" s="49">
        <v>0</v>
      </c>
      <c r="AP435" s="49">
        <v>4.1774100000000001</v>
      </c>
      <c r="AQ435" s="47" t="s">
        <v>1612</v>
      </c>
      <c r="AR435" s="48">
        <v>158.50753</v>
      </c>
      <c r="AT435" s="46" t="s">
        <v>1443</v>
      </c>
      <c r="AU435" s="45">
        <v>0</v>
      </c>
      <c r="AV435" s="44" t="s">
        <v>3430</v>
      </c>
      <c r="AW435" s="43" t="s">
        <v>3431</v>
      </c>
      <c r="AX435" s="42" t="s">
        <v>3250</v>
      </c>
      <c r="AY435" s="41" t="s">
        <v>1444</v>
      </c>
      <c r="AZ435" s="40"/>
      <c r="BA435" s="40"/>
      <c r="BB435" s="40"/>
      <c r="BC435" s="40"/>
      <c r="BD435" s="40"/>
      <c r="BE435" s="40"/>
      <c r="BF435" s="39" t="s">
        <v>2694</v>
      </c>
      <c r="BG435" s="38">
        <v>44620</v>
      </c>
      <c r="BK435" s="37"/>
      <c r="BL435" s="37"/>
      <c r="BM435" s="37"/>
      <c r="BN435" s="32"/>
      <c r="BP435" s="36"/>
      <c r="BQ435" s="36"/>
      <c r="BR435" s="36"/>
      <c r="CE435" s="35">
        <f t="shared" si="87"/>
        <v>0</v>
      </c>
      <c r="CF435" s="33">
        <f t="shared" si="88"/>
        <v>0</v>
      </c>
      <c r="CG435" s="34">
        <f t="shared" si="89"/>
        <v>52.711300000000001</v>
      </c>
      <c r="CH435" s="33">
        <f t="shared" si="90"/>
        <v>87.610420000000005</v>
      </c>
    </row>
    <row r="436" spans="1:86" ht="60" customHeight="1" x14ac:dyDescent="0.25">
      <c r="A436" s="53">
        <v>0</v>
      </c>
      <c r="B436" s="52" t="s">
        <v>2683</v>
      </c>
      <c r="C436" s="51">
        <v>300000004178</v>
      </c>
      <c r="D436" s="51">
        <v>1020205898</v>
      </c>
      <c r="E436" s="50" t="s">
        <v>1613</v>
      </c>
      <c r="F436" s="48">
        <v>0</v>
      </c>
      <c r="G436" s="48">
        <v>0</v>
      </c>
      <c r="H436" s="48">
        <v>0</v>
      </c>
      <c r="I436" s="48">
        <v>0</v>
      </c>
      <c r="J436" s="48">
        <v>0</v>
      </c>
      <c r="K436" s="48">
        <v>0</v>
      </c>
      <c r="L436" s="48">
        <v>0</v>
      </c>
      <c r="M436" s="48">
        <v>0</v>
      </c>
      <c r="N436" s="48">
        <v>0</v>
      </c>
      <c r="O436" s="48">
        <f t="shared" si="83"/>
        <v>225.88387999999998</v>
      </c>
      <c r="P436" s="48">
        <f t="shared" si="84"/>
        <v>202.41397000000001</v>
      </c>
      <c r="Q436" s="48">
        <v>203.73924999999997</v>
      </c>
      <c r="R436" s="48">
        <v>183.07102</v>
      </c>
      <c r="S436" s="48">
        <v>124.00936</v>
      </c>
      <c r="T436" s="48">
        <v>103.34113000000001</v>
      </c>
      <c r="U436" s="48">
        <v>79.729889999999997</v>
      </c>
      <c r="V436" s="48">
        <v>79.729889999999997</v>
      </c>
      <c r="W436" s="48">
        <v>16.810079999999999</v>
      </c>
      <c r="X436" s="48">
        <v>14.0084</v>
      </c>
      <c r="Y436" s="48">
        <v>0</v>
      </c>
      <c r="Z436" s="48">
        <v>0</v>
      </c>
      <c r="AA436" s="49">
        <f t="shared" si="85"/>
        <v>5.3345500000000001</v>
      </c>
      <c r="AB436" s="49">
        <f t="shared" si="86"/>
        <v>5.3345500000000001</v>
      </c>
      <c r="AC436" s="49">
        <v>0</v>
      </c>
      <c r="AD436" s="49">
        <v>0</v>
      </c>
      <c r="AE436" s="49">
        <v>0</v>
      </c>
      <c r="AF436" s="49">
        <v>0</v>
      </c>
      <c r="AG436" s="49">
        <v>0</v>
      </c>
      <c r="AH436" s="49">
        <v>0</v>
      </c>
      <c r="AI436" s="49">
        <v>0</v>
      </c>
      <c r="AJ436" s="49">
        <v>0</v>
      </c>
      <c r="AK436" s="49">
        <v>0</v>
      </c>
      <c r="AL436" s="49">
        <v>0</v>
      </c>
      <c r="AM436" s="49">
        <v>0</v>
      </c>
      <c r="AN436" s="49">
        <v>0</v>
      </c>
      <c r="AO436" s="49">
        <v>0</v>
      </c>
      <c r="AP436" s="49">
        <v>5.3345500000000001</v>
      </c>
      <c r="AQ436" s="47" t="s">
        <v>1614</v>
      </c>
      <c r="AR436" s="48">
        <v>202.41397000000001</v>
      </c>
      <c r="AT436" s="46" t="s">
        <v>1443</v>
      </c>
      <c r="AU436" s="45">
        <v>0</v>
      </c>
      <c r="AV436" s="44" t="s">
        <v>3432</v>
      </c>
      <c r="AW436" s="43">
        <v>44169</v>
      </c>
      <c r="AX436" s="42">
        <v>0.45833000000000002</v>
      </c>
      <c r="AY436" s="41">
        <v>15</v>
      </c>
      <c r="AZ436" s="40"/>
      <c r="BA436" s="40"/>
      <c r="BB436" s="40"/>
      <c r="BC436" s="40"/>
      <c r="BD436" s="40"/>
      <c r="BE436" s="40"/>
      <c r="BF436" s="39" t="s">
        <v>2694</v>
      </c>
      <c r="BG436" s="38">
        <v>44620</v>
      </c>
      <c r="BK436" s="37"/>
      <c r="BL436" s="37"/>
      <c r="BM436" s="37"/>
      <c r="BN436" s="32"/>
      <c r="BP436" s="36"/>
      <c r="BQ436" s="36"/>
      <c r="BR436" s="36"/>
      <c r="CE436" s="35">
        <f t="shared" si="87"/>
        <v>0</v>
      </c>
      <c r="CF436" s="33">
        <f t="shared" si="88"/>
        <v>0</v>
      </c>
      <c r="CG436" s="34">
        <f t="shared" si="89"/>
        <v>79.729889999999997</v>
      </c>
      <c r="CH436" s="33">
        <f t="shared" si="90"/>
        <v>103.34113000000001</v>
      </c>
    </row>
    <row r="437" spans="1:86" ht="60" customHeight="1" x14ac:dyDescent="0.25">
      <c r="A437" s="53">
        <v>0</v>
      </c>
      <c r="B437" s="52" t="s">
        <v>2683</v>
      </c>
      <c r="C437" s="51">
        <v>300000004210</v>
      </c>
      <c r="D437" s="51">
        <v>1020306569</v>
      </c>
      <c r="E437" s="50" t="s">
        <v>1615</v>
      </c>
      <c r="F437" s="48">
        <v>0</v>
      </c>
      <c r="G437" s="48">
        <v>0</v>
      </c>
      <c r="H437" s="48">
        <v>0</v>
      </c>
      <c r="I437" s="48">
        <v>0</v>
      </c>
      <c r="J437" s="48">
        <v>0</v>
      </c>
      <c r="K437" s="48">
        <v>0</v>
      </c>
      <c r="L437" s="48">
        <v>0</v>
      </c>
      <c r="M437" s="48">
        <v>0</v>
      </c>
      <c r="N437" s="48">
        <v>0</v>
      </c>
      <c r="O437" s="48">
        <f t="shared" si="83"/>
        <v>201.89749</v>
      </c>
      <c r="P437" s="48">
        <f t="shared" si="84"/>
        <v>180.26165</v>
      </c>
      <c r="Q437" s="48">
        <v>180.33668</v>
      </c>
      <c r="R437" s="48">
        <v>161.50252</v>
      </c>
      <c r="S437" s="48">
        <v>113.00494</v>
      </c>
      <c r="T437" s="48">
        <v>94.170779999999993</v>
      </c>
      <c r="U437" s="48">
        <v>67.331739999999996</v>
      </c>
      <c r="V437" s="48">
        <v>67.331739999999996</v>
      </c>
      <c r="W437" s="48">
        <v>16.810079999999999</v>
      </c>
      <c r="X437" s="48">
        <v>14.0084</v>
      </c>
      <c r="Y437" s="48">
        <v>0</v>
      </c>
      <c r="Z437" s="48">
        <v>0</v>
      </c>
      <c r="AA437" s="49">
        <f t="shared" si="85"/>
        <v>4.7507299999999999</v>
      </c>
      <c r="AB437" s="49">
        <f t="shared" si="86"/>
        <v>4.7507299999999999</v>
      </c>
      <c r="AC437" s="49">
        <v>0</v>
      </c>
      <c r="AD437" s="49">
        <v>0</v>
      </c>
      <c r="AE437" s="49">
        <v>0</v>
      </c>
      <c r="AF437" s="49">
        <v>0</v>
      </c>
      <c r="AG437" s="49">
        <v>0</v>
      </c>
      <c r="AH437" s="49">
        <v>0</v>
      </c>
      <c r="AI437" s="49">
        <v>0</v>
      </c>
      <c r="AJ437" s="49">
        <v>0</v>
      </c>
      <c r="AK437" s="49">
        <v>0</v>
      </c>
      <c r="AL437" s="49">
        <v>0</v>
      </c>
      <c r="AM437" s="49">
        <v>0</v>
      </c>
      <c r="AN437" s="49">
        <v>0</v>
      </c>
      <c r="AO437" s="49">
        <v>0</v>
      </c>
      <c r="AP437" s="49">
        <v>4.7507299999999999</v>
      </c>
      <c r="AQ437" s="47" t="s">
        <v>1616</v>
      </c>
      <c r="AR437" s="48">
        <v>180.26164999999997</v>
      </c>
      <c r="AT437" s="46" t="s">
        <v>1443</v>
      </c>
      <c r="AU437" s="45">
        <v>0</v>
      </c>
      <c r="AV437" s="44" t="s">
        <v>3433</v>
      </c>
      <c r="AW437" s="43">
        <v>44278</v>
      </c>
      <c r="AX437" s="42">
        <v>0.45833000000000002</v>
      </c>
      <c r="AY437" s="41">
        <v>15</v>
      </c>
      <c r="AZ437" s="40"/>
      <c r="BA437" s="40"/>
      <c r="BB437" s="40"/>
      <c r="BC437" s="40"/>
      <c r="BD437" s="40"/>
      <c r="BE437" s="40"/>
      <c r="BF437" s="39" t="s">
        <v>2694</v>
      </c>
      <c r="BG437" s="38">
        <v>44620</v>
      </c>
      <c r="BK437" s="37"/>
      <c r="BL437" s="37"/>
      <c r="BM437" s="37"/>
      <c r="BN437" s="32"/>
      <c r="BP437" s="36"/>
      <c r="BQ437" s="36"/>
      <c r="BR437" s="36"/>
      <c r="CE437" s="35">
        <f t="shared" si="87"/>
        <v>0</v>
      </c>
      <c r="CF437" s="33">
        <f t="shared" si="88"/>
        <v>0</v>
      </c>
      <c r="CG437" s="34">
        <f t="shared" si="89"/>
        <v>67.331739999999996</v>
      </c>
      <c r="CH437" s="33">
        <f t="shared" si="90"/>
        <v>94.170779999999993</v>
      </c>
    </row>
    <row r="438" spans="1:86" ht="45" customHeight="1" x14ac:dyDescent="0.25">
      <c r="A438" s="53">
        <v>0</v>
      </c>
      <c r="B438" s="52" t="s">
        <v>2683</v>
      </c>
      <c r="C438" s="51">
        <v>300000004259</v>
      </c>
      <c r="D438" s="51">
        <v>1020207111</v>
      </c>
      <c r="E438" s="50" t="s">
        <v>1617</v>
      </c>
      <c r="F438" s="48">
        <v>0</v>
      </c>
      <c r="G438" s="48">
        <v>0</v>
      </c>
      <c r="H438" s="48">
        <v>0</v>
      </c>
      <c r="I438" s="48">
        <v>0</v>
      </c>
      <c r="J438" s="48">
        <v>0</v>
      </c>
      <c r="K438" s="48">
        <v>0</v>
      </c>
      <c r="L438" s="48">
        <v>0</v>
      </c>
      <c r="M438" s="48">
        <v>0</v>
      </c>
      <c r="N438" s="48">
        <v>0</v>
      </c>
      <c r="O438" s="48">
        <f t="shared" si="83"/>
        <v>135.47299999999998</v>
      </c>
      <c r="P438" s="48">
        <f t="shared" si="84"/>
        <v>124.12598</v>
      </c>
      <c r="Q438" s="48">
        <v>132.20170999999999</v>
      </c>
      <c r="R438" s="48">
        <v>120.85469000000001</v>
      </c>
      <c r="S438" s="48">
        <v>68.082120000000003</v>
      </c>
      <c r="T438" s="48">
        <v>56.735100000000003</v>
      </c>
      <c r="U438" s="48">
        <v>64.119590000000002</v>
      </c>
      <c r="V438" s="48">
        <v>64.119590000000002</v>
      </c>
      <c r="W438" s="48">
        <v>0</v>
      </c>
      <c r="X438" s="48">
        <v>0</v>
      </c>
      <c r="Y438" s="48">
        <v>0</v>
      </c>
      <c r="Z438" s="48">
        <v>0</v>
      </c>
      <c r="AA438" s="49">
        <f t="shared" si="85"/>
        <v>3.27129</v>
      </c>
      <c r="AB438" s="49">
        <f t="shared" si="86"/>
        <v>3.27129</v>
      </c>
      <c r="AC438" s="49">
        <v>0</v>
      </c>
      <c r="AD438" s="49">
        <v>0</v>
      </c>
      <c r="AE438" s="49">
        <v>0</v>
      </c>
      <c r="AF438" s="49">
        <v>0</v>
      </c>
      <c r="AG438" s="49">
        <v>0</v>
      </c>
      <c r="AH438" s="49">
        <v>0</v>
      </c>
      <c r="AI438" s="49">
        <v>0</v>
      </c>
      <c r="AJ438" s="49">
        <v>0</v>
      </c>
      <c r="AK438" s="49">
        <v>0</v>
      </c>
      <c r="AL438" s="49">
        <v>0</v>
      </c>
      <c r="AM438" s="49">
        <v>0</v>
      </c>
      <c r="AN438" s="49">
        <v>0</v>
      </c>
      <c r="AO438" s="49">
        <v>0</v>
      </c>
      <c r="AP438" s="49">
        <v>3.27129</v>
      </c>
      <c r="AQ438" s="47" t="s">
        <v>1618</v>
      </c>
      <c r="AR438" s="48">
        <v>124.12598</v>
      </c>
      <c r="AT438" s="46" t="s">
        <v>1443</v>
      </c>
      <c r="AU438" s="45">
        <v>0</v>
      </c>
      <c r="AV438" s="44" t="s">
        <v>3434</v>
      </c>
      <c r="AW438" s="43">
        <v>43997</v>
      </c>
      <c r="AX438" s="42">
        <v>0.45833000000000002</v>
      </c>
      <c r="AY438" s="41">
        <v>15</v>
      </c>
      <c r="AZ438" s="40"/>
      <c r="BA438" s="40"/>
      <c r="BB438" s="40"/>
      <c r="BC438" s="40"/>
      <c r="BD438" s="40"/>
      <c r="BE438" s="40"/>
      <c r="BF438" s="39" t="s">
        <v>2694</v>
      </c>
      <c r="BG438" s="38">
        <v>44620</v>
      </c>
      <c r="BK438" s="37"/>
      <c r="BL438" s="37"/>
      <c r="BM438" s="37"/>
      <c r="BN438" s="32"/>
      <c r="BP438" s="36"/>
      <c r="BQ438" s="36"/>
      <c r="BR438" s="36"/>
      <c r="CE438" s="35">
        <f t="shared" si="87"/>
        <v>0</v>
      </c>
      <c r="CF438" s="33">
        <f t="shared" si="88"/>
        <v>0</v>
      </c>
      <c r="CG438" s="34">
        <f t="shared" si="89"/>
        <v>64.119590000000002</v>
      </c>
      <c r="CH438" s="33">
        <f t="shared" si="90"/>
        <v>56.735100000000003</v>
      </c>
    </row>
    <row r="439" spans="1:86" ht="60" customHeight="1" x14ac:dyDescent="0.25">
      <c r="A439" s="53">
        <v>0</v>
      </c>
      <c r="B439" s="52" t="s">
        <v>2683</v>
      </c>
      <c r="C439" s="51">
        <v>300000004276</v>
      </c>
      <c r="D439" s="51">
        <v>1020205135</v>
      </c>
      <c r="E439" s="50" t="s">
        <v>1619</v>
      </c>
      <c r="F439" s="48">
        <v>0</v>
      </c>
      <c r="G439" s="48">
        <v>0</v>
      </c>
      <c r="H439" s="48">
        <v>0</v>
      </c>
      <c r="I439" s="48">
        <v>0</v>
      </c>
      <c r="J439" s="48">
        <v>0</v>
      </c>
      <c r="K439" s="48">
        <v>0</v>
      </c>
      <c r="L439" s="48">
        <v>0</v>
      </c>
      <c r="M439" s="48">
        <v>0</v>
      </c>
      <c r="N439" s="48">
        <v>0</v>
      </c>
      <c r="O439" s="48">
        <f t="shared" si="83"/>
        <v>134.78113999999999</v>
      </c>
      <c r="P439" s="48">
        <f t="shared" si="84"/>
        <v>120.19637</v>
      </c>
      <c r="Q439" s="48">
        <v>131.61340999999999</v>
      </c>
      <c r="R439" s="48">
        <v>117.02864</v>
      </c>
      <c r="S439" s="48">
        <v>87.508629999999997</v>
      </c>
      <c r="T439" s="48">
        <v>72.923860000000005</v>
      </c>
      <c r="U439" s="48">
        <v>44.104779999999998</v>
      </c>
      <c r="V439" s="48">
        <v>44.104779999999998</v>
      </c>
      <c r="W439" s="48">
        <v>0</v>
      </c>
      <c r="X439" s="48">
        <v>0</v>
      </c>
      <c r="Y439" s="48">
        <v>0</v>
      </c>
      <c r="Z439" s="48">
        <v>0</v>
      </c>
      <c r="AA439" s="49">
        <f t="shared" si="85"/>
        <v>3.1677300000000002</v>
      </c>
      <c r="AB439" s="49">
        <f t="shared" si="86"/>
        <v>3.1677300000000002</v>
      </c>
      <c r="AC439" s="49">
        <v>0</v>
      </c>
      <c r="AD439" s="49">
        <v>0</v>
      </c>
      <c r="AE439" s="49">
        <v>0</v>
      </c>
      <c r="AF439" s="49">
        <v>0</v>
      </c>
      <c r="AG439" s="49">
        <v>0</v>
      </c>
      <c r="AH439" s="49">
        <v>0</v>
      </c>
      <c r="AI439" s="49">
        <v>0</v>
      </c>
      <c r="AJ439" s="49">
        <v>0</v>
      </c>
      <c r="AK439" s="49">
        <v>0</v>
      </c>
      <c r="AL439" s="49">
        <v>0</v>
      </c>
      <c r="AM439" s="49">
        <v>0</v>
      </c>
      <c r="AN439" s="49">
        <v>0</v>
      </c>
      <c r="AO439" s="49">
        <v>0</v>
      </c>
      <c r="AP439" s="49">
        <v>3.1677300000000002</v>
      </c>
      <c r="AQ439" s="47" t="s">
        <v>1620</v>
      </c>
      <c r="AR439" s="48">
        <v>120.19637</v>
      </c>
      <c r="AT439" s="46" t="s">
        <v>1443</v>
      </c>
      <c r="AU439" s="45">
        <v>0</v>
      </c>
      <c r="AV439" s="44" t="s">
        <v>3435</v>
      </c>
      <c r="AW439" s="43">
        <v>43795</v>
      </c>
      <c r="AX439" s="42">
        <v>0.45833000000000002</v>
      </c>
      <c r="AY439" s="41">
        <v>15</v>
      </c>
      <c r="AZ439" s="40"/>
      <c r="BA439" s="40"/>
      <c r="BB439" s="40"/>
      <c r="BC439" s="40"/>
      <c r="BD439" s="40"/>
      <c r="BE439" s="40"/>
      <c r="BF439" s="39" t="s">
        <v>2694</v>
      </c>
      <c r="BG439" s="38">
        <v>44620</v>
      </c>
      <c r="BK439" s="37"/>
      <c r="BL439" s="37"/>
      <c r="BM439" s="37"/>
      <c r="BN439" s="32"/>
      <c r="BP439" s="36"/>
      <c r="BQ439" s="36"/>
      <c r="BR439" s="36"/>
      <c r="CE439" s="35">
        <f t="shared" si="87"/>
        <v>0</v>
      </c>
      <c r="CF439" s="33">
        <f t="shared" si="88"/>
        <v>0</v>
      </c>
      <c r="CG439" s="34">
        <f t="shared" si="89"/>
        <v>44.104779999999998</v>
      </c>
      <c r="CH439" s="33">
        <f t="shared" si="90"/>
        <v>72.923860000000005</v>
      </c>
    </row>
    <row r="440" spans="1:86" ht="120" customHeight="1" x14ac:dyDescent="0.25">
      <c r="A440" s="53">
        <v>0</v>
      </c>
      <c r="B440" s="52" t="s">
        <v>2683</v>
      </c>
      <c r="C440" s="51">
        <v>300000004262</v>
      </c>
      <c r="D440" s="51">
        <v>1020207124</v>
      </c>
      <c r="E440" s="50" t="s">
        <v>1621</v>
      </c>
      <c r="F440" s="48">
        <v>0</v>
      </c>
      <c r="G440" s="48">
        <v>0</v>
      </c>
      <c r="H440" s="48">
        <v>0</v>
      </c>
      <c r="I440" s="48">
        <v>0</v>
      </c>
      <c r="J440" s="48">
        <v>0</v>
      </c>
      <c r="K440" s="48">
        <v>0</v>
      </c>
      <c r="L440" s="48">
        <v>0</v>
      </c>
      <c r="M440" s="48">
        <v>0</v>
      </c>
      <c r="N440" s="48">
        <v>0</v>
      </c>
      <c r="O440" s="48">
        <f t="shared" si="83"/>
        <v>104.84178</v>
      </c>
      <c r="P440" s="48">
        <f t="shared" si="84"/>
        <v>98.104539999999986</v>
      </c>
      <c r="Q440" s="48">
        <v>102.25629000000001</v>
      </c>
      <c r="R440" s="48">
        <v>95.519049999999993</v>
      </c>
      <c r="S440" s="48">
        <v>40.42342</v>
      </c>
      <c r="T440" s="48">
        <v>33.68618</v>
      </c>
      <c r="U440" s="48">
        <v>61.83287</v>
      </c>
      <c r="V440" s="48">
        <v>61.83287</v>
      </c>
      <c r="W440" s="48">
        <v>0</v>
      </c>
      <c r="X440" s="48">
        <v>0</v>
      </c>
      <c r="Y440" s="48">
        <v>0</v>
      </c>
      <c r="Z440" s="48">
        <v>0</v>
      </c>
      <c r="AA440" s="49">
        <f t="shared" si="85"/>
        <v>2.5854900000000001</v>
      </c>
      <c r="AB440" s="49">
        <f t="shared" si="86"/>
        <v>2.5854900000000001</v>
      </c>
      <c r="AC440" s="49">
        <v>0</v>
      </c>
      <c r="AD440" s="49">
        <v>0</v>
      </c>
      <c r="AE440" s="49">
        <v>0</v>
      </c>
      <c r="AF440" s="49">
        <v>0</v>
      </c>
      <c r="AG440" s="49">
        <v>0</v>
      </c>
      <c r="AH440" s="49">
        <v>0</v>
      </c>
      <c r="AI440" s="49">
        <v>0</v>
      </c>
      <c r="AJ440" s="49">
        <v>0</v>
      </c>
      <c r="AK440" s="49">
        <v>0</v>
      </c>
      <c r="AL440" s="49">
        <v>0</v>
      </c>
      <c r="AM440" s="49">
        <v>0</v>
      </c>
      <c r="AN440" s="49">
        <v>0</v>
      </c>
      <c r="AO440" s="49">
        <v>0</v>
      </c>
      <c r="AP440" s="49">
        <v>2.5854900000000001</v>
      </c>
      <c r="AQ440" s="47" t="s">
        <v>1622</v>
      </c>
      <c r="AR440" s="48">
        <v>98.104540000000014</v>
      </c>
      <c r="AT440" s="46" t="s">
        <v>1443</v>
      </c>
      <c r="AU440" s="45">
        <v>0</v>
      </c>
      <c r="AV440" s="44" t="s">
        <v>3436</v>
      </c>
      <c r="AW440" s="43">
        <v>44019</v>
      </c>
      <c r="AX440" s="42">
        <v>0.45833000000000002</v>
      </c>
      <c r="AY440" s="41">
        <v>6</v>
      </c>
      <c r="AZ440" s="40"/>
      <c r="BA440" s="40"/>
      <c r="BB440" s="40"/>
      <c r="BC440" s="40"/>
      <c r="BD440" s="40"/>
      <c r="BE440" s="40"/>
      <c r="BF440" s="39" t="s">
        <v>2694</v>
      </c>
      <c r="BG440" s="38">
        <v>44620</v>
      </c>
      <c r="BK440" s="37"/>
      <c r="BL440" s="37"/>
      <c r="BM440" s="37"/>
      <c r="BN440" s="32"/>
      <c r="BP440" s="36"/>
      <c r="BQ440" s="36"/>
      <c r="BR440" s="36"/>
      <c r="CE440" s="35">
        <f t="shared" si="87"/>
        <v>0</v>
      </c>
      <c r="CF440" s="33">
        <f t="shared" si="88"/>
        <v>0</v>
      </c>
      <c r="CG440" s="34">
        <f t="shared" si="89"/>
        <v>61.83287</v>
      </c>
      <c r="CH440" s="33">
        <f t="shared" si="90"/>
        <v>33.68618</v>
      </c>
    </row>
    <row r="441" spans="1:86" ht="60" customHeight="1" x14ac:dyDescent="0.25">
      <c r="A441" s="53">
        <v>0</v>
      </c>
      <c r="B441" s="52" t="s">
        <v>2683</v>
      </c>
      <c r="C441" s="51">
        <v>300000004231</v>
      </c>
      <c r="D441" s="51">
        <v>1020306007</v>
      </c>
      <c r="E441" s="50" t="s">
        <v>1623</v>
      </c>
      <c r="F441" s="48">
        <v>0</v>
      </c>
      <c r="G441" s="48">
        <v>0</v>
      </c>
      <c r="H441" s="48">
        <v>0</v>
      </c>
      <c r="I441" s="48">
        <v>0</v>
      </c>
      <c r="J441" s="48">
        <v>0</v>
      </c>
      <c r="K441" s="48">
        <v>0</v>
      </c>
      <c r="L441" s="48">
        <v>0</v>
      </c>
      <c r="M441" s="48">
        <v>0</v>
      </c>
      <c r="N441" s="48">
        <v>0</v>
      </c>
      <c r="O441" s="48">
        <f t="shared" si="83"/>
        <v>336.36087000000003</v>
      </c>
      <c r="P441" s="48">
        <f t="shared" si="84"/>
        <v>304.67184000000003</v>
      </c>
      <c r="Q441" s="48">
        <v>301.98536000000001</v>
      </c>
      <c r="R441" s="48">
        <v>270.29633000000001</v>
      </c>
      <c r="S441" s="48">
        <v>190.13420000000002</v>
      </c>
      <c r="T441" s="48">
        <v>158.44516999999999</v>
      </c>
      <c r="U441" s="48">
        <v>111.85115999999999</v>
      </c>
      <c r="V441" s="48">
        <v>111.85115999999999</v>
      </c>
      <c r="W441" s="48">
        <v>0</v>
      </c>
      <c r="X441" s="48">
        <v>0</v>
      </c>
      <c r="Y441" s="48">
        <v>0</v>
      </c>
      <c r="Z441" s="48">
        <v>0</v>
      </c>
      <c r="AA441" s="49">
        <f t="shared" si="85"/>
        <v>34.375509999999998</v>
      </c>
      <c r="AB441" s="49">
        <f t="shared" si="86"/>
        <v>34.375509999999998</v>
      </c>
      <c r="AC441" s="49">
        <v>2.9929800000000002</v>
      </c>
      <c r="AD441" s="49">
        <v>0.89378000000000002</v>
      </c>
      <c r="AE441" s="49">
        <v>1.9053500000000001</v>
      </c>
      <c r="AF441" s="49">
        <v>0.15043000000000001</v>
      </c>
      <c r="AG441" s="49">
        <v>0</v>
      </c>
      <c r="AH441" s="49">
        <v>0</v>
      </c>
      <c r="AI441" s="49">
        <v>0</v>
      </c>
      <c r="AJ441" s="49">
        <v>0</v>
      </c>
      <c r="AK441" s="49">
        <v>0</v>
      </c>
      <c r="AL441" s="49">
        <v>0</v>
      </c>
      <c r="AM441" s="49">
        <v>0</v>
      </c>
      <c r="AN441" s="49">
        <v>0</v>
      </c>
      <c r="AO441" s="49">
        <v>0</v>
      </c>
      <c r="AP441" s="49">
        <v>28.432969999999997</v>
      </c>
      <c r="AQ441" s="47" t="s">
        <v>1624</v>
      </c>
      <c r="AR441" s="48">
        <v>304.67184000000003</v>
      </c>
      <c r="AT441" s="46" t="s">
        <v>1443</v>
      </c>
      <c r="AU441" s="45">
        <v>0</v>
      </c>
      <c r="AV441" s="44" t="s">
        <v>3437</v>
      </c>
      <c r="AW441" s="43" t="s">
        <v>3438</v>
      </c>
      <c r="AX441" s="42" t="s">
        <v>3250</v>
      </c>
      <c r="AY441" s="41" t="s">
        <v>1444</v>
      </c>
      <c r="AZ441" s="40"/>
      <c r="BA441" s="40"/>
      <c r="BB441" s="40"/>
      <c r="BC441" s="40"/>
      <c r="BD441" s="40"/>
      <c r="BE441" s="40"/>
      <c r="BF441" s="39" t="s">
        <v>2695</v>
      </c>
      <c r="BG441" s="38">
        <v>44680</v>
      </c>
      <c r="BK441" s="37"/>
      <c r="BL441" s="37"/>
      <c r="BM441" s="37"/>
      <c r="BN441" s="32"/>
      <c r="BP441" s="36"/>
      <c r="BQ441" s="36"/>
      <c r="BR441" s="36"/>
      <c r="CE441" s="35">
        <f t="shared" si="87"/>
        <v>0</v>
      </c>
      <c r="CF441" s="33">
        <f t="shared" si="88"/>
        <v>0</v>
      </c>
      <c r="CG441" s="34">
        <f t="shared" si="89"/>
        <v>111.85115999999999</v>
      </c>
      <c r="CH441" s="33">
        <f t="shared" si="90"/>
        <v>158.44516999999999</v>
      </c>
    </row>
    <row r="442" spans="1:86" ht="60" customHeight="1" x14ac:dyDescent="0.25">
      <c r="A442" s="53">
        <v>0</v>
      </c>
      <c r="B442" s="52" t="s">
        <v>2683</v>
      </c>
      <c r="C442" s="51">
        <v>300000004211</v>
      </c>
      <c r="D442" s="51">
        <v>1020204972</v>
      </c>
      <c r="E442" s="50" t="s">
        <v>1625</v>
      </c>
      <c r="F442" s="48">
        <v>0</v>
      </c>
      <c r="G442" s="48">
        <v>0</v>
      </c>
      <c r="H442" s="48">
        <v>0</v>
      </c>
      <c r="I442" s="48">
        <v>0</v>
      </c>
      <c r="J442" s="48">
        <v>0</v>
      </c>
      <c r="K442" s="48">
        <v>0</v>
      </c>
      <c r="L442" s="48">
        <v>0</v>
      </c>
      <c r="M442" s="48">
        <v>0</v>
      </c>
      <c r="N442" s="48">
        <v>0</v>
      </c>
      <c r="O442" s="48">
        <f t="shared" si="83"/>
        <v>120.10207000000001</v>
      </c>
      <c r="P442" s="48">
        <f t="shared" si="84"/>
        <v>105.20522000000001</v>
      </c>
      <c r="Q442" s="48">
        <v>117.32944000000001</v>
      </c>
      <c r="R442" s="48">
        <v>102.43259</v>
      </c>
      <c r="S442" s="48">
        <v>89.381079999999997</v>
      </c>
      <c r="T442" s="48">
        <v>74.484229999999997</v>
      </c>
      <c r="U442" s="48">
        <v>27.948360000000001</v>
      </c>
      <c r="V442" s="48">
        <v>27.948360000000001</v>
      </c>
      <c r="W442" s="48">
        <v>0</v>
      </c>
      <c r="X442" s="48">
        <v>0</v>
      </c>
      <c r="Y442" s="48">
        <v>0</v>
      </c>
      <c r="Z442" s="48">
        <v>0</v>
      </c>
      <c r="AA442" s="49">
        <f t="shared" si="85"/>
        <v>2.7726299999999999</v>
      </c>
      <c r="AB442" s="49">
        <f t="shared" si="86"/>
        <v>2.7726299999999999</v>
      </c>
      <c r="AC442" s="49">
        <v>0</v>
      </c>
      <c r="AD442" s="49">
        <v>0</v>
      </c>
      <c r="AE442" s="49">
        <v>0</v>
      </c>
      <c r="AF442" s="49">
        <v>0</v>
      </c>
      <c r="AG442" s="49">
        <v>0</v>
      </c>
      <c r="AH442" s="49">
        <v>0</v>
      </c>
      <c r="AI442" s="49">
        <v>0</v>
      </c>
      <c r="AJ442" s="49">
        <v>0</v>
      </c>
      <c r="AK442" s="49">
        <v>0</v>
      </c>
      <c r="AL442" s="49">
        <v>0</v>
      </c>
      <c r="AM442" s="49">
        <v>0</v>
      </c>
      <c r="AN442" s="49">
        <v>0</v>
      </c>
      <c r="AO442" s="49">
        <v>0</v>
      </c>
      <c r="AP442" s="49">
        <v>2.7726299999999999</v>
      </c>
      <c r="AQ442" s="47" t="s">
        <v>1626</v>
      </c>
      <c r="AR442" s="48">
        <v>105.20522</v>
      </c>
      <c r="AT442" s="46" t="s">
        <v>1443</v>
      </c>
      <c r="AU442" s="45">
        <v>0</v>
      </c>
      <c r="AV442" s="44" t="s">
        <v>3439</v>
      </c>
      <c r="AW442" s="43">
        <v>43759</v>
      </c>
      <c r="AX442" s="42">
        <v>0.45833000000000002</v>
      </c>
      <c r="AY442" s="41">
        <v>6</v>
      </c>
      <c r="AZ442" s="40"/>
      <c r="BA442" s="40"/>
      <c r="BB442" s="40"/>
      <c r="BC442" s="40"/>
      <c r="BD442" s="40"/>
      <c r="BE442" s="40"/>
      <c r="BF442" s="39" t="s">
        <v>2694</v>
      </c>
      <c r="BG442" s="38">
        <v>44620</v>
      </c>
      <c r="BK442" s="37"/>
      <c r="BL442" s="37"/>
      <c r="BM442" s="37"/>
      <c r="BN442" s="32"/>
      <c r="BP442" s="36"/>
      <c r="BQ442" s="36"/>
      <c r="BR442" s="36"/>
      <c r="CE442" s="35">
        <f t="shared" si="87"/>
        <v>0</v>
      </c>
      <c r="CF442" s="33">
        <f t="shared" si="88"/>
        <v>0</v>
      </c>
      <c r="CG442" s="34">
        <f t="shared" si="89"/>
        <v>27.948360000000001</v>
      </c>
      <c r="CH442" s="33">
        <f t="shared" si="90"/>
        <v>74.484229999999997</v>
      </c>
    </row>
    <row r="443" spans="1:86" ht="45" customHeight="1" x14ac:dyDescent="0.25">
      <c r="A443" s="53">
        <v>0</v>
      </c>
      <c r="B443" s="52" t="s">
        <v>2683</v>
      </c>
      <c r="C443" s="51">
        <v>300000004171</v>
      </c>
      <c r="D443" s="51">
        <v>1020206115</v>
      </c>
      <c r="E443" s="50" t="s">
        <v>2806</v>
      </c>
      <c r="F443" s="48">
        <v>0</v>
      </c>
      <c r="G443" s="48">
        <v>0</v>
      </c>
      <c r="H443" s="48">
        <v>0</v>
      </c>
      <c r="I443" s="48">
        <v>0</v>
      </c>
      <c r="J443" s="48">
        <v>0</v>
      </c>
      <c r="K443" s="48">
        <v>0</v>
      </c>
      <c r="L443" s="48">
        <v>0</v>
      </c>
      <c r="M443" s="48">
        <v>0</v>
      </c>
      <c r="N443" s="48">
        <v>0</v>
      </c>
      <c r="O443" s="48">
        <f t="shared" si="83"/>
        <v>73.021280000000004</v>
      </c>
      <c r="P443" s="48">
        <f t="shared" si="84"/>
        <v>65.487110000000001</v>
      </c>
      <c r="Q443" s="48">
        <v>58.403950000000002</v>
      </c>
      <c r="R443" s="48">
        <v>50.869779999999999</v>
      </c>
      <c r="S443" s="48">
        <v>45.205010000000001</v>
      </c>
      <c r="T443" s="48">
        <v>37.670839999999998</v>
      </c>
      <c r="U443" s="48">
        <v>13.19894</v>
      </c>
      <c r="V443" s="48">
        <v>13.19894</v>
      </c>
      <c r="W443" s="48">
        <v>0</v>
      </c>
      <c r="X443" s="48">
        <v>0</v>
      </c>
      <c r="Y443" s="48">
        <v>0</v>
      </c>
      <c r="Z443" s="48">
        <v>0</v>
      </c>
      <c r="AA443" s="49">
        <f t="shared" si="85"/>
        <v>14.617329999999999</v>
      </c>
      <c r="AB443" s="49">
        <f t="shared" si="86"/>
        <v>14.617329999999999</v>
      </c>
      <c r="AC443" s="49">
        <v>2.0072399999999999</v>
      </c>
      <c r="AD443" s="49">
        <v>0.59750999999999999</v>
      </c>
      <c r="AE443" s="49">
        <v>0.86280000000000001</v>
      </c>
      <c r="AF443" s="49">
        <v>4.1509999999999998E-2</v>
      </c>
      <c r="AG443" s="49">
        <v>0</v>
      </c>
      <c r="AH443" s="49">
        <v>0</v>
      </c>
      <c r="AI443" s="49">
        <v>0</v>
      </c>
      <c r="AJ443" s="49">
        <v>0</v>
      </c>
      <c r="AK443" s="49">
        <v>0</v>
      </c>
      <c r="AL443" s="49">
        <v>0</v>
      </c>
      <c r="AM443" s="49">
        <v>0</v>
      </c>
      <c r="AN443" s="49">
        <v>0</v>
      </c>
      <c r="AO443" s="49">
        <v>0</v>
      </c>
      <c r="AP443" s="49">
        <v>11.108269999999999</v>
      </c>
      <c r="AQ443" s="47" t="s">
        <v>3440</v>
      </c>
      <c r="AR443" s="48">
        <v>0</v>
      </c>
      <c r="AT443" s="46" t="s">
        <v>1443</v>
      </c>
      <c r="AU443" s="45">
        <v>0</v>
      </c>
      <c r="AV443" s="44" t="s">
        <v>3441</v>
      </c>
      <c r="AW443" s="43">
        <v>44270</v>
      </c>
      <c r="AX443" s="42">
        <v>0.45833000000000002</v>
      </c>
      <c r="AY443" s="41">
        <v>15</v>
      </c>
      <c r="AZ443" s="40"/>
      <c r="BA443" s="40"/>
      <c r="BB443" s="40"/>
      <c r="BC443" s="40"/>
      <c r="BD443" s="40"/>
      <c r="BE443" s="40"/>
      <c r="BF443" s="39">
        <v>0</v>
      </c>
      <c r="BG443" s="38">
        <v>0</v>
      </c>
      <c r="BK443" s="37"/>
      <c r="BL443" s="37"/>
      <c r="BM443" s="37"/>
      <c r="BN443" s="32"/>
      <c r="BP443" s="36"/>
      <c r="BQ443" s="36"/>
      <c r="BR443" s="36"/>
      <c r="CE443" s="35">
        <f t="shared" si="87"/>
        <v>0</v>
      </c>
      <c r="CF443" s="33">
        <f t="shared" si="88"/>
        <v>0</v>
      </c>
      <c r="CG443" s="34">
        <f t="shared" si="89"/>
        <v>13.19894</v>
      </c>
      <c r="CH443" s="33">
        <f t="shared" si="90"/>
        <v>37.670839999999998</v>
      </c>
    </row>
    <row r="444" spans="1:86" ht="75" customHeight="1" x14ac:dyDescent="0.25">
      <c r="A444" s="53">
        <v>0</v>
      </c>
      <c r="B444" s="52" t="s">
        <v>2683</v>
      </c>
      <c r="C444" s="51">
        <v>300000004255</v>
      </c>
      <c r="D444" s="51">
        <v>1020207117</v>
      </c>
      <c r="E444" s="50" t="s">
        <v>2807</v>
      </c>
      <c r="F444" s="48">
        <v>0</v>
      </c>
      <c r="G444" s="48">
        <v>0</v>
      </c>
      <c r="H444" s="48">
        <v>0</v>
      </c>
      <c r="I444" s="48">
        <v>0</v>
      </c>
      <c r="J444" s="48">
        <v>0</v>
      </c>
      <c r="K444" s="48">
        <v>0</v>
      </c>
      <c r="L444" s="48">
        <v>0</v>
      </c>
      <c r="M444" s="48">
        <v>0</v>
      </c>
      <c r="N444" s="48">
        <v>0</v>
      </c>
      <c r="O444" s="48">
        <f t="shared" si="83"/>
        <v>1043.3681799999999</v>
      </c>
      <c r="P444" s="48">
        <f t="shared" si="84"/>
        <v>895.19456000000002</v>
      </c>
      <c r="Q444" s="48">
        <v>220.10087999999999</v>
      </c>
      <c r="R444" s="48">
        <v>208.95073999999997</v>
      </c>
      <c r="S444" s="48">
        <v>66.900840000000002</v>
      </c>
      <c r="T444" s="48">
        <v>55.750700000000002</v>
      </c>
      <c r="U444" s="48">
        <v>153.20004</v>
      </c>
      <c r="V444" s="48">
        <v>153.20004</v>
      </c>
      <c r="W444" s="48">
        <v>822.14091999999994</v>
      </c>
      <c r="X444" s="48">
        <v>685.11743999999999</v>
      </c>
      <c r="Y444" s="48">
        <v>0</v>
      </c>
      <c r="Z444" s="48">
        <v>0</v>
      </c>
      <c r="AA444" s="49">
        <f t="shared" si="85"/>
        <v>1.1263799999999999</v>
      </c>
      <c r="AB444" s="49">
        <f t="shared" si="86"/>
        <v>1.1263799999999999</v>
      </c>
      <c r="AC444" s="49">
        <v>0.76607999999999998</v>
      </c>
      <c r="AD444" s="49">
        <v>0.22331999999999999</v>
      </c>
      <c r="AE444" s="49">
        <v>0.11723</v>
      </c>
      <c r="AF444" s="49">
        <v>1.975E-2</v>
      </c>
      <c r="AG444" s="49">
        <v>0</v>
      </c>
      <c r="AH444" s="49">
        <v>0</v>
      </c>
      <c r="AI444" s="49">
        <v>0</v>
      </c>
      <c r="AJ444" s="49">
        <v>0</v>
      </c>
      <c r="AK444" s="49">
        <v>0</v>
      </c>
      <c r="AL444" s="49">
        <v>0</v>
      </c>
      <c r="AM444" s="49">
        <v>0</v>
      </c>
      <c r="AN444" s="49">
        <v>0</v>
      </c>
      <c r="AO444" s="49">
        <v>0</v>
      </c>
      <c r="AP444" s="49">
        <v>0</v>
      </c>
      <c r="AQ444" s="47" t="s">
        <v>3442</v>
      </c>
      <c r="AR444" s="48">
        <v>0</v>
      </c>
      <c r="AT444" s="46" t="s">
        <v>1443</v>
      </c>
      <c r="AU444" s="45">
        <v>0</v>
      </c>
      <c r="AV444" s="44" t="s">
        <v>3443</v>
      </c>
      <c r="AW444" s="43" t="s">
        <v>3444</v>
      </c>
      <c r="AX444" s="42" t="s">
        <v>3375</v>
      </c>
      <c r="AY444" s="41" t="s">
        <v>3445</v>
      </c>
      <c r="AZ444" s="40"/>
      <c r="BA444" s="40"/>
      <c r="BB444" s="40"/>
      <c r="BC444" s="40"/>
      <c r="BD444" s="40"/>
      <c r="BE444" s="40"/>
      <c r="BF444" s="39">
        <v>0</v>
      </c>
      <c r="BG444" s="38">
        <v>0</v>
      </c>
      <c r="BK444" s="37"/>
      <c r="BL444" s="37"/>
      <c r="BM444" s="37"/>
      <c r="BN444" s="32"/>
      <c r="BP444" s="36"/>
      <c r="BQ444" s="36"/>
      <c r="BR444" s="36"/>
      <c r="CE444" s="35">
        <f t="shared" si="87"/>
        <v>0</v>
      </c>
      <c r="CF444" s="33">
        <f t="shared" si="88"/>
        <v>0</v>
      </c>
      <c r="CG444" s="34">
        <f t="shared" si="89"/>
        <v>153.20004</v>
      </c>
      <c r="CH444" s="33">
        <f t="shared" si="90"/>
        <v>55.750700000000002</v>
      </c>
    </row>
    <row r="445" spans="1:86" ht="45" customHeight="1" x14ac:dyDescent="0.25">
      <c r="A445" s="53">
        <v>0</v>
      </c>
      <c r="B445" s="52" t="s">
        <v>2683</v>
      </c>
      <c r="C445" s="51">
        <v>300000004240</v>
      </c>
      <c r="D445" s="51">
        <v>1020207073</v>
      </c>
      <c r="E445" s="50" t="s">
        <v>2808</v>
      </c>
      <c r="F445" s="48">
        <v>0</v>
      </c>
      <c r="G445" s="48">
        <v>0</v>
      </c>
      <c r="H445" s="48">
        <v>0</v>
      </c>
      <c r="I445" s="48">
        <v>0</v>
      </c>
      <c r="J445" s="48">
        <v>0</v>
      </c>
      <c r="K445" s="48">
        <v>0</v>
      </c>
      <c r="L445" s="48">
        <v>0</v>
      </c>
      <c r="M445" s="48">
        <v>0</v>
      </c>
      <c r="N445" s="48">
        <v>0</v>
      </c>
      <c r="O445" s="48">
        <f t="shared" si="83"/>
        <v>7302.8778500000008</v>
      </c>
      <c r="P445" s="48">
        <f t="shared" si="84"/>
        <v>6171.8357000000005</v>
      </c>
      <c r="Q445" s="48">
        <v>778.13383999999996</v>
      </c>
      <c r="R445" s="48">
        <v>734.51828000000012</v>
      </c>
      <c r="S445" s="48">
        <v>261.69337999999999</v>
      </c>
      <c r="T445" s="48">
        <v>218.07782</v>
      </c>
      <c r="U445" s="48">
        <v>516.44046000000003</v>
      </c>
      <c r="V445" s="48">
        <v>516.44046000000003</v>
      </c>
      <c r="W445" s="48">
        <v>6524.5595499999999</v>
      </c>
      <c r="X445" s="48">
        <v>5437.1329599999999</v>
      </c>
      <c r="Y445" s="48">
        <v>0</v>
      </c>
      <c r="Z445" s="48">
        <v>0</v>
      </c>
      <c r="AA445" s="49">
        <f t="shared" si="85"/>
        <v>0.18446000000000001</v>
      </c>
      <c r="AB445" s="49">
        <f t="shared" si="86"/>
        <v>0.18446000000000001</v>
      </c>
      <c r="AC445" s="49">
        <v>0.12715000000000001</v>
      </c>
      <c r="AD445" s="49">
        <v>3.6380000000000003E-2</v>
      </c>
      <c r="AE445" s="49">
        <v>1.7479999999999999E-2</v>
      </c>
      <c r="AF445" s="49">
        <v>3.4499999999999999E-3</v>
      </c>
      <c r="AG445" s="49">
        <v>0</v>
      </c>
      <c r="AH445" s="49">
        <v>0</v>
      </c>
      <c r="AI445" s="49">
        <v>0</v>
      </c>
      <c r="AJ445" s="49">
        <v>0</v>
      </c>
      <c r="AK445" s="49">
        <v>0</v>
      </c>
      <c r="AL445" s="49">
        <v>0</v>
      </c>
      <c r="AM445" s="49">
        <v>0</v>
      </c>
      <c r="AN445" s="49">
        <v>0</v>
      </c>
      <c r="AO445" s="49">
        <v>0</v>
      </c>
      <c r="AP445" s="49">
        <v>0</v>
      </c>
      <c r="AQ445" s="47" t="s">
        <v>3446</v>
      </c>
      <c r="AR445" s="48">
        <v>0</v>
      </c>
      <c r="AT445" s="46" t="s">
        <v>1651</v>
      </c>
      <c r="AU445" s="45">
        <v>1</v>
      </c>
      <c r="AV445" s="44" t="s">
        <v>3447</v>
      </c>
      <c r="AW445" s="43">
        <v>44350</v>
      </c>
      <c r="AX445" s="42">
        <v>39.73695</v>
      </c>
      <c r="AY445" s="41">
        <v>15</v>
      </c>
      <c r="AZ445" s="40"/>
      <c r="BA445" s="40"/>
      <c r="BB445" s="40"/>
      <c r="BC445" s="40"/>
      <c r="BD445" s="40"/>
      <c r="BE445" s="40"/>
      <c r="BF445" s="39">
        <v>0</v>
      </c>
      <c r="BG445" s="38">
        <v>0</v>
      </c>
      <c r="BK445" s="37"/>
      <c r="BL445" s="37"/>
      <c r="BM445" s="37"/>
      <c r="BN445" s="32"/>
      <c r="BP445" s="36"/>
      <c r="BQ445" s="36"/>
      <c r="BR445" s="36"/>
      <c r="CE445" s="35">
        <f t="shared" si="87"/>
        <v>0</v>
      </c>
      <c r="CF445" s="33">
        <f t="shared" si="88"/>
        <v>0</v>
      </c>
      <c r="CG445" s="34">
        <f t="shared" si="89"/>
        <v>516.44046000000003</v>
      </c>
      <c r="CH445" s="33">
        <f t="shared" si="90"/>
        <v>218.07782</v>
      </c>
    </row>
    <row r="446" spans="1:86" ht="409.5" customHeight="1" x14ac:dyDescent="0.25">
      <c r="A446" s="53">
        <v>0</v>
      </c>
      <c r="B446" s="52" t="s">
        <v>2683</v>
      </c>
      <c r="C446" s="51">
        <v>300000004225</v>
      </c>
      <c r="D446" s="51">
        <v>1020207074</v>
      </c>
      <c r="E446" s="50" t="s">
        <v>2809</v>
      </c>
      <c r="F446" s="48">
        <v>0</v>
      </c>
      <c r="G446" s="48">
        <v>0</v>
      </c>
      <c r="H446" s="48">
        <v>0</v>
      </c>
      <c r="I446" s="48">
        <v>0</v>
      </c>
      <c r="J446" s="48">
        <v>0</v>
      </c>
      <c r="K446" s="48">
        <v>0</v>
      </c>
      <c r="L446" s="48">
        <v>0</v>
      </c>
      <c r="M446" s="48">
        <v>0</v>
      </c>
      <c r="N446" s="48">
        <v>0</v>
      </c>
      <c r="O446" s="48">
        <f t="shared" si="83"/>
        <v>2032.9671840000001</v>
      </c>
      <c r="P446" s="48">
        <f t="shared" si="84"/>
        <v>1713.2272</v>
      </c>
      <c r="Q446" s="48">
        <v>169.82207400000001</v>
      </c>
      <c r="R446" s="48">
        <v>156.84775999999999</v>
      </c>
      <c r="S446" s="48">
        <v>77.845883999999998</v>
      </c>
      <c r="T446" s="48">
        <v>64.871570000000006</v>
      </c>
      <c r="U446" s="48">
        <v>91.976190000000003</v>
      </c>
      <c r="V446" s="48">
        <v>91.976190000000003</v>
      </c>
      <c r="W446" s="48">
        <v>1840.5939800000001</v>
      </c>
      <c r="X446" s="48">
        <v>1533.8283099999999</v>
      </c>
      <c r="Y446" s="48">
        <v>0</v>
      </c>
      <c r="Z446" s="48">
        <v>0</v>
      </c>
      <c r="AA446" s="49">
        <f t="shared" si="85"/>
        <v>22.551130000000004</v>
      </c>
      <c r="AB446" s="49">
        <f t="shared" si="86"/>
        <v>22.551130000000004</v>
      </c>
      <c r="AC446" s="49">
        <v>15.333690000000001</v>
      </c>
      <c r="AD446" s="49">
        <v>4.4715199999999999</v>
      </c>
      <c r="AE446" s="49">
        <v>2.3511600000000001</v>
      </c>
      <c r="AF446" s="49">
        <v>0.39476</v>
      </c>
      <c r="AG446" s="49">
        <v>0</v>
      </c>
      <c r="AH446" s="49">
        <v>0</v>
      </c>
      <c r="AI446" s="49">
        <v>0</v>
      </c>
      <c r="AJ446" s="49">
        <v>0</v>
      </c>
      <c r="AK446" s="49">
        <v>0</v>
      </c>
      <c r="AL446" s="49">
        <v>0</v>
      </c>
      <c r="AM446" s="49">
        <v>0</v>
      </c>
      <c r="AN446" s="49">
        <v>0</v>
      </c>
      <c r="AO446" s="49">
        <v>0</v>
      </c>
      <c r="AP446" s="49">
        <v>0</v>
      </c>
      <c r="AQ446" s="47" t="s">
        <v>3448</v>
      </c>
      <c r="AR446" s="48">
        <v>0</v>
      </c>
      <c r="AT446" s="46" t="s">
        <v>1443</v>
      </c>
      <c r="AU446" s="45">
        <v>0</v>
      </c>
      <c r="AV446" s="44" t="s">
        <v>3449</v>
      </c>
      <c r="AW446" s="43" t="s">
        <v>3450</v>
      </c>
      <c r="AX446" s="42" t="s">
        <v>3451</v>
      </c>
      <c r="AY446" s="41" t="s">
        <v>3452</v>
      </c>
      <c r="AZ446" s="40"/>
      <c r="BA446" s="40"/>
      <c r="BB446" s="40"/>
      <c r="BC446" s="40"/>
      <c r="BD446" s="40"/>
      <c r="BE446" s="40"/>
      <c r="BF446" s="39">
        <v>0</v>
      </c>
      <c r="BG446" s="38">
        <v>0</v>
      </c>
      <c r="BK446" s="37"/>
      <c r="BL446" s="37"/>
      <c r="BM446" s="37"/>
      <c r="BN446" s="32"/>
      <c r="BP446" s="36"/>
      <c r="BQ446" s="36"/>
      <c r="BR446" s="36"/>
      <c r="CE446" s="35">
        <f t="shared" si="87"/>
        <v>0</v>
      </c>
      <c r="CF446" s="33">
        <f t="shared" si="88"/>
        <v>0</v>
      </c>
      <c r="CG446" s="34">
        <f t="shared" si="89"/>
        <v>91.976190000000003</v>
      </c>
      <c r="CH446" s="33">
        <f t="shared" si="90"/>
        <v>64.871570000000006</v>
      </c>
    </row>
    <row r="447" spans="1:86" ht="409.5" customHeight="1" x14ac:dyDescent="0.25">
      <c r="A447" s="53">
        <v>0</v>
      </c>
      <c r="B447" s="52" t="s">
        <v>2683</v>
      </c>
      <c r="C447" s="51">
        <v>300000004234</v>
      </c>
      <c r="D447" s="51">
        <v>1020207075</v>
      </c>
      <c r="E447" s="50" t="s">
        <v>2810</v>
      </c>
      <c r="F447" s="48">
        <v>0</v>
      </c>
      <c r="G447" s="48">
        <v>0</v>
      </c>
      <c r="H447" s="48">
        <v>0</v>
      </c>
      <c r="I447" s="48">
        <v>0</v>
      </c>
      <c r="J447" s="48">
        <v>0</v>
      </c>
      <c r="K447" s="48">
        <v>0</v>
      </c>
      <c r="L447" s="48">
        <v>0</v>
      </c>
      <c r="M447" s="48">
        <v>0</v>
      </c>
      <c r="N447" s="48">
        <v>0</v>
      </c>
      <c r="O447" s="48">
        <f t="shared" si="83"/>
        <v>2949.1369599999998</v>
      </c>
      <c r="P447" s="48">
        <f t="shared" si="84"/>
        <v>2498.6422200000002</v>
      </c>
      <c r="Q447" s="48">
        <v>341.01846000000006</v>
      </c>
      <c r="R447" s="48">
        <v>323.26614000000001</v>
      </c>
      <c r="S447" s="48">
        <v>106.51394000000001</v>
      </c>
      <c r="T447" s="48">
        <v>88.761619999999994</v>
      </c>
      <c r="U447" s="48">
        <v>234.50451999999999</v>
      </c>
      <c r="V447" s="48">
        <v>234.50451999999999</v>
      </c>
      <c r="W447" s="48">
        <v>2596.4545199999998</v>
      </c>
      <c r="X447" s="48">
        <v>2163.7121000000002</v>
      </c>
      <c r="Y447" s="48">
        <v>0</v>
      </c>
      <c r="Z447" s="48">
        <v>0</v>
      </c>
      <c r="AA447" s="49">
        <f t="shared" si="85"/>
        <v>11.66398</v>
      </c>
      <c r="AB447" s="49">
        <f t="shared" si="86"/>
        <v>11.66398</v>
      </c>
      <c r="AC447" s="49">
        <v>7.9242400000000002</v>
      </c>
      <c r="AD447" s="49">
        <v>2.31352</v>
      </c>
      <c r="AE447" s="49">
        <v>1.22288</v>
      </c>
      <c r="AF447" s="49">
        <v>0.20333999999999999</v>
      </c>
      <c r="AG447" s="49">
        <v>0</v>
      </c>
      <c r="AH447" s="49">
        <v>0</v>
      </c>
      <c r="AI447" s="49">
        <v>0</v>
      </c>
      <c r="AJ447" s="49">
        <v>0</v>
      </c>
      <c r="AK447" s="49">
        <v>0</v>
      </c>
      <c r="AL447" s="49">
        <v>0</v>
      </c>
      <c r="AM447" s="49">
        <v>0</v>
      </c>
      <c r="AN447" s="49">
        <v>0</v>
      </c>
      <c r="AO447" s="49">
        <v>0</v>
      </c>
      <c r="AP447" s="49">
        <v>0</v>
      </c>
      <c r="AQ447" s="47" t="s">
        <v>3453</v>
      </c>
      <c r="AR447" s="48">
        <v>0</v>
      </c>
      <c r="AT447" s="46" t="s">
        <v>1443</v>
      </c>
      <c r="AU447" s="45">
        <v>0</v>
      </c>
      <c r="AV447" s="44" t="s">
        <v>3454</v>
      </c>
      <c r="AW447" s="43" t="s">
        <v>3455</v>
      </c>
      <c r="AX447" s="42" t="s">
        <v>3456</v>
      </c>
      <c r="AY447" s="41" t="s">
        <v>3457</v>
      </c>
      <c r="AZ447" s="40"/>
      <c r="BA447" s="40"/>
      <c r="BB447" s="40"/>
      <c r="BC447" s="40"/>
      <c r="BD447" s="40"/>
      <c r="BE447" s="40"/>
      <c r="BF447" s="39">
        <v>0</v>
      </c>
      <c r="BG447" s="38">
        <v>0</v>
      </c>
      <c r="BK447" s="37"/>
      <c r="BL447" s="37"/>
      <c r="BM447" s="37"/>
      <c r="BN447" s="32"/>
      <c r="BP447" s="36"/>
      <c r="BQ447" s="36"/>
      <c r="BR447" s="36"/>
      <c r="CE447" s="35">
        <f t="shared" si="87"/>
        <v>0</v>
      </c>
      <c r="CF447" s="33">
        <f t="shared" si="88"/>
        <v>0</v>
      </c>
      <c r="CG447" s="34">
        <f t="shared" si="89"/>
        <v>234.50451999999999</v>
      </c>
      <c r="CH447" s="33">
        <f t="shared" si="90"/>
        <v>88.761619999999994</v>
      </c>
    </row>
    <row r="448" spans="1:86" ht="60" customHeight="1" x14ac:dyDescent="0.25">
      <c r="A448" s="53">
        <v>0</v>
      </c>
      <c r="B448" s="52" t="s">
        <v>2683</v>
      </c>
      <c r="C448" s="51">
        <v>300000004152</v>
      </c>
      <c r="D448" s="51">
        <v>1020205832</v>
      </c>
      <c r="E448" s="50" t="s">
        <v>1627</v>
      </c>
      <c r="F448" s="48">
        <v>0</v>
      </c>
      <c r="G448" s="48">
        <v>0</v>
      </c>
      <c r="H448" s="48">
        <v>0</v>
      </c>
      <c r="I448" s="48">
        <v>0</v>
      </c>
      <c r="J448" s="48">
        <v>0</v>
      </c>
      <c r="K448" s="48">
        <v>0</v>
      </c>
      <c r="L448" s="48">
        <v>0</v>
      </c>
      <c r="M448" s="48">
        <v>0</v>
      </c>
      <c r="N448" s="48">
        <v>0</v>
      </c>
      <c r="O448" s="48">
        <f t="shared" si="83"/>
        <v>117.20565000000001</v>
      </c>
      <c r="P448" s="48">
        <f t="shared" si="84"/>
        <v>106.46321999999999</v>
      </c>
      <c r="Q448" s="48">
        <v>90.334440000000001</v>
      </c>
      <c r="R448" s="48">
        <v>82.393689999999992</v>
      </c>
      <c r="S448" s="48">
        <v>47.644480000000001</v>
      </c>
      <c r="T448" s="48">
        <v>39.70373</v>
      </c>
      <c r="U448" s="48">
        <v>42.689959999999999</v>
      </c>
      <c r="V448" s="48">
        <v>42.689959999999999</v>
      </c>
      <c r="W448" s="48">
        <v>16.810079999999999</v>
      </c>
      <c r="X448" s="48">
        <v>14.0084</v>
      </c>
      <c r="Y448" s="48">
        <v>0</v>
      </c>
      <c r="Z448" s="48">
        <v>0</v>
      </c>
      <c r="AA448" s="49">
        <f t="shared" si="85"/>
        <v>10.06113</v>
      </c>
      <c r="AB448" s="49">
        <f t="shared" si="86"/>
        <v>10.06113</v>
      </c>
      <c r="AC448" s="49">
        <v>1.90788</v>
      </c>
      <c r="AD448" s="49">
        <v>0.57135000000000002</v>
      </c>
      <c r="AE448" s="49">
        <v>0.95021</v>
      </c>
      <c r="AF448" s="49">
        <v>3.696E-2</v>
      </c>
      <c r="AG448" s="49">
        <v>0</v>
      </c>
      <c r="AH448" s="49">
        <v>0</v>
      </c>
      <c r="AI448" s="49">
        <v>0</v>
      </c>
      <c r="AJ448" s="49">
        <v>0</v>
      </c>
      <c r="AK448" s="49">
        <v>0</v>
      </c>
      <c r="AL448" s="49">
        <v>0</v>
      </c>
      <c r="AM448" s="49">
        <v>0</v>
      </c>
      <c r="AN448" s="49">
        <v>0</v>
      </c>
      <c r="AO448" s="49">
        <v>0</v>
      </c>
      <c r="AP448" s="49">
        <v>6.5947300000000002</v>
      </c>
      <c r="AQ448" s="47" t="s">
        <v>1628</v>
      </c>
      <c r="AR448" s="48">
        <v>106.46321999999998</v>
      </c>
      <c r="AT448" s="46" t="s">
        <v>1443</v>
      </c>
      <c r="AU448" s="45">
        <v>0</v>
      </c>
      <c r="AV448" s="44" t="s">
        <v>3458</v>
      </c>
      <c r="AW448" s="43">
        <v>44132</v>
      </c>
      <c r="AX448" s="42">
        <v>0.45833000000000002</v>
      </c>
      <c r="AY448" s="41">
        <v>10</v>
      </c>
      <c r="AZ448" s="40"/>
      <c r="BA448" s="40"/>
      <c r="BB448" s="40"/>
      <c r="BC448" s="40"/>
      <c r="BD448" s="40"/>
      <c r="BE448" s="40"/>
      <c r="BF448" s="39" t="s">
        <v>2695</v>
      </c>
      <c r="BG448" s="38">
        <v>44742</v>
      </c>
      <c r="BK448" s="37"/>
      <c r="BL448" s="37"/>
      <c r="BM448" s="37"/>
      <c r="BN448" s="32"/>
      <c r="BP448" s="36"/>
      <c r="BQ448" s="36"/>
      <c r="BR448" s="36"/>
      <c r="CE448" s="35">
        <f t="shared" si="87"/>
        <v>0</v>
      </c>
      <c r="CF448" s="33">
        <f t="shared" si="88"/>
        <v>0</v>
      </c>
      <c r="CG448" s="34">
        <f t="shared" si="89"/>
        <v>42.689959999999999</v>
      </c>
      <c r="CH448" s="33">
        <f t="shared" si="90"/>
        <v>39.70373</v>
      </c>
    </row>
    <row r="449" spans="1:86" ht="120" customHeight="1" x14ac:dyDescent="0.25">
      <c r="A449" s="53">
        <v>0</v>
      </c>
      <c r="B449" s="52" t="s">
        <v>2683</v>
      </c>
      <c r="C449" s="51">
        <v>300000004187</v>
      </c>
      <c r="D449" s="51">
        <v>1020204370</v>
      </c>
      <c r="E449" s="50" t="s">
        <v>1629</v>
      </c>
      <c r="F449" s="48">
        <v>0</v>
      </c>
      <c r="G449" s="48">
        <v>0</v>
      </c>
      <c r="H449" s="48">
        <v>0</v>
      </c>
      <c r="I449" s="48">
        <v>0</v>
      </c>
      <c r="J449" s="48">
        <v>0</v>
      </c>
      <c r="K449" s="48">
        <v>0</v>
      </c>
      <c r="L449" s="48">
        <v>0</v>
      </c>
      <c r="M449" s="48">
        <v>0</v>
      </c>
      <c r="N449" s="48">
        <v>0</v>
      </c>
      <c r="O449" s="48">
        <f t="shared" si="83"/>
        <v>169.40058999999997</v>
      </c>
      <c r="P449" s="48">
        <f t="shared" si="84"/>
        <v>145.81964999999997</v>
      </c>
      <c r="Q449" s="48">
        <v>154.54290999999998</v>
      </c>
      <c r="R449" s="48">
        <v>130.96196999999998</v>
      </c>
      <c r="S449" s="48">
        <v>141.48564999999999</v>
      </c>
      <c r="T449" s="48">
        <v>117.90470999999999</v>
      </c>
      <c r="U449" s="48">
        <v>13.057259999999999</v>
      </c>
      <c r="V449" s="48">
        <v>13.057259999999999</v>
      </c>
      <c r="W449" s="48">
        <v>0</v>
      </c>
      <c r="X449" s="48">
        <v>0</v>
      </c>
      <c r="Y449" s="48">
        <v>0</v>
      </c>
      <c r="Z449" s="48">
        <v>0</v>
      </c>
      <c r="AA449" s="49">
        <f t="shared" si="85"/>
        <v>14.857679999999998</v>
      </c>
      <c r="AB449" s="49">
        <f t="shared" si="86"/>
        <v>14.857679999999998</v>
      </c>
      <c r="AC449" s="49">
        <v>2.0477599999999998</v>
      </c>
      <c r="AD449" s="49">
        <v>0.61151</v>
      </c>
      <c r="AE449" s="49">
        <v>1.30362</v>
      </c>
      <c r="AF449" s="49">
        <v>0.10292</v>
      </c>
      <c r="AG449" s="49">
        <v>0</v>
      </c>
      <c r="AH449" s="49">
        <v>0</v>
      </c>
      <c r="AI449" s="49">
        <v>0</v>
      </c>
      <c r="AJ449" s="49">
        <v>0</v>
      </c>
      <c r="AK449" s="49">
        <v>0</v>
      </c>
      <c r="AL449" s="49">
        <v>0</v>
      </c>
      <c r="AM449" s="49">
        <v>0</v>
      </c>
      <c r="AN449" s="49">
        <v>0</v>
      </c>
      <c r="AO449" s="49">
        <v>0</v>
      </c>
      <c r="AP449" s="49">
        <v>10.791869999999999</v>
      </c>
      <c r="AQ449" s="47" t="s">
        <v>1630</v>
      </c>
      <c r="AR449" s="48">
        <v>145.81965</v>
      </c>
      <c r="AT449" s="46" t="s">
        <v>1443</v>
      </c>
      <c r="AU449" s="45">
        <v>0</v>
      </c>
      <c r="AV449" s="44" t="s">
        <v>3459</v>
      </c>
      <c r="AW449" s="43" t="s">
        <v>3460</v>
      </c>
      <c r="AX449" s="42" t="s">
        <v>3289</v>
      </c>
      <c r="AY449" s="41" t="s">
        <v>1631</v>
      </c>
      <c r="AZ449" s="40"/>
      <c r="BA449" s="40"/>
      <c r="BB449" s="40"/>
      <c r="BC449" s="40"/>
      <c r="BD449" s="40"/>
      <c r="BE449" s="40"/>
      <c r="BF449" s="39" t="s">
        <v>2695</v>
      </c>
      <c r="BG449" s="38">
        <v>44680</v>
      </c>
      <c r="BK449" s="37"/>
      <c r="BL449" s="37"/>
      <c r="BM449" s="37"/>
      <c r="BN449" s="32"/>
      <c r="BP449" s="36"/>
      <c r="BQ449" s="36"/>
      <c r="BR449" s="36"/>
      <c r="CE449" s="35">
        <f t="shared" si="87"/>
        <v>-1.4210854715202004E-14</v>
      </c>
      <c r="CF449" s="33">
        <f t="shared" si="88"/>
        <v>0</v>
      </c>
      <c r="CG449" s="34">
        <f t="shared" si="89"/>
        <v>13.057259999999999</v>
      </c>
      <c r="CH449" s="33">
        <f t="shared" si="90"/>
        <v>117.90470999999999</v>
      </c>
    </row>
    <row r="450" spans="1:86" ht="60" customHeight="1" x14ac:dyDescent="0.25">
      <c r="A450" s="53">
        <v>0</v>
      </c>
      <c r="B450" s="52" t="s">
        <v>2683</v>
      </c>
      <c r="C450" s="51">
        <v>300000004215</v>
      </c>
      <c r="D450" s="51">
        <v>1020205579</v>
      </c>
      <c r="E450" s="50" t="s">
        <v>1632</v>
      </c>
      <c r="F450" s="48">
        <v>0</v>
      </c>
      <c r="G450" s="48">
        <v>0</v>
      </c>
      <c r="H450" s="48">
        <v>0</v>
      </c>
      <c r="I450" s="48">
        <v>0</v>
      </c>
      <c r="J450" s="48">
        <v>0</v>
      </c>
      <c r="K450" s="48">
        <v>0</v>
      </c>
      <c r="L450" s="48">
        <v>0</v>
      </c>
      <c r="M450" s="48">
        <v>0</v>
      </c>
      <c r="N450" s="48">
        <v>0</v>
      </c>
      <c r="O450" s="48">
        <f t="shared" si="83"/>
        <v>152.97156999999999</v>
      </c>
      <c r="P450" s="48">
        <f t="shared" si="84"/>
        <v>131.18526</v>
      </c>
      <c r="Q450" s="48">
        <v>121.44847</v>
      </c>
      <c r="R450" s="48">
        <v>102.46384999999999</v>
      </c>
      <c r="S450" s="48">
        <v>113.90774</v>
      </c>
      <c r="T450" s="48">
        <v>94.923119999999997</v>
      </c>
      <c r="U450" s="48">
        <v>7.5407299999999999</v>
      </c>
      <c r="V450" s="48">
        <v>7.5407299999999999</v>
      </c>
      <c r="W450" s="48">
        <v>16.810089999999999</v>
      </c>
      <c r="X450" s="48">
        <v>14.0084</v>
      </c>
      <c r="Y450" s="48">
        <v>0</v>
      </c>
      <c r="Z450" s="48">
        <v>0</v>
      </c>
      <c r="AA450" s="49">
        <f t="shared" si="85"/>
        <v>14.713010000000001</v>
      </c>
      <c r="AB450" s="49">
        <f t="shared" si="86"/>
        <v>14.713010000000001</v>
      </c>
      <c r="AC450" s="49">
        <v>2.5203700000000002</v>
      </c>
      <c r="AD450" s="49">
        <v>0.75265000000000004</v>
      </c>
      <c r="AE450" s="49">
        <v>1.60449</v>
      </c>
      <c r="AF450" s="49">
        <v>0.12667999999999999</v>
      </c>
      <c r="AG450" s="49">
        <v>0</v>
      </c>
      <c r="AH450" s="49">
        <v>0</v>
      </c>
      <c r="AI450" s="49">
        <v>0</v>
      </c>
      <c r="AJ450" s="49">
        <v>0</v>
      </c>
      <c r="AK450" s="49">
        <v>0</v>
      </c>
      <c r="AL450" s="49">
        <v>0</v>
      </c>
      <c r="AM450" s="49">
        <v>0</v>
      </c>
      <c r="AN450" s="49">
        <v>0</v>
      </c>
      <c r="AO450" s="49">
        <v>0</v>
      </c>
      <c r="AP450" s="49">
        <v>9.7088199999999993</v>
      </c>
      <c r="AQ450" s="47" t="s">
        <v>1633</v>
      </c>
      <c r="AR450" s="48">
        <v>131.18525999999997</v>
      </c>
      <c r="AT450" s="46" t="s">
        <v>1443</v>
      </c>
      <c r="AU450" s="45">
        <v>0</v>
      </c>
      <c r="AV450" s="44" t="s">
        <v>3461</v>
      </c>
      <c r="AW450" s="43" t="s">
        <v>3462</v>
      </c>
      <c r="AX450" s="42" t="s">
        <v>3250</v>
      </c>
      <c r="AY450" s="41" t="s">
        <v>1444</v>
      </c>
      <c r="AZ450" s="40"/>
      <c r="BA450" s="40"/>
      <c r="BB450" s="40"/>
      <c r="BC450" s="40"/>
      <c r="BD450" s="40"/>
      <c r="BE450" s="40"/>
      <c r="BF450" s="39" t="s">
        <v>2695</v>
      </c>
      <c r="BG450" s="38">
        <v>44680</v>
      </c>
      <c r="BK450" s="37"/>
      <c r="BL450" s="37"/>
      <c r="BM450" s="37"/>
      <c r="BN450" s="32"/>
      <c r="BP450" s="36"/>
      <c r="BQ450" s="36"/>
      <c r="BR450" s="36"/>
      <c r="CE450" s="35">
        <f t="shared" si="87"/>
        <v>0</v>
      </c>
      <c r="CF450" s="33">
        <f t="shared" si="88"/>
        <v>0</v>
      </c>
      <c r="CG450" s="34">
        <f t="shared" si="89"/>
        <v>7.5407299999999999</v>
      </c>
      <c r="CH450" s="33">
        <f t="shared" si="90"/>
        <v>94.923119999999997</v>
      </c>
    </row>
    <row r="451" spans="1:86" ht="60" customHeight="1" x14ac:dyDescent="0.25">
      <c r="A451" s="53">
        <v>0</v>
      </c>
      <c r="B451" s="52" t="s">
        <v>2683</v>
      </c>
      <c r="C451" s="51">
        <v>300000004182</v>
      </c>
      <c r="D451" s="51">
        <v>1020205492</v>
      </c>
      <c r="E451" s="50" t="s">
        <v>1634</v>
      </c>
      <c r="F451" s="48">
        <v>0</v>
      </c>
      <c r="G451" s="48">
        <v>0</v>
      </c>
      <c r="H451" s="48">
        <v>0</v>
      </c>
      <c r="I451" s="48">
        <v>0</v>
      </c>
      <c r="J451" s="48">
        <v>0</v>
      </c>
      <c r="K451" s="48">
        <v>0</v>
      </c>
      <c r="L451" s="48">
        <v>0</v>
      </c>
      <c r="M451" s="48">
        <v>0</v>
      </c>
      <c r="N451" s="48">
        <v>0</v>
      </c>
      <c r="O451" s="48">
        <f t="shared" si="83"/>
        <v>220.45385999999999</v>
      </c>
      <c r="P451" s="48">
        <f t="shared" si="84"/>
        <v>195.5454</v>
      </c>
      <c r="Q451" s="48">
        <v>201.91603999999998</v>
      </c>
      <c r="R451" s="48">
        <v>177.00757999999999</v>
      </c>
      <c r="S451" s="48">
        <v>149.45074</v>
      </c>
      <c r="T451" s="48">
        <v>124.54228000000001</v>
      </c>
      <c r="U451" s="48">
        <v>52.465299999999999</v>
      </c>
      <c r="V451" s="48">
        <v>52.465299999999999</v>
      </c>
      <c r="W451" s="48">
        <v>0</v>
      </c>
      <c r="X451" s="48">
        <v>0</v>
      </c>
      <c r="Y451" s="48">
        <v>0</v>
      </c>
      <c r="Z451" s="48">
        <v>0</v>
      </c>
      <c r="AA451" s="49">
        <f t="shared" si="85"/>
        <v>18.53782</v>
      </c>
      <c r="AB451" s="49">
        <f t="shared" si="86"/>
        <v>18.53782</v>
      </c>
      <c r="AC451" s="49">
        <v>2.0477599999999998</v>
      </c>
      <c r="AD451" s="49">
        <v>0.61151</v>
      </c>
      <c r="AE451" s="49">
        <v>1.30362</v>
      </c>
      <c r="AF451" s="49">
        <v>0.10292</v>
      </c>
      <c r="AG451" s="49">
        <v>0</v>
      </c>
      <c r="AH451" s="49">
        <v>0</v>
      </c>
      <c r="AI451" s="49">
        <v>0</v>
      </c>
      <c r="AJ451" s="49">
        <v>0</v>
      </c>
      <c r="AK451" s="49">
        <v>0</v>
      </c>
      <c r="AL451" s="49">
        <v>0</v>
      </c>
      <c r="AM451" s="49">
        <v>0</v>
      </c>
      <c r="AN451" s="49">
        <v>0</v>
      </c>
      <c r="AO451" s="49">
        <v>0</v>
      </c>
      <c r="AP451" s="49">
        <v>14.472010000000001</v>
      </c>
      <c r="AQ451" s="47" t="s">
        <v>1635</v>
      </c>
      <c r="AR451" s="48">
        <v>195.54539999999997</v>
      </c>
      <c r="AT451" s="46" t="s">
        <v>1443</v>
      </c>
      <c r="AU451" s="45">
        <v>0</v>
      </c>
      <c r="AV451" s="44" t="s">
        <v>3463</v>
      </c>
      <c r="AW451" s="43">
        <v>43936</v>
      </c>
      <c r="AX451" s="42">
        <v>0.45833000000000002</v>
      </c>
      <c r="AY451" s="41">
        <v>15</v>
      </c>
      <c r="AZ451" s="40"/>
      <c r="BA451" s="40"/>
      <c r="BB451" s="40"/>
      <c r="BC451" s="40"/>
      <c r="BD451" s="40"/>
      <c r="BE451" s="40"/>
      <c r="BF451" s="39" t="s">
        <v>2695</v>
      </c>
      <c r="BG451" s="38">
        <v>44680</v>
      </c>
      <c r="BK451" s="37"/>
      <c r="BL451" s="37"/>
      <c r="BM451" s="37"/>
      <c r="BN451" s="32"/>
      <c r="BP451" s="36"/>
      <c r="BQ451" s="36"/>
      <c r="BR451" s="36"/>
      <c r="CE451" s="35">
        <f t="shared" si="87"/>
        <v>0</v>
      </c>
      <c r="CF451" s="33">
        <f t="shared" si="88"/>
        <v>0</v>
      </c>
      <c r="CG451" s="34">
        <f t="shared" si="89"/>
        <v>52.465299999999999</v>
      </c>
      <c r="CH451" s="33">
        <f t="shared" si="90"/>
        <v>124.54228000000001</v>
      </c>
    </row>
    <row r="452" spans="1:86" ht="345" customHeight="1" x14ac:dyDescent="0.25">
      <c r="A452" s="53">
        <v>0</v>
      </c>
      <c r="B452" s="52" t="s">
        <v>2683</v>
      </c>
      <c r="C452" s="51">
        <v>300000004251</v>
      </c>
      <c r="D452" s="51">
        <v>1020207191</v>
      </c>
      <c r="E452" s="50" t="s">
        <v>2811</v>
      </c>
      <c r="F452" s="48">
        <v>0</v>
      </c>
      <c r="G452" s="48">
        <v>0</v>
      </c>
      <c r="H452" s="48">
        <v>0</v>
      </c>
      <c r="I452" s="48">
        <v>0</v>
      </c>
      <c r="J452" s="48">
        <v>0</v>
      </c>
      <c r="K452" s="48">
        <v>0</v>
      </c>
      <c r="L452" s="48">
        <v>0</v>
      </c>
      <c r="M452" s="48">
        <v>0</v>
      </c>
      <c r="N452" s="48">
        <v>0</v>
      </c>
      <c r="O452" s="48">
        <f t="shared" si="83"/>
        <v>474.48506999999995</v>
      </c>
      <c r="P452" s="48">
        <f t="shared" si="84"/>
        <v>413.22393999999997</v>
      </c>
      <c r="Q452" s="48">
        <v>123.91997000000001</v>
      </c>
      <c r="R452" s="48">
        <v>120.20916000000001</v>
      </c>
      <c r="S452" s="48">
        <v>22.264889999999998</v>
      </c>
      <c r="T452" s="48">
        <v>18.554079999999999</v>
      </c>
      <c r="U452" s="48">
        <v>101.65508</v>
      </c>
      <c r="V452" s="48">
        <v>101.65508</v>
      </c>
      <c r="W452" s="48">
        <v>345.30189999999999</v>
      </c>
      <c r="X452" s="48">
        <v>287.75157999999999</v>
      </c>
      <c r="Y452" s="48">
        <v>0</v>
      </c>
      <c r="Z452" s="48">
        <v>0</v>
      </c>
      <c r="AA452" s="49">
        <f t="shared" si="85"/>
        <v>5.2631999999999994</v>
      </c>
      <c r="AB452" s="49">
        <f t="shared" si="86"/>
        <v>5.2631999999999994</v>
      </c>
      <c r="AC452" s="49">
        <v>3.5762599999999996</v>
      </c>
      <c r="AD452" s="49">
        <v>1.0438799999999999</v>
      </c>
      <c r="AE452" s="49">
        <v>0.55123999999999995</v>
      </c>
      <c r="AF452" s="49">
        <v>9.1820000000000013E-2</v>
      </c>
      <c r="AG452" s="49">
        <v>0</v>
      </c>
      <c r="AH452" s="49">
        <v>0</v>
      </c>
      <c r="AI452" s="49">
        <v>0</v>
      </c>
      <c r="AJ452" s="49">
        <v>0</v>
      </c>
      <c r="AK452" s="49">
        <v>0</v>
      </c>
      <c r="AL452" s="49">
        <v>0</v>
      </c>
      <c r="AM452" s="49">
        <v>0</v>
      </c>
      <c r="AN452" s="49">
        <v>0</v>
      </c>
      <c r="AO452" s="49">
        <v>0</v>
      </c>
      <c r="AP452" s="49">
        <v>0</v>
      </c>
      <c r="AQ452" s="47" t="s">
        <v>3464</v>
      </c>
      <c r="AR452" s="48">
        <v>0</v>
      </c>
      <c r="AT452" s="46" t="s">
        <v>1443</v>
      </c>
      <c r="AU452" s="45">
        <v>0</v>
      </c>
      <c r="AV452" s="44" t="s">
        <v>3465</v>
      </c>
      <c r="AW452" s="43" t="s">
        <v>3466</v>
      </c>
      <c r="AX452" s="42" t="s">
        <v>3467</v>
      </c>
      <c r="AY452" s="41" t="s">
        <v>3468</v>
      </c>
      <c r="AZ452" s="40"/>
      <c r="BA452" s="40"/>
      <c r="BB452" s="40"/>
      <c r="BC452" s="40"/>
      <c r="BD452" s="40"/>
      <c r="BE452" s="40"/>
      <c r="BF452" s="39">
        <v>0</v>
      </c>
      <c r="BG452" s="38">
        <v>0</v>
      </c>
      <c r="BK452" s="37"/>
      <c r="BL452" s="37"/>
      <c r="BM452" s="37"/>
      <c r="BN452" s="32"/>
      <c r="BP452" s="36"/>
      <c r="BQ452" s="36"/>
      <c r="BR452" s="36"/>
      <c r="CE452" s="35">
        <f t="shared" si="87"/>
        <v>0</v>
      </c>
      <c r="CF452" s="33">
        <f t="shared" si="88"/>
        <v>0</v>
      </c>
      <c r="CG452" s="34">
        <f t="shared" si="89"/>
        <v>101.65508</v>
      </c>
      <c r="CH452" s="33">
        <f t="shared" si="90"/>
        <v>18.554079999999999</v>
      </c>
    </row>
    <row r="453" spans="1:86" ht="409.5" customHeight="1" x14ac:dyDescent="0.25">
      <c r="A453" s="53">
        <v>0</v>
      </c>
      <c r="B453" s="52" t="s">
        <v>2683</v>
      </c>
      <c r="C453" s="51">
        <v>300000004192</v>
      </c>
      <c r="D453" s="51">
        <v>1020205218</v>
      </c>
      <c r="E453" s="50" t="s">
        <v>2812</v>
      </c>
      <c r="F453" s="48">
        <v>0</v>
      </c>
      <c r="G453" s="48">
        <v>0</v>
      </c>
      <c r="H453" s="48">
        <v>0</v>
      </c>
      <c r="I453" s="48">
        <v>0</v>
      </c>
      <c r="J453" s="48">
        <v>0</v>
      </c>
      <c r="K453" s="48">
        <v>0</v>
      </c>
      <c r="L453" s="48">
        <v>0</v>
      </c>
      <c r="M453" s="48">
        <v>0</v>
      </c>
      <c r="N453" s="48">
        <v>0</v>
      </c>
      <c r="O453" s="48">
        <f t="shared" si="83"/>
        <v>3442.55852</v>
      </c>
      <c r="P453" s="48">
        <f t="shared" si="84"/>
        <v>2952.2641600000002</v>
      </c>
      <c r="Q453" s="48">
        <v>1885.8075099999999</v>
      </c>
      <c r="R453" s="48">
        <v>1597.1089000000002</v>
      </c>
      <c r="S453" s="48">
        <v>1732.19166</v>
      </c>
      <c r="T453" s="48">
        <v>1443.49305</v>
      </c>
      <c r="U453" s="48">
        <v>153.61584999999997</v>
      </c>
      <c r="V453" s="48">
        <v>153.61584999999997</v>
      </c>
      <c r="W453" s="48">
        <v>1207.8069800000001</v>
      </c>
      <c r="X453" s="48">
        <v>1006.50582</v>
      </c>
      <c r="Y453" s="48">
        <v>0</v>
      </c>
      <c r="Z453" s="48">
        <v>0</v>
      </c>
      <c r="AA453" s="49">
        <f t="shared" si="85"/>
        <v>348.94403</v>
      </c>
      <c r="AB453" s="49">
        <f t="shared" si="86"/>
        <v>348.64944000000003</v>
      </c>
      <c r="AC453" s="49">
        <v>64.489830000000012</v>
      </c>
      <c r="AD453" s="49">
        <v>21.359279999999998</v>
      </c>
      <c r="AE453" s="49">
        <v>13.655259999999998</v>
      </c>
      <c r="AF453" s="49">
        <v>1.6674300000000002</v>
      </c>
      <c r="AG453" s="49">
        <v>0</v>
      </c>
      <c r="AH453" s="49">
        <v>0</v>
      </c>
      <c r="AI453" s="49">
        <v>0</v>
      </c>
      <c r="AJ453" s="49">
        <v>0</v>
      </c>
      <c r="AK453" s="49">
        <v>0</v>
      </c>
      <c r="AL453" s="49">
        <v>0</v>
      </c>
      <c r="AM453" s="49">
        <v>32.5</v>
      </c>
      <c r="AN453" s="49">
        <v>1.76756</v>
      </c>
      <c r="AO453" s="49">
        <v>1.4729699999999999</v>
      </c>
      <c r="AP453" s="49">
        <v>213.50466999999998</v>
      </c>
      <c r="AQ453" s="47" t="s">
        <v>3469</v>
      </c>
      <c r="AR453" s="48">
        <v>0</v>
      </c>
      <c r="AT453" s="46" t="s">
        <v>1443</v>
      </c>
      <c r="AU453" s="45">
        <v>0</v>
      </c>
      <c r="AV453" s="44" t="s">
        <v>3470</v>
      </c>
      <c r="AW453" s="43" t="s">
        <v>3471</v>
      </c>
      <c r="AX453" s="42" t="s">
        <v>3472</v>
      </c>
      <c r="AY453" s="41" t="s">
        <v>3473</v>
      </c>
      <c r="AZ453" s="40"/>
      <c r="BA453" s="40"/>
      <c r="BB453" s="40"/>
      <c r="BC453" s="40"/>
      <c r="BD453" s="40"/>
      <c r="BE453" s="40"/>
      <c r="BF453" s="39">
        <v>0</v>
      </c>
      <c r="BG453" s="38">
        <v>0</v>
      </c>
      <c r="BK453" s="37"/>
      <c r="BL453" s="37"/>
      <c r="BM453" s="37"/>
      <c r="BN453" s="32"/>
      <c r="BP453" s="36"/>
      <c r="BQ453" s="36"/>
      <c r="BR453" s="36"/>
      <c r="CE453" s="35">
        <f t="shared" si="87"/>
        <v>0</v>
      </c>
      <c r="CF453" s="33">
        <f t="shared" si="88"/>
        <v>0</v>
      </c>
      <c r="CG453" s="34">
        <f t="shared" si="89"/>
        <v>153.61584999999997</v>
      </c>
      <c r="CH453" s="33">
        <f t="shared" si="90"/>
        <v>1443.49305</v>
      </c>
    </row>
    <row r="454" spans="1:86" ht="60" customHeight="1" x14ac:dyDescent="0.25">
      <c r="A454" s="53">
        <v>0</v>
      </c>
      <c r="B454" s="52" t="s">
        <v>2683</v>
      </c>
      <c r="C454" s="51">
        <v>300000003969</v>
      </c>
      <c r="D454" s="51">
        <v>1020205655</v>
      </c>
      <c r="E454" s="50" t="s">
        <v>1636</v>
      </c>
      <c r="F454" s="48">
        <v>0</v>
      </c>
      <c r="G454" s="48">
        <v>0</v>
      </c>
      <c r="H454" s="48">
        <v>0</v>
      </c>
      <c r="I454" s="48">
        <v>0</v>
      </c>
      <c r="J454" s="48">
        <v>0</v>
      </c>
      <c r="K454" s="48">
        <v>0</v>
      </c>
      <c r="L454" s="48">
        <v>0</v>
      </c>
      <c r="M454" s="48">
        <v>0</v>
      </c>
      <c r="N454" s="48">
        <v>0</v>
      </c>
      <c r="O454" s="48">
        <f t="shared" si="83"/>
        <v>223.58620000000002</v>
      </c>
      <c r="P454" s="48">
        <f t="shared" si="84"/>
        <v>195.62118000000001</v>
      </c>
      <c r="Q454" s="48">
        <v>157.26455000000001</v>
      </c>
      <c r="R454" s="48">
        <v>132.10122000000001</v>
      </c>
      <c r="S454" s="48">
        <v>150.97996000000001</v>
      </c>
      <c r="T454" s="48">
        <v>125.81663</v>
      </c>
      <c r="U454" s="48">
        <v>6.2845899999999997</v>
      </c>
      <c r="V454" s="48">
        <v>6.2845899999999997</v>
      </c>
      <c r="W454" s="48">
        <v>16.810089999999999</v>
      </c>
      <c r="X454" s="48">
        <v>14.0084</v>
      </c>
      <c r="Y454" s="48">
        <v>0</v>
      </c>
      <c r="Z454" s="48">
        <v>0</v>
      </c>
      <c r="AA454" s="49">
        <f t="shared" si="85"/>
        <v>49.511559999999996</v>
      </c>
      <c r="AB454" s="49">
        <f t="shared" si="86"/>
        <v>49.511559999999996</v>
      </c>
      <c r="AC454" s="49">
        <v>5.0536399999999997</v>
      </c>
      <c r="AD454" s="49">
        <v>1.5091300000000001</v>
      </c>
      <c r="AE454" s="49">
        <v>3.2172000000000001</v>
      </c>
      <c r="AF454" s="49">
        <v>0.254</v>
      </c>
      <c r="AG454" s="49">
        <v>0</v>
      </c>
      <c r="AH454" s="49">
        <v>0</v>
      </c>
      <c r="AI454" s="49">
        <v>0</v>
      </c>
      <c r="AJ454" s="49">
        <v>0</v>
      </c>
      <c r="AK454" s="49">
        <v>0</v>
      </c>
      <c r="AL454" s="49">
        <v>0</v>
      </c>
      <c r="AM454" s="49">
        <v>25</v>
      </c>
      <c r="AN454" s="49">
        <v>0</v>
      </c>
      <c r="AO454" s="49">
        <v>0</v>
      </c>
      <c r="AP454" s="49">
        <v>14.477589999999999</v>
      </c>
      <c r="AQ454" s="47" t="s">
        <v>1637</v>
      </c>
      <c r="AR454" s="48">
        <v>195.62118000000001</v>
      </c>
      <c r="AT454" s="46" t="s">
        <v>1443</v>
      </c>
      <c r="AU454" s="45">
        <v>0</v>
      </c>
      <c r="AV454" s="44" t="s">
        <v>3474</v>
      </c>
      <c r="AW454" s="43">
        <v>44127</v>
      </c>
      <c r="AX454" s="42">
        <v>0.45833000000000002</v>
      </c>
      <c r="AY454" s="41">
        <v>15</v>
      </c>
      <c r="AZ454" s="40"/>
      <c r="BA454" s="40"/>
      <c r="BB454" s="40"/>
      <c r="BC454" s="40"/>
      <c r="BD454" s="40"/>
      <c r="BE454" s="40"/>
      <c r="BF454" s="39" t="s">
        <v>2695</v>
      </c>
      <c r="BG454" s="38">
        <v>44680</v>
      </c>
      <c r="BK454" s="37"/>
      <c r="BL454" s="37"/>
      <c r="BM454" s="37"/>
      <c r="BN454" s="32"/>
      <c r="BP454" s="36"/>
      <c r="BQ454" s="36"/>
      <c r="BR454" s="36"/>
      <c r="CE454" s="35">
        <f t="shared" si="87"/>
        <v>8.8817841970012523E-15</v>
      </c>
      <c r="CF454" s="33">
        <f t="shared" si="88"/>
        <v>0</v>
      </c>
      <c r="CG454" s="34">
        <f t="shared" si="89"/>
        <v>6.2845899999999997</v>
      </c>
      <c r="CH454" s="33">
        <f t="shared" si="90"/>
        <v>125.81663</v>
      </c>
    </row>
    <row r="455" spans="1:86" ht="60" customHeight="1" x14ac:dyDescent="0.25">
      <c r="A455" s="53">
        <v>0</v>
      </c>
      <c r="B455" s="52" t="s">
        <v>2683</v>
      </c>
      <c r="C455" s="51">
        <v>300000004294</v>
      </c>
      <c r="D455" s="51">
        <v>1020205102</v>
      </c>
      <c r="E455" s="50" t="s">
        <v>1638</v>
      </c>
      <c r="F455" s="48">
        <v>0</v>
      </c>
      <c r="G455" s="48">
        <v>0</v>
      </c>
      <c r="H455" s="48">
        <v>0</v>
      </c>
      <c r="I455" s="48">
        <v>0</v>
      </c>
      <c r="J455" s="48">
        <v>0</v>
      </c>
      <c r="K455" s="48">
        <v>0</v>
      </c>
      <c r="L455" s="48">
        <v>0</v>
      </c>
      <c r="M455" s="48">
        <v>0</v>
      </c>
      <c r="N455" s="48">
        <v>0</v>
      </c>
      <c r="O455" s="48">
        <f t="shared" si="83"/>
        <v>177.31064000000001</v>
      </c>
      <c r="P455" s="48">
        <f t="shared" si="84"/>
        <v>156.97486000000001</v>
      </c>
      <c r="Q455" s="48">
        <v>161.94028</v>
      </c>
      <c r="R455" s="48">
        <v>141.6045</v>
      </c>
      <c r="S455" s="48">
        <v>122.01466000000001</v>
      </c>
      <c r="T455" s="48">
        <v>101.67888000000001</v>
      </c>
      <c r="U455" s="48">
        <v>39.925620000000002</v>
      </c>
      <c r="V455" s="48">
        <v>39.925620000000002</v>
      </c>
      <c r="W455" s="48">
        <v>0</v>
      </c>
      <c r="X455" s="48">
        <v>0</v>
      </c>
      <c r="Y455" s="48">
        <v>0</v>
      </c>
      <c r="Z455" s="48">
        <v>0</v>
      </c>
      <c r="AA455" s="49">
        <f t="shared" si="85"/>
        <v>15.370360000000002</v>
      </c>
      <c r="AB455" s="49">
        <f t="shared" si="86"/>
        <v>15.370360000000002</v>
      </c>
      <c r="AC455" s="49">
        <v>1.8901699999999999</v>
      </c>
      <c r="AD455" s="49">
        <v>0.56445000000000001</v>
      </c>
      <c r="AE455" s="49">
        <v>1.2033100000000001</v>
      </c>
      <c r="AF455" s="49">
        <v>9.5000000000000001E-2</v>
      </c>
      <c r="AG455" s="49">
        <v>0</v>
      </c>
      <c r="AH455" s="49">
        <v>0</v>
      </c>
      <c r="AI455" s="49">
        <v>0</v>
      </c>
      <c r="AJ455" s="49">
        <v>0</v>
      </c>
      <c r="AK455" s="49">
        <v>0</v>
      </c>
      <c r="AL455" s="49">
        <v>0</v>
      </c>
      <c r="AM455" s="49">
        <v>0</v>
      </c>
      <c r="AN455" s="49">
        <v>0</v>
      </c>
      <c r="AO455" s="49">
        <v>0</v>
      </c>
      <c r="AP455" s="49">
        <v>11.617430000000001</v>
      </c>
      <c r="AQ455" s="47" t="s">
        <v>1639</v>
      </c>
      <c r="AR455" s="48">
        <v>156.97486000000001</v>
      </c>
      <c r="AT455" s="46" t="s">
        <v>1443</v>
      </c>
      <c r="AU455" s="45">
        <v>0</v>
      </c>
      <c r="AV455" s="44" t="s">
        <v>3475</v>
      </c>
      <c r="AW455" s="43">
        <v>43753</v>
      </c>
      <c r="AX455" s="42">
        <v>0.45833000000000002</v>
      </c>
      <c r="AY455" s="41">
        <v>6</v>
      </c>
      <c r="AZ455" s="40"/>
      <c r="BA455" s="40"/>
      <c r="BB455" s="40"/>
      <c r="BC455" s="40"/>
      <c r="BD455" s="40"/>
      <c r="BE455" s="40"/>
      <c r="BF455" s="39" t="s">
        <v>2695</v>
      </c>
      <c r="BG455" s="38">
        <v>44680</v>
      </c>
      <c r="BK455" s="37"/>
      <c r="BL455" s="37"/>
      <c r="BM455" s="37"/>
      <c r="BN455" s="32"/>
      <c r="BP455" s="36"/>
      <c r="BQ455" s="36"/>
      <c r="BR455" s="36"/>
      <c r="CE455" s="35">
        <f t="shared" si="87"/>
        <v>0</v>
      </c>
      <c r="CF455" s="33">
        <f t="shared" si="88"/>
        <v>0</v>
      </c>
      <c r="CG455" s="34">
        <f t="shared" si="89"/>
        <v>39.925620000000002</v>
      </c>
      <c r="CH455" s="33">
        <f t="shared" si="90"/>
        <v>101.67888000000001</v>
      </c>
    </row>
    <row r="456" spans="1:86" ht="60" customHeight="1" x14ac:dyDescent="0.25">
      <c r="A456" s="53">
        <v>0</v>
      </c>
      <c r="B456" s="52" t="s">
        <v>2683</v>
      </c>
      <c r="C456" s="51">
        <v>300000004305</v>
      </c>
      <c r="D456" s="51">
        <v>1020306004</v>
      </c>
      <c r="E456" s="50" t="s">
        <v>1640</v>
      </c>
      <c r="F456" s="48">
        <v>0</v>
      </c>
      <c r="G456" s="48">
        <v>0</v>
      </c>
      <c r="H456" s="48">
        <v>0</v>
      </c>
      <c r="I456" s="48">
        <v>0</v>
      </c>
      <c r="J456" s="48">
        <v>0</v>
      </c>
      <c r="K456" s="48">
        <v>0</v>
      </c>
      <c r="L456" s="48">
        <v>0</v>
      </c>
      <c r="M456" s="48">
        <v>0</v>
      </c>
      <c r="N456" s="48">
        <v>0</v>
      </c>
      <c r="O456" s="48">
        <f t="shared" si="83"/>
        <v>116.22268</v>
      </c>
      <c r="P456" s="48">
        <f t="shared" si="84"/>
        <v>102.44326999999998</v>
      </c>
      <c r="Q456" s="48">
        <v>87.765090000000001</v>
      </c>
      <c r="R456" s="48">
        <v>76.787369999999996</v>
      </c>
      <c r="S456" s="48">
        <v>65.866309999999999</v>
      </c>
      <c r="T456" s="48">
        <v>54.888590000000001</v>
      </c>
      <c r="U456" s="48">
        <v>21.898779999999999</v>
      </c>
      <c r="V456" s="48">
        <v>21.898779999999999</v>
      </c>
      <c r="W456" s="48">
        <v>16.810089999999999</v>
      </c>
      <c r="X456" s="48">
        <v>14.0084</v>
      </c>
      <c r="Y456" s="48">
        <v>0</v>
      </c>
      <c r="Z456" s="48">
        <v>0</v>
      </c>
      <c r="AA456" s="49">
        <f t="shared" si="85"/>
        <v>11.647500000000001</v>
      </c>
      <c r="AB456" s="49">
        <f t="shared" si="86"/>
        <v>11.647500000000001</v>
      </c>
      <c r="AC456" s="49">
        <v>2.0477599999999998</v>
      </c>
      <c r="AD456" s="49">
        <v>0.61151</v>
      </c>
      <c r="AE456" s="49">
        <v>1.30362</v>
      </c>
      <c r="AF456" s="49">
        <v>0.10292</v>
      </c>
      <c r="AG456" s="49">
        <v>0</v>
      </c>
      <c r="AH456" s="49">
        <v>0</v>
      </c>
      <c r="AI456" s="49">
        <v>0</v>
      </c>
      <c r="AJ456" s="49">
        <v>0</v>
      </c>
      <c r="AK456" s="49">
        <v>0</v>
      </c>
      <c r="AL456" s="49">
        <v>0</v>
      </c>
      <c r="AM456" s="49">
        <v>0</v>
      </c>
      <c r="AN456" s="49">
        <v>0</v>
      </c>
      <c r="AO456" s="49">
        <v>0</v>
      </c>
      <c r="AP456" s="49">
        <v>7.58169</v>
      </c>
      <c r="AQ456" s="47" t="s">
        <v>1641</v>
      </c>
      <c r="AR456" s="48">
        <v>102.44326999999998</v>
      </c>
      <c r="AT456" s="46" t="s">
        <v>1443</v>
      </c>
      <c r="AU456" s="45">
        <v>0</v>
      </c>
      <c r="AV456" s="44" t="s">
        <v>3476</v>
      </c>
      <c r="AW456" s="43">
        <v>44298</v>
      </c>
      <c r="AX456" s="42">
        <v>0.45833000000000002</v>
      </c>
      <c r="AY456" s="41">
        <v>9</v>
      </c>
      <c r="AZ456" s="40"/>
      <c r="BA456" s="40"/>
      <c r="BB456" s="40"/>
      <c r="BC456" s="40"/>
      <c r="BD456" s="40"/>
      <c r="BE456" s="40"/>
      <c r="BF456" s="39" t="s">
        <v>2695</v>
      </c>
      <c r="BG456" s="38">
        <v>44680</v>
      </c>
      <c r="BK456" s="37"/>
      <c r="BL456" s="37"/>
      <c r="BM456" s="37"/>
      <c r="BN456" s="32"/>
      <c r="BP456" s="36"/>
      <c r="BQ456" s="36"/>
      <c r="BR456" s="36"/>
      <c r="CE456" s="35">
        <f t="shared" si="87"/>
        <v>0</v>
      </c>
      <c r="CF456" s="33">
        <f t="shared" si="88"/>
        <v>0</v>
      </c>
      <c r="CG456" s="34">
        <f t="shared" si="89"/>
        <v>21.898779999999999</v>
      </c>
      <c r="CH456" s="33">
        <f t="shared" si="90"/>
        <v>54.888590000000001</v>
      </c>
    </row>
    <row r="457" spans="1:86" ht="60" customHeight="1" x14ac:dyDescent="0.25">
      <c r="A457" s="53">
        <v>0</v>
      </c>
      <c r="B457" s="52" t="s">
        <v>2683</v>
      </c>
      <c r="C457" s="51">
        <v>300000004280</v>
      </c>
      <c r="D457" s="51">
        <v>1020206144</v>
      </c>
      <c r="E457" s="50" t="s">
        <v>1642</v>
      </c>
      <c r="F457" s="48">
        <v>0</v>
      </c>
      <c r="G457" s="48">
        <v>0</v>
      </c>
      <c r="H457" s="48">
        <v>0</v>
      </c>
      <c r="I457" s="48">
        <v>0</v>
      </c>
      <c r="J457" s="48">
        <v>0</v>
      </c>
      <c r="K457" s="48">
        <v>0</v>
      </c>
      <c r="L457" s="48">
        <v>0</v>
      </c>
      <c r="M457" s="48">
        <v>0</v>
      </c>
      <c r="N457" s="48">
        <v>0</v>
      </c>
      <c r="O457" s="48">
        <f t="shared" si="83"/>
        <v>218.87857000000002</v>
      </c>
      <c r="P457" s="48">
        <f t="shared" si="84"/>
        <v>193.70182000000003</v>
      </c>
      <c r="Q457" s="48">
        <v>182.72872000000001</v>
      </c>
      <c r="R457" s="48">
        <v>160.35366000000002</v>
      </c>
      <c r="S457" s="48">
        <v>134.25037</v>
      </c>
      <c r="T457" s="48">
        <v>111.87531</v>
      </c>
      <c r="U457" s="48">
        <v>48.478349999999999</v>
      </c>
      <c r="V457" s="48">
        <v>48.478349999999999</v>
      </c>
      <c r="W457" s="48">
        <v>16.810089999999999</v>
      </c>
      <c r="X457" s="48">
        <v>14.0084</v>
      </c>
      <c r="Y457" s="48">
        <v>0</v>
      </c>
      <c r="Z457" s="48">
        <v>0</v>
      </c>
      <c r="AA457" s="49">
        <f t="shared" si="85"/>
        <v>19.339760000000002</v>
      </c>
      <c r="AB457" s="49">
        <f t="shared" si="86"/>
        <v>19.339760000000002</v>
      </c>
      <c r="AC457" s="49">
        <v>2.5203700000000002</v>
      </c>
      <c r="AD457" s="49">
        <v>0.75265000000000004</v>
      </c>
      <c r="AE457" s="49">
        <v>1.60449</v>
      </c>
      <c r="AF457" s="49">
        <v>0.12667999999999999</v>
      </c>
      <c r="AG457" s="49">
        <v>0</v>
      </c>
      <c r="AH457" s="49">
        <v>0</v>
      </c>
      <c r="AI457" s="49">
        <v>0</v>
      </c>
      <c r="AJ457" s="49">
        <v>0</v>
      </c>
      <c r="AK457" s="49">
        <v>0</v>
      </c>
      <c r="AL457" s="49">
        <v>0</v>
      </c>
      <c r="AM457" s="49">
        <v>0</v>
      </c>
      <c r="AN457" s="49">
        <v>0</v>
      </c>
      <c r="AO457" s="49">
        <v>0</v>
      </c>
      <c r="AP457" s="49">
        <v>14.335570000000001</v>
      </c>
      <c r="AQ457" s="47" t="s">
        <v>1643</v>
      </c>
      <c r="AR457" s="48">
        <v>193.70182</v>
      </c>
      <c r="AT457" s="46" t="s">
        <v>1443</v>
      </c>
      <c r="AU457" s="45">
        <v>0</v>
      </c>
      <c r="AV457" s="44" t="s">
        <v>3477</v>
      </c>
      <c r="AW457" s="43">
        <v>44159</v>
      </c>
      <c r="AX457" s="42">
        <v>0.45833000000000002</v>
      </c>
      <c r="AY457" s="41">
        <v>15</v>
      </c>
      <c r="AZ457" s="40"/>
      <c r="BA457" s="40"/>
      <c r="BB457" s="40"/>
      <c r="BC457" s="40"/>
      <c r="BD457" s="40"/>
      <c r="BE457" s="40"/>
      <c r="BF457" s="39" t="s">
        <v>2695</v>
      </c>
      <c r="BG457" s="38">
        <v>44680</v>
      </c>
      <c r="BK457" s="37"/>
      <c r="BL457" s="37"/>
      <c r="BM457" s="37"/>
      <c r="BN457" s="32"/>
      <c r="BP457" s="36"/>
      <c r="BQ457" s="36"/>
      <c r="BR457" s="36"/>
      <c r="CE457" s="35">
        <f t="shared" si="87"/>
        <v>0</v>
      </c>
      <c r="CF457" s="33">
        <f t="shared" si="88"/>
        <v>0</v>
      </c>
      <c r="CG457" s="34">
        <f t="shared" si="89"/>
        <v>48.478349999999999</v>
      </c>
      <c r="CH457" s="33">
        <f t="shared" si="90"/>
        <v>111.87531</v>
      </c>
    </row>
    <row r="458" spans="1:86" ht="150" customHeight="1" x14ac:dyDescent="0.25">
      <c r="A458" s="53">
        <v>0</v>
      </c>
      <c r="B458" s="52" t="s">
        <v>2683</v>
      </c>
      <c r="C458" s="51">
        <v>300000004624</v>
      </c>
      <c r="D458" s="51">
        <v>1020205512</v>
      </c>
      <c r="E458" s="50" t="s">
        <v>1644</v>
      </c>
      <c r="F458" s="48">
        <v>0</v>
      </c>
      <c r="G458" s="48">
        <v>0</v>
      </c>
      <c r="H458" s="48">
        <v>0</v>
      </c>
      <c r="I458" s="48">
        <v>0</v>
      </c>
      <c r="J458" s="48">
        <v>0</v>
      </c>
      <c r="K458" s="48">
        <v>0</v>
      </c>
      <c r="L458" s="48">
        <v>0</v>
      </c>
      <c r="M458" s="48">
        <v>0</v>
      </c>
      <c r="N458" s="48">
        <v>0</v>
      </c>
      <c r="O458" s="48">
        <f t="shared" si="83"/>
        <v>3887.1111200000005</v>
      </c>
      <c r="P458" s="48">
        <f t="shared" si="84"/>
        <v>3390.1916499999998</v>
      </c>
      <c r="Q458" s="48">
        <v>2767.9268900000002</v>
      </c>
      <c r="R458" s="48">
        <v>2392.4418500000002</v>
      </c>
      <c r="S458" s="48">
        <v>2252.9102400000002</v>
      </c>
      <c r="T458" s="48">
        <v>1877.4251999999999</v>
      </c>
      <c r="U458" s="48">
        <v>515.01665000000003</v>
      </c>
      <c r="V458" s="48">
        <v>515.01665000000003</v>
      </c>
      <c r="W458" s="48">
        <v>728.60659999999996</v>
      </c>
      <c r="X458" s="48">
        <v>607.17217000000005</v>
      </c>
      <c r="Y458" s="48">
        <v>0</v>
      </c>
      <c r="Z458" s="48">
        <v>0</v>
      </c>
      <c r="AA458" s="49">
        <f t="shared" si="85"/>
        <v>390.57763</v>
      </c>
      <c r="AB458" s="49">
        <f t="shared" si="86"/>
        <v>390.57763</v>
      </c>
      <c r="AC458" s="49">
        <v>35.438769999999998</v>
      </c>
      <c r="AD458" s="49">
        <v>10.606269999999999</v>
      </c>
      <c r="AE458" s="49">
        <v>17.394629999999999</v>
      </c>
      <c r="AF458" s="49">
        <v>0.69130999999999998</v>
      </c>
      <c r="AG458" s="49">
        <v>0</v>
      </c>
      <c r="AH458" s="49">
        <v>0</v>
      </c>
      <c r="AI458" s="49">
        <v>0</v>
      </c>
      <c r="AJ458" s="49">
        <v>0</v>
      </c>
      <c r="AK458" s="49">
        <v>0</v>
      </c>
      <c r="AL458" s="49">
        <v>0</v>
      </c>
      <c r="AM458" s="49">
        <v>90</v>
      </c>
      <c r="AN458" s="49">
        <v>0</v>
      </c>
      <c r="AO458" s="49">
        <v>0</v>
      </c>
      <c r="AP458" s="49">
        <v>236.44664999999998</v>
      </c>
      <c r="AQ458" s="47" t="s">
        <v>1645</v>
      </c>
      <c r="AR458" s="48">
        <v>3390.1916500000002</v>
      </c>
      <c r="AT458" s="46" t="s">
        <v>1443</v>
      </c>
      <c r="AU458" s="45">
        <v>0</v>
      </c>
      <c r="AV458" s="44" t="s">
        <v>3478</v>
      </c>
      <c r="AW458" s="43" t="s">
        <v>3479</v>
      </c>
      <c r="AX458" s="42" t="s">
        <v>3250</v>
      </c>
      <c r="AY458" s="41" t="s">
        <v>1444</v>
      </c>
      <c r="AZ458" s="40"/>
      <c r="BA458" s="40"/>
      <c r="BB458" s="40"/>
      <c r="BC458" s="40"/>
      <c r="BD458" s="40"/>
      <c r="BE458" s="40"/>
      <c r="BF458" s="39" t="s">
        <v>2693</v>
      </c>
      <c r="BG458" s="38">
        <v>44895</v>
      </c>
      <c r="BK458" s="37"/>
      <c r="BL458" s="37"/>
      <c r="BM458" s="37"/>
      <c r="BN458" s="32"/>
      <c r="BP458" s="36"/>
      <c r="BQ458" s="36"/>
      <c r="BR458" s="36"/>
      <c r="CE458" s="35">
        <f t="shared" si="87"/>
        <v>0</v>
      </c>
      <c r="CF458" s="33">
        <f t="shared" si="88"/>
        <v>0</v>
      </c>
      <c r="CG458" s="34">
        <f t="shared" si="89"/>
        <v>515.01665000000003</v>
      </c>
      <c r="CH458" s="33">
        <f t="shared" si="90"/>
        <v>1877.4251999999999</v>
      </c>
    </row>
    <row r="459" spans="1:86" ht="405" customHeight="1" x14ac:dyDescent="0.25">
      <c r="A459" s="53">
        <v>0</v>
      </c>
      <c r="B459" s="52" t="s">
        <v>2683</v>
      </c>
      <c r="C459" s="51">
        <v>300000004247</v>
      </c>
      <c r="D459" s="51">
        <v>1020207183</v>
      </c>
      <c r="E459" s="50" t="s">
        <v>2813</v>
      </c>
      <c r="F459" s="48">
        <v>0</v>
      </c>
      <c r="G459" s="48">
        <v>0</v>
      </c>
      <c r="H459" s="48">
        <v>0</v>
      </c>
      <c r="I459" s="48">
        <v>0</v>
      </c>
      <c r="J459" s="48">
        <v>0</v>
      </c>
      <c r="K459" s="48">
        <v>0</v>
      </c>
      <c r="L459" s="48">
        <v>0</v>
      </c>
      <c r="M459" s="48">
        <v>0</v>
      </c>
      <c r="N459" s="48">
        <v>0</v>
      </c>
      <c r="O459" s="48">
        <f t="shared" ref="O459:O522" si="91">SUM(Q459,W459,Y459,AA459)</f>
        <v>665.32573999999988</v>
      </c>
      <c r="P459" s="48">
        <f t="shared" ref="P459:P522" si="92">SUM(R459,X459,Z459,AB459)</f>
        <v>570.71407999999985</v>
      </c>
      <c r="Q459" s="48">
        <v>130.97027999999997</v>
      </c>
      <c r="R459" s="48">
        <v>124.38742999999999</v>
      </c>
      <c r="S459" s="48">
        <v>39.497070000000001</v>
      </c>
      <c r="T459" s="48">
        <v>32.91422</v>
      </c>
      <c r="U459" s="48">
        <v>91.473209999999995</v>
      </c>
      <c r="V459" s="48">
        <v>91.473209999999995</v>
      </c>
      <c r="W459" s="48">
        <v>528.1728599999999</v>
      </c>
      <c r="X459" s="48">
        <v>440.14404999999994</v>
      </c>
      <c r="Y459" s="48">
        <v>0</v>
      </c>
      <c r="Z459" s="48">
        <v>0</v>
      </c>
      <c r="AA459" s="49">
        <f t="shared" ref="AA459:AA522" si="93">SUM(AC459,AD459,AE459,AF459,AG459,AI459,AK459,AM459,AN459,AP459)</f>
        <v>6.1826000000000008</v>
      </c>
      <c r="AB459" s="49">
        <f t="shared" ref="AB459:AB522" si="94">SUM(AC459,AD459,AE459,AF459,AH459,AJ459,AL459,AM459,AO459,AP459)</f>
        <v>6.1826000000000008</v>
      </c>
      <c r="AC459" s="49">
        <v>4.2038000000000002</v>
      </c>
      <c r="AD459" s="49">
        <v>1.2259200000000001</v>
      </c>
      <c r="AE459" s="49">
        <v>0.64466000000000001</v>
      </c>
      <c r="AF459" s="49">
        <v>0.10822</v>
      </c>
      <c r="AG459" s="49">
        <v>0</v>
      </c>
      <c r="AH459" s="49">
        <v>0</v>
      </c>
      <c r="AI459" s="49">
        <v>0</v>
      </c>
      <c r="AJ459" s="49">
        <v>0</v>
      </c>
      <c r="AK459" s="49">
        <v>0</v>
      </c>
      <c r="AL459" s="49">
        <v>0</v>
      </c>
      <c r="AM459" s="49">
        <v>0</v>
      </c>
      <c r="AN459" s="49">
        <v>0</v>
      </c>
      <c r="AO459" s="49">
        <v>0</v>
      </c>
      <c r="AP459" s="49">
        <v>0</v>
      </c>
      <c r="AQ459" s="47" t="s">
        <v>3480</v>
      </c>
      <c r="AR459" s="48">
        <v>0</v>
      </c>
      <c r="AT459" s="46" t="s">
        <v>1443</v>
      </c>
      <c r="AU459" s="45">
        <v>0</v>
      </c>
      <c r="AV459" s="44" t="s">
        <v>3481</v>
      </c>
      <c r="AW459" s="43" t="s">
        <v>3482</v>
      </c>
      <c r="AX459" s="42" t="s">
        <v>3483</v>
      </c>
      <c r="AY459" s="41" t="s">
        <v>3484</v>
      </c>
      <c r="AZ459" s="40"/>
      <c r="BA459" s="40"/>
      <c r="BB459" s="40"/>
      <c r="BC459" s="40"/>
      <c r="BD459" s="40"/>
      <c r="BE459" s="40"/>
      <c r="BF459" s="39">
        <v>0</v>
      </c>
      <c r="BG459" s="38">
        <v>0</v>
      </c>
      <c r="BK459" s="37"/>
      <c r="BL459" s="37"/>
      <c r="BM459" s="37"/>
      <c r="BN459" s="32"/>
      <c r="BP459" s="36"/>
      <c r="BQ459" s="36"/>
      <c r="BR459" s="36"/>
      <c r="CE459" s="35">
        <f t="shared" ref="CE459:CE522" si="95">R459-T459-V459</f>
        <v>0</v>
      </c>
      <c r="CF459" s="33">
        <f t="shared" ref="CF459:CF522" si="96">IF(CE459&gt;0.000001,T459,0)</f>
        <v>0</v>
      </c>
      <c r="CG459" s="34">
        <f t="shared" ref="CG459:CG522" si="97">V459</f>
        <v>91.473209999999995</v>
      </c>
      <c r="CH459" s="33">
        <f t="shared" ref="CH459:CH522" si="98">IF(CE459&gt;0.000001,0,T459)</f>
        <v>32.91422</v>
      </c>
    </row>
    <row r="460" spans="1:86" ht="30" customHeight="1" x14ac:dyDescent="0.25">
      <c r="A460" s="53">
        <v>0</v>
      </c>
      <c r="B460" s="52" t="s">
        <v>2683</v>
      </c>
      <c r="C460" s="51">
        <v>300000004257</v>
      </c>
      <c r="D460" s="51">
        <v>1020207192</v>
      </c>
      <c r="E460" s="50" t="s">
        <v>2814</v>
      </c>
      <c r="F460" s="48">
        <v>0</v>
      </c>
      <c r="G460" s="48">
        <v>0</v>
      </c>
      <c r="H460" s="48">
        <v>0</v>
      </c>
      <c r="I460" s="48">
        <v>0</v>
      </c>
      <c r="J460" s="48">
        <v>0</v>
      </c>
      <c r="K460" s="48">
        <v>0</v>
      </c>
      <c r="L460" s="48">
        <v>0</v>
      </c>
      <c r="M460" s="48">
        <v>0</v>
      </c>
      <c r="N460" s="48">
        <v>0</v>
      </c>
      <c r="O460" s="48">
        <f t="shared" si="91"/>
        <v>110.57551000000001</v>
      </c>
      <c r="P460" s="48">
        <f t="shared" si="92"/>
        <v>95.189280000000025</v>
      </c>
      <c r="Q460" s="48">
        <v>24.196990000000003</v>
      </c>
      <c r="R460" s="48">
        <v>23.174550000000004</v>
      </c>
      <c r="S460" s="48">
        <v>6.1348899999999995</v>
      </c>
      <c r="T460" s="48">
        <v>5.1124499999999999</v>
      </c>
      <c r="U460" s="48">
        <v>18.062100000000001</v>
      </c>
      <c r="V460" s="48">
        <v>18.062100000000001</v>
      </c>
      <c r="W460" s="48">
        <v>86.182770000000005</v>
      </c>
      <c r="X460" s="48">
        <v>71.81898000000001</v>
      </c>
      <c r="Y460" s="48">
        <v>0</v>
      </c>
      <c r="Z460" s="48">
        <v>0</v>
      </c>
      <c r="AA460" s="49">
        <f t="shared" si="93"/>
        <v>0.19575000000000001</v>
      </c>
      <c r="AB460" s="49">
        <f t="shared" si="94"/>
        <v>0.19575000000000001</v>
      </c>
      <c r="AC460" s="49">
        <v>0.13286000000000001</v>
      </c>
      <c r="AD460" s="49">
        <v>3.884E-2</v>
      </c>
      <c r="AE460" s="49">
        <v>2.0650000000000002E-2</v>
      </c>
      <c r="AF460" s="49">
        <v>3.3999999999999998E-3</v>
      </c>
      <c r="AG460" s="49">
        <v>0</v>
      </c>
      <c r="AH460" s="49">
        <v>0</v>
      </c>
      <c r="AI460" s="49">
        <v>0</v>
      </c>
      <c r="AJ460" s="49">
        <v>0</v>
      </c>
      <c r="AK460" s="49">
        <v>0</v>
      </c>
      <c r="AL460" s="49">
        <v>0</v>
      </c>
      <c r="AM460" s="49">
        <v>0</v>
      </c>
      <c r="AN460" s="49">
        <v>0</v>
      </c>
      <c r="AO460" s="49">
        <v>0</v>
      </c>
      <c r="AP460" s="49">
        <v>0</v>
      </c>
      <c r="AQ460" s="47" t="s">
        <v>3485</v>
      </c>
      <c r="AR460" s="48">
        <v>0</v>
      </c>
      <c r="AT460" s="46" t="s">
        <v>1443</v>
      </c>
      <c r="AU460" s="45">
        <v>0</v>
      </c>
      <c r="AV460" s="44" t="s">
        <v>3486</v>
      </c>
      <c r="AW460" s="43">
        <v>44715</v>
      </c>
      <c r="AX460" s="42">
        <v>0.45833000000000002</v>
      </c>
      <c r="AY460" s="41">
        <v>5</v>
      </c>
      <c r="AZ460" s="40"/>
      <c r="BA460" s="40"/>
      <c r="BB460" s="40"/>
      <c r="BC460" s="40"/>
      <c r="BD460" s="40"/>
      <c r="BE460" s="40"/>
      <c r="BF460" s="39">
        <v>0</v>
      </c>
      <c r="BG460" s="38">
        <v>0</v>
      </c>
      <c r="BK460" s="37"/>
      <c r="BL460" s="37"/>
      <c r="BM460" s="37"/>
      <c r="BN460" s="32"/>
      <c r="BP460" s="36"/>
      <c r="BQ460" s="36"/>
      <c r="BR460" s="36"/>
      <c r="CE460" s="35">
        <f t="shared" si="95"/>
        <v>0</v>
      </c>
      <c r="CF460" s="33">
        <f t="shared" si="96"/>
        <v>0</v>
      </c>
      <c r="CG460" s="34">
        <f t="shared" si="97"/>
        <v>18.062100000000001</v>
      </c>
      <c r="CH460" s="33">
        <f t="shared" si="98"/>
        <v>5.1124499999999999</v>
      </c>
    </row>
    <row r="461" spans="1:86" ht="30" customHeight="1" x14ac:dyDescent="0.25">
      <c r="A461" s="53">
        <v>0</v>
      </c>
      <c r="B461" s="52" t="s">
        <v>2683</v>
      </c>
      <c r="C461" s="51">
        <v>300000004252</v>
      </c>
      <c r="D461" s="51">
        <v>1020207193</v>
      </c>
      <c r="E461" s="50" t="s">
        <v>2815</v>
      </c>
      <c r="F461" s="48">
        <v>0</v>
      </c>
      <c r="G461" s="48">
        <v>0</v>
      </c>
      <c r="H461" s="48">
        <v>0</v>
      </c>
      <c r="I461" s="48">
        <v>0</v>
      </c>
      <c r="J461" s="48">
        <v>0</v>
      </c>
      <c r="K461" s="48">
        <v>0</v>
      </c>
      <c r="L461" s="48">
        <v>0</v>
      </c>
      <c r="M461" s="48">
        <v>0</v>
      </c>
      <c r="N461" s="48">
        <v>0</v>
      </c>
      <c r="O461" s="48">
        <f t="shared" si="91"/>
        <v>43.625109999999999</v>
      </c>
      <c r="P461" s="48">
        <f t="shared" si="92"/>
        <v>37.356649999999995</v>
      </c>
      <c r="Q461" s="48">
        <v>8.131450000000001</v>
      </c>
      <c r="R461" s="48">
        <v>7.7459800000000003</v>
      </c>
      <c r="S461" s="48">
        <v>2.3128200000000003</v>
      </c>
      <c r="T461" s="48">
        <v>1.9273500000000001</v>
      </c>
      <c r="U461" s="48">
        <v>5.8186299999999997</v>
      </c>
      <c r="V461" s="48">
        <v>5.8186299999999997</v>
      </c>
      <c r="W461" s="48">
        <v>35.297910000000002</v>
      </c>
      <c r="X461" s="48">
        <v>29.414919999999999</v>
      </c>
      <c r="Y461" s="48">
        <v>0</v>
      </c>
      <c r="Z461" s="48">
        <v>0</v>
      </c>
      <c r="AA461" s="49">
        <f t="shared" si="93"/>
        <v>0.19575000000000001</v>
      </c>
      <c r="AB461" s="49">
        <f t="shared" si="94"/>
        <v>0.19575000000000001</v>
      </c>
      <c r="AC461" s="49">
        <v>0.13286000000000001</v>
      </c>
      <c r="AD461" s="49">
        <v>3.884E-2</v>
      </c>
      <c r="AE461" s="49">
        <v>2.0650000000000002E-2</v>
      </c>
      <c r="AF461" s="49">
        <v>3.3999999999999998E-3</v>
      </c>
      <c r="AG461" s="49">
        <v>0</v>
      </c>
      <c r="AH461" s="49">
        <v>0</v>
      </c>
      <c r="AI461" s="49">
        <v>0</v>
      </c>
      <c r="AJ461" s="49">
        <v>0</v>
      </c>
      <c r="AK461" s="49">
        <v>0</v>
      </c>
      <c r="AL461" s="49">
        <v>0</v>
      </c>
      <c r="AM461" s="49">
        <v>0</v>
      </c>
      <c r="AN461" s="49">
        <v>0</v>
      </c>
      <c r="AO461" s="49">
        <v>0</v>
      </c>
      <c r="AP461" s="49">
        <v>0</v>
      </c>
      <c r="AQ461" s="47" t="s">
        <v>3487</v>
      </c>
      <c r="AR461" s="48">
        <v>0</v>
      </c>
      <c r="AT461" s="46" t="s">
        <v>1651</v>
      </c>
      <c r="AU461" s="45">
        <v>1</v>
      </c>
      <c r="AV461" s="44" t="s">
        <v>3488</v>
      </c>
      <c r="AW461" s="43">
        <v>44622</v>
      </c>
      <c r="AX461" s="42">
        <v>23.396000000000001</v>
      </c>
      <c r="AY461" s="41">
        <v>1</v>
      </c>
      <c r="AZ461" s="40"/>
      <c r="BA461" s="40"/>
      <c r="BB461" s="40"/>
      <c r="BC461" s="40"/>
      <c r="BD461" s="40"/>
      <c r="BE461" s="40"/>
      <c r="BF461" s="39">
        <v>0</v>
      </c>
      <c r="BG461" s="38">
        <v>0</v>
      </c>
      <c r="BK461" s="37"/>
      <c r="BL461" s="37"/>
      <c r="BM461" s="37"/>
      <c r="BN461" s="32"/>
      <c r="BP461" s="36"/>
      <c r="BQ461" s="36"/>
      <c r="BR461" s="36"/>
      <c r="CE461" s="35">
        <f t="shared" si="95"/>
        <v>0</v>
      </c>
      <c r="CF461" s="33">
        <f t="shared" si="96"/>
        <v>0</v>
      </c>
      <c r="CG461" s="34">
        <f t="shared" si="97"/>
        <v>5.8186299999999997</v>
      </c>
      <c r="CH461" s="33">
        <f t="shared" si="98"/>
        <v>1.9273500000000001</v>
      </c>
    </row>
    <row r="462" spans="1:86" ht="225" customHeight="1" x14ac:dyDescent="0.25">
      <c r="A462" s="53">
        <v>0</v>
      </c>
      <c r="B462" s="52" t="s">
        <v>2683</v>
      </c>
      <c r="C462" s="51">
        <v>300000004244</v>
      </c>
      <c r="D462" s="51">
        <v>1020207194</v>
      </c>
      <c r="E462" s="50" t="s">
        <v>2816</v>
      </c>
      <c r="F462" s="48">
        <v>0</v>
      </c>
      <c r="G462" s="48">
        <v>0</v>
      </c>
      <c r="H462" s="48">
        <v>0</v>
      </c>
      <c r="I462" s="48">
        <v>0</v>
      </c>
      <c r="J462" s="48">
        <v>0</v>
      </c>
      <c r="K462" s="48">
        <v>0</v>
      </c>
      <c r="L462" s="48">
        <v>0</v>
      </c>
      <c r="M462" s="48">
        <v>0</v>
      </c>
      <c r="N462" s="48">
        <v>0</v>
      </c>
      <c r="O462" s="48">
        <f t="shared" si="91"/>
        <v>372.90976999999992</v>
      </c>
      <c r="P462" s="48">
        <f t="shared" si="92"/>
        <v>318.31409000000002</v>
      </c>
      <c r="Q462" s="48">
        <v>61.134060000000005</v>
      </c>
      <c r="R462" s="48">
        <v>57.917450000000002</v>
      </c>
      <c r="S462" s="48">
        <v>19.299679999999999</v>
      </c>
      <c r="T462" s="48">
        <v>16.083069999999999</v>
      </c>
      <c r="U462" s="48">
        <v>41.834380000000003</v>
      </c>
      <c r="V462" s="48">
        <v>41.834380000000003</v>
      </c>
      <c r="W462" s="48">
        <v>308.27441999999996</v>
      </c>
      <c r="X462" s="48">
        <v>256.89535000000001</v>
      </c>
      <c r="Y462" s="48">
        <v>0</v>
      </c>
      <c r="Z462" s="48">
        <v>0</v>
      </c>
      <c r="AA462" s="49">
        <f t="shared" si="93"/>
        <v>3.50129</v>
      </c>
      <c r="AB462" s="49">
        <f t="shared" si="94"/>
        <v>3.50129</v>
      </c>
      <c r="AC462" s="49">
        <v>2.3803700000000001</v>
      </c>
      <c r="AD462" s="49">
        <v>0.69429000000000007</v>
      </c>
      <c r="AE462" s="49">
        <v>0.36537999999999998</v>
      </c>
      <c r="AF462" s="49">
        <v>6.1249999999999999E-2</v>
      </c>
      <c r="AG462" s="49">
        <v>0</v>
      </c>
      <c r="AH462" s="49">
        <v>0</v>
      </c>
      <c r="AI462" s="49">
        <v>0</v>
      </c>
      <c r="AJ462" s="49">
        <v>0</v>
      </c>
      <c r="AK462" s="49">
        <v>0</v>
      </c>
      <c r="AL462" s="49">
        <v>0</v>
      </c>
      <c r="AM462" s="49">
        <v>0</v>
      </c>
      <c r="AN462" s="49">
        <v>0</v>
      </c>
      <c r="AO462" s="49">
        <v>0</v>
      </c>
      <c r="AP462" s="49">
        <v>0</v>
      </c>
      <c r="AQ462" s="47" t="s">
        <v>3489</v>
      </c>
      <c r="AR462" s="48">
        <v>0</v>
      </c>
      <c r="AT462" s="46" t="s">
        <v>1443</v>
      </c>
      <c r="AU462" s="45">
        <v>0</v>
      </c>
      <c r="AV462" s="44" t="s">
        <v>3490</v>
      </c>
      <c r="AW462" s="43" t="s">
        <v>3491</v>
      </c>
      <c r="AX462" s="42" t="s">
        <v>3492</v>
      </c>
      <c r="AY462" s="41" t="s">
        <v>3493</v>
      </c>
      <c r="AZ462" s="40"/>
      <c r="BA462" s="40"/>
      <c r="BB462" s="40"/>
      <c r="BC462" s="40"/>
      <c r="BD462" s="40"/>
      <c r="BE462" s="40"/>
      <c r="BF462" s="39">
        <v>0</v>
      </c>
      <c r="BG462" s="38">
        <v>0</v>
      </c>
      <c r="BK462" s="37"/>
      <c r="BL462" s="37"/>
      <c r="BM462" s="37"/>
      <c r="BN462" s="32"/>
      <c r="BP462" s="36"/>
      <c r="BQ462" s="36"/>
      <c r="BR462" s="36"/>
      <c r="CE462" s="35">
        <f t="shared" si="95"/>
        <v>0</v>
      </c>
      <c r="CF462" s="33">
        <f t="shared" si="96"/>
        <v>0</v>
      </c>
      <c r="CG462" s="34">
        <f t="shared" si="97"/>
        <v>41.834380000000003</v>
      </c>
      <c r="CH462" s="33">
        <f t="shared" si="98"/>
        <v>16.083069999999999</v>
      </c>
    </row>
    <row r="463" spans="1:86" ht="409.5" customHeight="1" x14ac:dyDescent="0.25">
      <c r="A463" s="53">
        <v>0</v>
      </c>
      <c r="B463" s="52" t="s">
        <v>2683</v>
      </c>
      <c r="C463" s="51">
        <v>300000004191</v>
      </c>
      <c r="D463" s="51">
        <v>1020207184</v>
      </c>
      <c r="E463" s="50" t="s">
        <v>2817</v>
      </c>
      <c r="F463" s="48">
        <v>0</v>
      </c>
      <c r="G463" s="48">
        <v>0</v>
      </c>
      <c r="H463" s="48">
        <v>0</v>
      </c>
      <c r="I463" s="48">
        <v>0</v>
      </c>
      <c r="J463" s="48">
        <v>0</v>
      </c>
      <c r="K463" s="48">
        <v>0</v>
      </c>
      <c r="L463" s="48">
        <v>0</v>
      </c>
      <c r="M463" s="48">
        <v>0</v>
      </c>
      <c r="N463" s="48">
        <v>0</v>
      </c>
      <c r="O463" s="48">
        <f t="shared" si="91"/>
        <v>1181.2593799999997</v>
      </c>
      <c r="P463" s="48">
        <f t="shared" si="92"/>
        <v>1016.7888899999999</v>
      </c>
      <c r="Q463" s="48">
        <v>255.47877999999997</v>
      </c>
      <c r="R463" s="48">
        <v>241.24225000000001</v>
      </c>
      <c r="S463" s="48">
        <v>85.419159999999991</v>
      </c>
      <c r="T463" s="48">
        <v>71.182629999999989</v>
      </c>
      <c r="U463" s="48">
        <v>170.05962</v>
      </c>
      <c r="V463" s="48">
        <v>170.05962</v>
      </c>
      <c r="W463" s="48">
        <v>901.40376999999989</v>
      </c>
      <c r="X463" s="48">
        <v>751.16980999999987</v>
      </c>
      <c r="Y463" s="48">
        <v>0</v>
      </c>
      <c r="Z463" s="48">
        <v>0</v>
      </c>
      <c r="AA463" s="49">
        <f t="shared" si="93"/>
        <v>24.376829999999998</v>
      </c>
      <c r="AB463" s="49">
        <f t="shared" si="94"/>
        <v>24.376829999999998</v>
      </c>
      <c r="AC463" s="49">
        <v>5.4364699999999999</v>
      </c>
      <c r="AD463" s="49">
        <v>1.58768</v>
      </c>
      <c r="AE463" s="49">
        <v>17.2133</v>
      </c>
      <c r="AF463" s="49">
        <v>0.13938</v>
      </c>
      <c r="AG463" s="49">
        <v>0</v>
      </c>
      <c r="AH463" s="49">
        <v>0</v>
      </c>
      <c r="AI463" s="49">
        <v>0</v>
      </c>
      <c r="AJ463" s="49">
        <v>0</v>
      </c>
      <c r="AK463" s="49">
        <v>0</v>
      </c>
      <c r="AL463" s="49">
        <v>0</v>
      </c>
      <c r="AM463" s="49">
        <v>0</v>
      </c>
      <c r="AN463" s="49">
        <v>0</v>
      </c>
      <c r="AO463" s="49">
        <v>0</v>
      </c>
      <c r="AP463" s="49">
        <v>0</v>
      </c>
      <c r="AQ463" s="47" t="s">
        <v>3494</v>
      </c>
      <c r="AR463" s="48">
        <v>0</v>
      </c>
      <c r="AT463" s="46" t="s">
        <v>1443</v>
      </c>
      <c r="AU463" s="45">
        <v>0</v>
      </c>
      <c r="AV463" s="44" t="s">
        <v>3495</v>
      </c>
      <c r="AW463" s="43" t="s">
        <v>3496</v>
      </c>
      <c r="AX463" s="42" t="s">
        <v>3497</v>
      </c>
      <c r="AY463" s="41" t="s">
        <v>3498</v>
      </c>
      <c r="AZ463" s="40"/>
      <c r="BA463" s="40"/>
      <c r="BB463" s="40"/>
      <c r="BC463" s="40"/>
      <c r="BD463" s="40"/>
      <c r="BE463" s="40"/>
      <c r="BF463" s="39">
        <v>0</v>
      </c>
      <c r="BG463" s="38">
        <v>0</v>
      </c>
      <c r="BK463" s="37"/>
      <c r="BL463" s="37"/>
      <c r="BM463" s="37"/>
      <c r="BN463" s="32"/>
      <c r="BP463" s="36"/>
      <c r="BQ463" s="36"/>
      <c r="BR463" s="36"/>
      <c r="CE463" s="35">
        <f t="shared" si="95"/>
        <v>0</v>
      </c>
      <c r="CF463" s="33">
        <f t="shared" si="96"/>
        <v>0</v>
      </c>
      <c r="CG463" s="34">
        <f t="shared" si="97"/>
        <v>170.05962</v>
      </c>
      <c r="CH463" s="33">
        <f t="shared" si="98"/>
        <v>71.182629999999989</v>
      </c>
    </row>
    <row r="464" spans="1:86" ht="90" customHeight="1" x14ac:dyDescent="0.25">
      <c r="A464" s="53">
        <v>0</v>
      </c>
      <c r="B464" s="52" t="s">
        <v>2683</v>
      </c>
      <c r="C464" s="51">
        <v>300000004224</v>
      </c>
      <c r="D464" s="51">
        <v>1020207195</v>
      </c>
      <c r="E464" s="50" t="s">
        <v>2818</v>
      </c>
      <c r="F464" s="48">
        <v>0</v>
      </c>
      <c r="G464" s="48">
        <v>0</v>
      </c>
      <c r="H464" s="48">
        <v>0</v>
      </c>
      <c r="I464" s="48">
        <v>0</v>
      </c>
      <c r="J464" s="48">
        <v>0</v>
      </c>
      <c r="K464" s="48">
        <v>0</v>
      </c>
      <c r="L464" s="48">
        <v>0</v>
      </c>
      <c r="M464" s="48">
        <v>0</v>
      </c>
      <c r="N464" s="48">
        <v>0</v>
      </c>
      <c r="O464" s="48">
        <f t="shared" si="91"/>
        <v>108.03398</v>
      </c>
      <c r="P464" s="48">
        <f t="shared" si="92"/>
        <v>92.294979999999995</v>
      </c>
      <c r="Q464" s="48">
        <v>18.4346</v>
      </c>
      <c r="R464" s="48">
        <v>17.40306</v>
      </c>
      <c r="S464" s="48">
        <v>6.1892399999999999</v>
      </c>
      <c r="T464" s="48">
        <v>5.1577000000000002</v>
      </c>
      <c r="U464" s="48">
        <v>12.24536</v>
      </c>
      <c r="V464" s="48">
        <v>12.24536</v>
      </c>
      <c r="W464" s="48">
        <v>88.244759999999999</v>
      </c>
      <c r="X464" s="48">
        <v>73.537300000000002</v>
      </c>
      <c r="Y464" s="48">
        <v>0</v>
      </c>
      <c r="Z464" s="48">
        <v>0</v>
      </c>
      <c r="AA464" s="49">
        <f t="shared" si="93"/>
        <v>1.3546200000000002</v>
      </c>
      <c r="AB464" s="49">
        <f t="shared" si="94"/>
        <v>1.3546200000000002</v>
      </c>
      <c r="AC464" s="49">
        <v>0.92218</v>
      </c>
      <c r="AD464" s="49">
        <v>0.26848</v>
      </c>
      <c r="AE464" s="49">
        <v>0.14011999999999999</v>
      </c>
      <c r="AF464" s="49">
        <v>2.384E-2</v>
      </c>
      <c r="AG464" s="49">
        <v>0</v>
      </c>
      <c r="AH464" s="49">
        <v>0</v>
      </c>
      <c r="AI464" s="49">
        <v>0</v>
      </c>
      <c r="AJ464" s="49">
        <v>0</v>
      </c>
      <c r="AK464" s="49">
        <v>0</v>
      </c>
      <c r="AL464" s="49">
        <v>0</v>
      </c>
      <c r="AM464" s="49">
        <v>0</v>
      </c>
      <c r="AN464" s="49">
        <v>0</v>
      </c>
      <c r="AO464" s="49">
        <v>0</v>
      </c>
      <c r="AP464" s="49">
        <v>0</v>
      </c>
      <c r="AQ464" s="47" t="s">
        <v>3499</v>
      </c>
      <c r="AR464" s="48">
        <v>0</v>
      </c>
      <c r="AT464" s="46" t="s">
        <v>1443</v>
      </c>
      <c r="AU464" s="45">
        <v>0</v>
      </c>
      <c r="AV464" s="44" t="s">
        <v>3500</v>
      </c>
      <c r="AW464" s="43" t="s">
        <v>3501</v>
      </c>
      <c r="AX464" s="42" t="s">
        <v>3502</v>
      </c>
      <c r="AY464" s="41" t="s">
        <v>3503</v>
      </c>
      <c r="AZ464" s="40"/>
      <c r="BA464" s="40"/>
      <c r="BB464" s="40"/>
      <c r="BC464" s="40"/>
      <c r="BD464" s="40"/>
      <c r="BE464" s="40"/>
      <c r="BF464" s="39">
        <v>0</v>
      </c>
      <c r="BG464" s="38">
        <v>0</v>
      </c>
      <c r="BK464" s="37"/>
      <c r="BL464" s="37"/>
      <c r="BM464" s="37"/>
      <c r="BN464" s="32"/>
      <c r="BP464" s="36"/>
      <c r="BQ464" s="36"/>
      <c r="BR464" s="36"/>
      <c r="CE464" s="35">
        <f t="shared" si="95"/>
        <v>0</v>
      </c>
      <c r="CF464" s="33">
        <f t="shared" si="96"/>
        <v>0</v>
      </c>
      <c r="CG464" s="34">
        <f t="shared" si="97"/>
        <v>12.24536</v>
      </c>
      <c r="CH464" s="33">
        <f t="shared" si="98"/>
        <v>5.1577000000000002</v>
      </c>
    </row>
    <row r="465" spans="1:86" ht="62.25" customHeight="1" x14ac:dyDescent="0.25">
      <c r="A465" s="53">
        <v>0</v>
      </c>
      <c r="B465" s="52" t="s">
        <v>2683</v>
      </c>
      <c r="C465" s="51">
        <v>300000004227</v>
      </c>
      <c r="D465" s="51">
        <v>1020207151</v>
      </c>
      <c r="E465" s="50" t="s">
        <v>2819</v>
      </c>
      <c r="F465" s="48">
        <v>0</v>
      </c>
      <c r="G465" s="48">
        <v>0</v>
      </c>
      <c r="H465" s="48">
        <v>0</v>
      </c>
      <c r="I465" s="48">
        <v>0</v>
      </c>
      <c r="J465" s="48">
        <v>0</v>
      </c>
      <c r="K465" s="48">
        <v>0</v>
      </c>
      <c r="L465" s="48">
        <v>0</v>
      </c>
      <c r="M465" s="48">
        <v>0</v>
      </c>
      <c r="N465" s="48">
        <v>0</v>
      </c>
      <c r="O465" s="48">
        <f t="shared" si="91"/>
        <v>2694.6229499999999</v>
      </c>
      <c r="P465" s="48">
        <f t="shared" si="92"/>
        <v>2282.67544</v>
      </c>
      <c r="Q465" s="48">
        <v>312.25626</v>
      </c>
      <c r="R465" s="48">
        <v>294.64829000000003</v>
      </c>
      <c r="S465" s="48">
        <v>105.64885</v>
      </c>
      <c r="T465" s="48">
        <v>88.040880000000016</v>
      </c>
      <c r="U465" s="48">
        <v>206.60740999999999</v>
      </c>
      <c r="V465" s="48">
        <v>206.60740999999999</v>
      </c>
      <c r="W465" s="48">
        <v>2366.03719</v>
      </c>
      <c r="X465" s="48">
        <v>1971.6976500000001</v>
      </c>
      <c r="Y465" s="48">
        <v>0</v>
      </c>
      <c r="Z465" s="48">
        <v>0</v>
      </c>
      <c r="AA465" s="49">
        <f t="shared" si="93"/>
        <v>16.329500000000003</v>
      </c>
      <c r="AB465" s="49">
        <f t="shared" si="94"/>
        <v>16.329500000000003</v>
      </c>
      <c r="AC465" s="49">
        <v>11.08644</v>
      </c>
      <c r="AD465" s="49">
        <v>3.2397400000000003</v>
      </c>
      <c r="AE465" s="49">
        <v>1.7195800000000001</v>
      </c>
      <c r="AF465" s="49">
        <v>0.28373999999999999</v>
      </c>
      <c r="AG465" s="49">
        <v>0</v>
      </c>
      <c r="AH465" s="49">
        <v>0</v>
      </c>
      <c r="AI465" s="49">
        <v>0</v>
      </c>
      <c r="AJ465" s="49">
        <v>0</v>
      </c>
      <c r="AK465" s="49">
        <v>0</v>
      </c>
      <c r="AL465" s="49">
        <v>0</v>
      </c>
      <c r="AM465" s="49">
        <v>0</v>
      </c>
      <c r="AN465" s="49">
        <v>0</v>
      </c>
      <c r="AO465" s="49">
        <v>0</v>
      </c>
      <c r="AP465" s="49">
        <v>0</v>
      </c>
      <c r="AQ465" s="47" t="s">
        <v>3504</v>
      </c>
      <c r="AR465" s="48">
        <v>0</v>
      </c>
      <c r="AT465" s="46" t="s">
        <v>1443</v>
      </c>
      <c r="AU465" s="45">
        <v>0</v>
      </c>
      <c r="AV465" s="44" t="s">
        <v>3505</v>
      </c>
      <c r="AW465" s="43" t="s">
        <v>3506</v>
      </c>
      <c r="AX465" s="115" t="s">
        <v>3507</v>
      </c>
      <c r="AY465" s="41" t="s">
        <v>3508</v>
      </c>
      <c r="AZ465" s="40"/>
      <c r="BA465" s="40"/>
      <c r="BB465" s="40"/>
      <c r="BC465" s="40"/>
      <c r="BD465" s="40"/>
      <c r="BE465" s="40"/>
      <c r="BF465" s="39">
        <v>0</v>
      </c>
      <c r="BG465" s="38">
        <v>0</v>
      </c>
      <c r="BK465" s="37"/>
      <c r="BL465" s="37"/>
      <c r="BM465" s="37"/>
      <c r="BN465" s="32"/>
      <c r="BP465" s="36"/>
      <c r="BQ465" s="36"/>
      <c r="BR465" s="36"/>
      <c r="CE465" s="35">
        <f t="shared" si="95"/>
        <v>0</v>
      </c>
      <c r="CF465" s="33">
        <f t="shared" si="96"/>
        <v>0</v>
      </c>
      <c r="CG465" s="34">
        <f t="shared" si="97"/>
        <v>206.60740999999999</v>
      </c>
      <c r="CH465" s="33">
        <f t="shared" si="98"/>
        <v>88.040880000000016</v>
      </c>
    </row>
    <row r="466" spans="1:86" ht="165" customHeight="1" x14ac:dyDescent="0.25">
      <c r="A466" s="53">
        <v>0</v>
      </c>
      <c r="B466" s="52" t="s">
        <v>2683</v>
      </c>
      <c r="C466" s="51">
        <v>300000004228</v>
      </c>
      <c r="D466" s="51">
        <v>1020207174</v>
      </c>
      <c r="E466" s="50" t="s">
        <v>2820</v>
      </c>
      <c r="F466" s="48">
        <v>0</v>
      </c>
      <c r="G466" s="48">
        <v>0</v>
      </c>
      <c r="H466" s="48">
        <v>0</v>
      </c>
      <c r="I466" s="48">
        <v>0</v>
      </c>
      <c r="J466" s="48">
        <v>0</v>
      </c>
      <c r="K466" s="48">
        <v>0</v>
      </c>
      <c r="L466" s="48">
        <v>0</v>
      </c>
      <c r="M466" s="48">
        <v>0</v>
      </c>
      <c r="N466" s="48">
        <v>0</v>
      </c>
      <c r="O466" s="48">
        <f t="shared" si="91"/>
        <v>364.27169000000004</v>
      </c>
      <c r="P466" s="48">
        <f t="shared" si="92"/>
        <v>307.50431999999995</v>
      </c>
      <c r="Q466" s="48">
        <v>31.165179999999999</v>
      </c>
      <c r="R466" s="48">
        <v>29.49823</v>
      </c>
      <c r="S466" s="48">
        <v>10.001709999999999</v>
      </c>
      <c r="T466" s="48">
        <v>8.3347599999999993</v>
      </c>
      <c r="U466" s="48">
        <v>21.163469999999997</v>
      </c>
      <c r="V466" s="48">
        <v>21.163469999999997</v>
      </c>
      <c r="W466" s="48">
        <v>330.60250000000002</v>
      </c>
      <c r="X466" s="48">
        <v>275.50207999999998</v>
      </c>
      <c r="Y466" s="48">
        <v>0</v>
      </c>
      <c r="Z466" s="48">
        <v>0</v>
      </c>
      <c r="AA466" s="49">
        <f t="shared" si="93"/>
        <v>2.5040100000000001</v>
      </c>
      <c r="AB466" s="49">
        <f t="shared" si="94"/>
        <v>2.5040100000000001</v>
      </c>
      <c r="AC466" s="49">
        <v>1.7032800000000001</v>
      </c>
      <c r="AD466" s="49">
        <v>0.49642999999999998</v>
      </c>
      <c r="AE466" s="49">
        <v>0.26038</v>
      </c>
      <c r="AF466" s="49">
        <v>4.3920000000000001E-2</v>
      </c>
      <c r="AG466" s="49">
        <v>0</v>
      </c>
      <c r="AH466" s="49">
        <v>0</v>
      </c>
      <c r="AI466" s="49">
        <v>0</v>
      </c>
      <c r="AJ466" s="49">
        <v>0</v>
      </c>
      <c r="AK466" s="49">
        <v>0</v>
      </c>
      <c r="AL466" s="49">
        <v>0</v>
      </c>
      <c r="AM466" s="49">
        <v>0</v>
      </c>
      <c r="AN466" s="49">
        <v>0</v>
      </c>
      <c r="AO466" s="49">
        <v>0</v>
      </c>
      <c r="AP466" s="49">
        <v>0</v>
      </c>
      <c r="AQ466" s="47" t="s">
        <v>3509</v>
      </c>
      <c r="AR466" s="48">
        <v>0</v>
      </c>
      <c r="AT466" s="46" t="s">
        <v>1443</v>
      </c>
      <c r="AU466" s="45">
        <v>0</v>
      </c>
      <c r="AV466" s="44" t="s">
        <v>3510</v>
      </c>
      <c r="AW466" s="43" t="s">
        <v>3511</v>
      </c>
      <c r="AX466" s="42" t="s">
        <v>3512</v>
      </c>
      <c r="AY466" s="41" t="s">
        <v>3513</v>
      </c>
      <c r="AZ466" s="40"/>
      <c r="BA466" s="40"/>
      <c r="BB466" s="40"/>
      <c r="BC466" s="40"/>
      <c r="BD466" s="40"/>
      <c r="BE466" s="40"/>
      <c r="BF466" s="39">
        <v>0</v>
      </c>
      <c r="BG466" s="38">
        <v>0</v>
      </c>
      <c r="BK466" s="37"/>
      <c r="BL466" s="37"/>
      <c r="BM466" s="37"/>
      <c r="BN466" s="32"/>
      <c r="BP466" s="36"/>
      <c r="BQ466" s="36"/>
      <c r="BR466" s="36"/>
      <c r="CE466" s="35">
        <f t="shared" si="95"/>
        <v>0</v>
      </c>
      <c r="CF466" s="33">
        <f t="shared" si="96"/>
        <v>0</v>
      </c>
      <c r="CG466" s="34">
        <f t="shared" si="97"/>
        <v>21.163469999999997</v>
      </c>
      <c r="CH466" s="33">
        <f t="shared" si="98"/>
        <v>8.3347599999999993</v>
      </c>
    </row>
    <row r="467" spans="1:86" ht="409.5" customHeight="1" x14ac:dyDescent="0.25">
      <c r="A467" s="53">
        <v>0</v>
      </c>
      <c r="B467" s="52" t="s">
        <v>2683</v>
      </c>
      <c r="C467" s="51">
        <v>300000004236</v>
      </c>
      <c r="D467" s="51">
        <v>1020207175</v>
      </c>
      <c r="E467" s="50" t="s">
        <v>2821</v>
      </c>
      <c r="F467" s="48">
        <v>0</v>
      </c>
      <c r="G467" s="48">
        <v>0</v>
      </c>
      <c r="H467" s="48">
        <v>0</v>
      </c>
      <c r="I467" s="48">
        <v>0</v>
      </c>
      <c r="J467" s="48">
        <v>0</v>
      </c>
      <c r="K467" s="48">
        <v>0</v>
      </c>
      <c r="L467" s="48">
        <v>0</v>
      </c>
      <c r="M467" s="48">
        <v>0</v>
      </c>
      <c r="N467" s="48">
        <v>0</v>
      </c>
      <c r="O467" s="48">
        <f t="shared" si="91"/>
        <v>761.96410000000014</v>
      </c>
      <c r="P467" s="48">
        <f t="shared" si="92"/>
        <v>650.14321000000007</v>
      </c>
      <c r="Q467" s="48">
        <v>113.59454000000001</v>
      </c>
      <c r="R467" s="48">
        <v>108.2698</v>
      </c>
      <c r="S467" s="48">
        <v>31.948430000000002</v>
      </c>
      <c r="T467" s="48">
        <v>26.62369</v>
      </c>
      <c r="U467" s="48">
        <v>81.646109999999993</v>
      </c>
      <c r="V467" s="48">
        <v>81.646109999999993</v>
      </c>
      <c r="W467" s="48">
        <v>638.97691000000009</v>
      </c>
      <c r="X467" s="48">
        <v>532.48076000000003</v>
      </c>
      <c r="Y467" s="48">
        <v>0</v>
      </c>
      <c r="Z467" s="48">
        <v>0</v>
      </c>
      <c r="AA467" s="49">
        <f t="shared" si="93"/>
        <v>9.3926500000000015</v>
      </c>
      <c r="AB467" s="49">
        <f t="shared" si="94"/>
        <v>9.3926500000000015</v>
      </c>
      <c r="AC467" s="49">
        <v>6.3792799999999996</v>
      </c>
      <c r="AD467" s="49">
        <v>1.86321</v>
      </c>
      <c r="AE467" s="49">
        <v>0.98665000000000003</v>
      </c>
      <c r="AF467" s="49">
        <v>0.16350999999999999</v>
      </c>
      <c r="AG467" s="49">
        <v>0</v>
      </c>
      <c r="AH467" s="49">
        <v>0</v>
      </c>
      <c r="AI467" s="49">
        <v>0</v>
      </c>
      <c r="AJ467" s="49">
        <v>0</v>
      </c>
      <c r="AK467" s="49">
        <v>0</v>
      </c>
      <c r="AL467" s="49">
        <v>0</v>
      </c>
      <c r="AM467" s="49">
        <v>0</v>
      </c>
      <c r="AN467" s="49">
        <v>0</v>
      </c>
      <c r="AO467" s="49">
        <v>0</v>
      </c>
      <c r="AP467" s="49">
        <v>0</v>
      </c>
      <c r="AQ467" s="47" t="s">
        <v>3514</v>
      </c>
      <c r="AR467" s="48">
        <v>0</v>
      </c>
      <c r="AT467" s="46" t="s">
        <v>1443</v>
      </c>
      <c r="AU467" s="45">
        <v>0</v>
      </c>
      <c r="AV467" s="44" t="s">
        <v>3515</v>
      </c>
      <c r="AW467" s="43" t="s">
        <v>3516</v>
      </c>
      <c r="AX467" s="115" t="s">
        <v>3517</v>
      </c>
      <c r="AY467" s="41" t="s">
        <v>3518</v>
      </c>
      <c r="AZ467" s="40"/>
      <c r="BA467" s="40"/>
      <c r="BB467" s="40"/>
      <c r="BC467" s="40"/>
      <c r="BD467" s="40"/>
      <c r="BE467" s="40"/>
      <c r="BF467" s="39">
        <v>0</v>
      </c>
      <c r="BG467" s="38">
        <v>0</v>
      </c>
      <c r="BK467" s="37"/>
      <c r="BL467" s="37"/>
      <c r="BM467" s="37"/>
      <c r="BN467" s="32"/>
      <c r="BP467" s="36"/>
      <c r="BQ467" s="36"/>
      <c r="BR467" s="36"/>
      <c r="CE467" s="35">
        <f t="shared" si="95"/>
        <v>0</v>
      </c>
      <c r="CF467" s="33">
        <f t="shared" si="96"/>
        <v>0</v>
      </c>
      <c r="CG467" s="34">
        <f t="shared" si="97"/>
        <v>81.646109999999993</v>
      </c>
      <c r="CH467" s="33">
        <f t="shared" si="98"/>
        <v>26.62369</v>
      </c>
    </row>
    <row r="468" spans="1:86" ht="60" customHeight="1" x14ac:dyDescent="0.25">
      <c r="A468" s="53">
        <v>0</v>
      </c>
      <c r="B468" s="52" t="s">
        <v>2683</v>
      </c>
      <c r="C468" s="51">
        <v>300000004237</v>
      </c>
      <c r="D468" s="51">
        <v>1020207196</v>
      </c>
      <c r="E468" s="50" t="s">
        <v>2822</v>
      </c>
      <c r="F468" s="48">
        <v>0</v>
      </c>
      <c r="G468" s="48">
        <v>0</v>
      </c>
      <c r="H468" s="48">
        <v>0</v>
      </c>
      <c r="I468" s="48">
        <v>0</v>
      </c>
      <c r="J468" s="48">
        <v>0</v>
      </c>
      <c r="K468" s="48">
        <v>0</v>
      </c>
      <c r="L468" s="48">
        <v>0</v>
      </c>
      <c r="M468" s="48">
        <v>0</v>
      </c>
      <c r="N468" s="48">
        <v>0</v>
      </c>
      <c r="O468" s="48">
        <f t="shared" si="91"/>
        <v>180.44766999999999</v>
      </c>
      <c r="P468" s="48">
        <f t="shared" si="92"/>
        <v>153.32429999999999</v>
      </c>
      <c r="Q468" s="48">
        <v>24.812670000000001</v>
      </c>
      <c r="R468" s="48">
        <v>23.482559999999999</v>
      </c>
      <c r="S468" s="48">
        <v>7.9806899999999992</v>
      </c>
      <c r="T468" s="48">
        <v>6.6505799999999997</v>
      </c>
      <c r="U468" s="48">
        <v>16.831980000000001</v>
      </c>
      <c r="V468" s="48">
        <v>16.831980000000001</v>
      </c>
      <c r="W468" s="48">
        <v>154.75957</v>
      </c>
      <c r="X468" s="48">
        <v>128.96630999999999</v>
      </c>
      <c r="Y468" s="48">
        <v>0</v>
      </c>
      <c r="Z468" s="48">
        <v>0</v>
      </c>
      <c r="AA468" s="49">
        <f t="shared" si="93"/>
        <v>0.87543000000000004</v>
      </c>
      <c r="AB468" s="49">
        <f t="shared" si="94"/>
        <v>0.87543000000000004</v>
      </c>
      <c r="AC468" s="49">
        <v>0.59516999999999998</v>
      </c>
      <c r="AD468" s="49">
        <v>0.17358999999999999</v>
      </c>
      <c r="AE468" s="49">
        <v>9.1359999999999997E-2</v>
      </c>
      <c r="AF468" s="49">
        <v>1.5309999999999999E-2</v>
      </c>
      <c r="AG468" s="49">
        <v>0</v>
      </c>
      <c r="AH468" s="49">
        <v>0</v>
      </c>
      <c r="AI468" s="49">
        <v>0</v>
      </c>
      <c r="AJ468" s="49">
        <v>0</v>
      </c>
      <c r="AK468" s="49">
        <v>0</v>
      </c>
      <c r="AL468" s="49">
        <v>0</v>
      </c>
      <c r="AM468" s="49">
        <v>0</v>
      </c>
      <c r="AN468" s="49">
        <v>0</v>
      </c>
      <c r="AO468" s="49">
        <v>0</v>
      </c>
      <c r="AP468" s="49">
        <v>0</v>
      </c>
      <c r="AQ468" s="47" t="s">
        <v>3519</v>
      </c>
      <c r="AR468" s="48">
        <v>0</v>
      </c>
      <c r="AT468" s="46" t="s">
        <v>1443</v>
      </c>
      <c r="AU468" s="45">
        <v>0</v>
      </c>
      <c r="AV468" s="44" t="s">
        <v>3520</v>
      </c>
      <c r="AW468" s="43" t="s">
        <v>3521</v>
      </c>
      <c r="AX468" s="42" t="s">
        <v>3522</v>
      </c>
      <c r="AY468" s="41" t="s">
        <v>3523</v>
      </c>
      <c r="AZ468" s="40"/>
      <c r="BA468" s="40"/>
      <c r="BB468" s="40"/>
      <c r="BC468" s="40"/>
      <c r="BD468" s="40"/>
      <c r="BE468" s="40"/>
      <c r="BF468" s="39">
        <v>0</v>
      </c>
      <c r="BG468" s="38">
        <v>0</v>
      </c>
      <c r="BK468" s="37"/>
      <c r="BL468" s="37"/>
      <c r="BM468" s="37"/>
      <c r="BN468" s="32"/>
      <c r="BP468" s="36"/>
      <c r="BQ468" s="36"/>
      <c r="BR468" s="36"/>
      <c r="CE468" s="35">
        <f t="shared" si="95"/>
        <v>0</v>
      </c>
      <c r="CF468" s="33">
        <f t="shared" si="96"/>
        <v>0</v>
      </c>
      <c r="CG468" s="34">
        <f t="shared" si="97"/>
        <v>16.831980000000001</v>
      </c>
      <c r="CH468" s="33">
        <f t="shared" si="98"/>
        <v>6.6505799999999997</v>
      </c>
    </row>
    <row r="469" spans="1:86" ht="409.5" customHeight="1" x14ac:dyDescent="0.25">
      <c r="A469" s="53">
        <v>0</v>
      </c>
      <c r="B469" s="52" t="s">
        <v>2683</v>
      </c>
      <c r="C469" s="51">
        <v>300000004243</v>
      </c>
      <c r="D469" s="51">
        <v>1020207137</v>
      </c>
      <c r="E469" s="50" t="s">
        <v>2823</v>
      </c>
      <c r="F469" s="48">
        <v>0</v>
      </c>
      <c r="G469" s="48">
        <v>0</v>
      </c>
      <c r="H469" s="48">
        <v>0</v>
      </c>
      <c r="I469" s="48">
        <v>0</v>
      </c>
      <c r="J469" s="48">
        <v>0</v>
      </c>
      <c r="K469" s="48">
        <v>0</v>
      </c>
      <c r="L469" s="48">
        <v>0</v>
      </c>
      <c r="M469" s="48">
        <v>0</v>
      </c>
      <c r="N469" s="48">
        <v>0</v>
      </c>
      <c r="O469" s="48">
        <f t="shared" si="91"/>
        <v>5069.6690500000004</v>
      </c>
      <c r="P469" s="48">
        <f t="shared" si="92"/>
        <v>4285.4415900000004</v>
      </c>
      <c r="Q469" s="48">
        <v>505.38993000000005</v>
      </c>
      <c r="R469" s="48">
        <v>480.06096000000002</v>
      </c>
      <c r="S469" s="48">
        <v>151.97379999999998</v>
      </c>
      <c r="T469" s="48">
        <v>126.64483</v>
      </c>
      <c r="U469" s="48">
        <v>353.41613000000001</v>
      </c>
      <c r="V469" s="48">
        <v>353.41613000000001</v>
      </c>
      <c r="W469" s="48">
        <v>4553.3909400000002</v>
      </c>
      <c r="X469" s="48">
        <v>3794.4924500000002</v>
      </c>
      <c r="Y469" s="48">
        <v>0</v>
      </c>
      <c r="Z469" s="48">
        <v>0</v>
      </c>
      <c r="AA469" s="49">
        <f t="shared" si="93"/>
        <v>10.888179999999998</v>
      </c>
      <c r="AB469" s="49">
        <f t="shared" si="94"/>
        <v>10.888179999999998</v>
      </c>
      <c r="AC469" s="49">
        <v>7.3998200000000001</v>
      </c>
      <c r="AD469" s="49">
        <v>2.1593599999999999</v>
      </c>
      <c r="AE469" s="49">
        <v>1.1388499999999999</v>
      </c>
      <c r="AF469" s="49">
        <v>0.19014999999999999</v>
      </c>
      <c r="AG469" s="49">
        <v>0</v>
      </c>
      <c r="AH469" s="49">
        <v>0</v>
      </c>
      <c r="AI469" s="49">
        <v>0</v>
      </c>
      <c r="AJ469" s="49">
        <v>0</v>
      </c>
      <c r="AK469" s="49">
        <v>0</v>
      </c>
      <c r="AL469" s="49">
        <v>0</v>
      </c>
      <c r="AM469" s="49">
        <v>0</v>
      </c>
      <c r="AN469" s="49">
        <v>0</v>
      </c>
      <c r="AO469" s="49">
        <v>0</v>
      </c>
      <c r="AP469" s="49">
        <v>0</v>
      </c>
      <c r="AQ469" s="47" t="s">
        <v>3524</v>
      </c>
      <c r="AR469" s="48">
        <v>0</v>
      </c>
      <c r="AT469" s="46" t="s">
        <v>1443</v>
      </c>
      <c r="AU469" s="45">
        <v>0</v>
      </c>
      <c r="AV469" s="44" t="s">
        <v>3525</v>
      </c>
      <c r="AW469" s="43" t="s">
        <v>3526</v>
      </c>
      <c r="AX469" s="42" t="s">
        <v>3527</v>
      </c>
      <c r="AY469" s="41" t="s">
        <v>3528</v>
      </c>
      <c r="AZ469" s="40"/>
      <c r="BA469" s="40"/>
      <c r="BB469" s="40"/>
      <c r="BC469" s="40"/>
      <c r="BD469" s="40"/>
      <c r="BE469" s="40"/>
      <c r="BF469" s="39">
        <v>0</v>
      </c>
      <c r="BG469" s="38">
        <v>0</v>
      </c>
      <c r="BK469" s="37"/>
      <c r="BL469" s="37"/>
      <c r="BM469" s="37"/>
      <c r="BN469" s="32"/>
      <c r="BP469" s="36"/>
      <c r="BQ469" s="36"/>
      <c r="BR469" s="36"/>
      <c r="CE469" s="35">
        <f t="shared" si="95"/>
        <v>0</v>
      </c>
      <c r="CF469" s="33">
        <f t="shared" si="96"/>
        <v>0</v>
      </c>
      <c r="CG469" s="34">
        <f t="shared" si="97"/>
        <v>353.41613000000001</v>
      </c>
      <c r="CH469" s="33">
        <f t="shared" si="98"/>
        <v>126.64483</v>
      </c>
    </row>
    <row r="470" spans="1:86" ht="255" customHeight="1" x14ac:dyDescent="0.25">
      <c r="A470" s="53">
        <v>0</v>
      </c>
      <c r="B470" s="52" t="s">
        <v>2683</v>
      </c>
      <c r="C470" s="51">
        <v>300000004223</v>
      </c>
      <c r="D470" s="51">
        <v>1020207132</v>
      </c>
      <c r="E470" s="50" t="s">
        <v>2824</v>
      </c>
      <c r="F470" s="48">
        <v>0</v>
      </c>
      <c r="G470" s="48">
        <v>0</v>
      </c>
      <c r="H470" s="48">
        <v>0</v>
      </c>
      <c r="I470" s="48">
        <v>0</v>
      </c>
      <c r="J470" s="48">
        <v>0</v>
      </c>
      <c r="K470" s="48">
        <v>0</v>
      </c>
      <c r="L470" s="48">
        <v>0</v>
      </c>
      <c r="M470" s="48">
        <v>0</v>
      </c>
      <c r="N470" s="48">
        <v>0</v>
      </c>
      <c r="O470" s="48">
        <f t="shared" si="91"/>
        <v>548.65055999999993</v>
      </c>
      <c r="P470" s="48">
        <f t="shared" si="92"/>
        <v>466.15407000000005</v>
      </c>
      <c r="Q470" s="48">
        <v>74.075520000000012</v>
      </c>
      <c r="R470" s="48">
        <v>70.026070000000004</v>
      </c>
      <c r="S470" s="48">
        <v>24.296700000000001</v>
      </c>
      <c r="T470" s="48">
        <v>20.247250000000001</v>
      </c>
      <c r="U470" s="48">
        <v>49.778820000000003</v>
      </c>
      <c r="V470" s="48">
        <v>49.778820000000003</v>
      </c>
      <c r="W470" s="48">
        <v>470.68223999999998</v>
      </c>
      <c r="X470" s="48">
        <v>392.23520000000002</v>
      </c>
      <c r="Y470" s="48">
        <v>0</v>
      </c>
      <c r="Z470" s="48">
        <v>0</v>
      </c>
      <c r="AA470" s="49">
        <f t="shared" si="93"/>
        <v>3.8928000000000003</v>
      </c>
      <c r="AB470" s="49">
        <f t="shared" si="94"/>
        <v>3.8928000000000003</v>
      </c>
      <c r="AC470" s="49">
        <v>2.6461100000000002</v>
      </c>
      <c r="AD470" s="49">
        <v>0.77197000000000005</v>
      </c>
      <c r="AE470" s="49">
        <v>0.40667999999999999</v>
      </c>
      <c r="AF470" s="49">
        <v>6.8040000000000003E-2</v>
      </c>
      <c r="AG470" s="49">
        <v>0</v>
      </c>
      <c r="AH470" s="49">
        <v>0</v>
      </c>
      <c r="AI470" s="49">
        <v>0</v>
      </c>
      <c r="AJ470" s="49">
        <v>0</v>
      </c>
      <c r="AK470" s="49">
        <v>0</v>
      </c>
      <c r="AL470" s="49">
        <v>0</v>
      </c>
      <c r="AM470" s="49">
        <v>0</v>
      </c>
      <c r="AN470" s="49">
        <v>0</v>
      </c>
      <c r="AO470" s="49">
        <v>0</v>
      </c>
      <c r="AP470" s="49">
        <v>0</v>
      </c>
      <c r="AQ470" s="47" t="s">
        <v>3529</v>
      </c>
      <c r="AR470" s="48">
        <v>0</v>
      </c>
      <c r="AT470" s="46" t="s">
        <v>1443</v>
      </c>
      <c r="AU470" s="45">
        <v>0</v>
      </c>
      <c r="AV470" s="44" t="s">
        <v>3530</v>
      </c>
      <c r="AW470" s="43" t="s">
        <v>3531</v>
      </c>
      <c r="AX470" s="42" t="s">
        <v>3532</v>
      </c>
      <c r="AY470" s="41" t="s">
        <v>3533</v>
      </c>
      <c r="AZ470" s="40"/>
      <c r="BA470" s="40"/>
      <c r="BB470" s="40"/>
      <c r="BC470" s="40"/>
      <c r="BD470" s="40"/>
      <c r="BE470" s="40"/>
      <c r="BF470" s="39">
        <v>0</v>
      </c>
      <c r="BG470" s="38">
        <v>0</v>
      </c>
      <c r="BK470" s="37"/>
      <c r="BL470" s="37"/>
      <c r="BM470" s="37"/>
      <c r="BN470" s="32"/>
      <c r="BP470" s="36"/>
      <c r="BQ470" s="36"/>
      <c r="BR470" s="36"/>
      <c r="CE470" s="35">
        <f t="shared" si="95"/>
        <v>0</v>
      </c>
      <c r="CF470" s="33">
        <f t="shared" si="96"/>
        <v>0</v>
      </c>
      <c r="CG470" s="34">
        <f t="shared" si="97"/>
        <v>49.778820000000003</v>
      </c>
      <c r="CH470" s="33">
        <f t="shared" si="98"/>
        <v>20.247250000000001</v>
      </c>
    </row>
    <row r="471" spans="1:86" ht="210" x14ac:dyDescent="0.25">
      <c r="A471" s="53">
        <v>0</v>
      </c>
      <c r="B471" s="52">
        <v>0</v>
      </c>
      <c r="C471" s="51">
        <v>300000004350</v>
      </c>
      <c r="D471" s="51">
        <v>1020205874</v>
      </c>
      <c r="E471" s="50" t="s">
        <v>1646</v>
      </c>
      <c r="F471" s="48">
        <v>0</v>
      </c>
      <c r="G471" s="48">
        <v>0</v>
      </c>
      <c r="H471" s="48">
        <v>0</v>
      </c>
      <c r="I471" s="48">
        <v>0</v>
      </c>
      <c r="J471" s="48">
        <v>0</v>
      </c>
      <c r="K471" s="48">
        <v>0</v>
      </c>
      <c r="L471" s="48">
        <v>0</v>
      </c>
      <c r="M471" s="48">
        <v>0</v>
      </c>
      <c r="N471" s="48">
        <v>0</v>
      </c>
      <c r="O471" s="48">
        <f t="shared" si="91"/>
        <v>1998.7084500000001</v>
      </c>
      <c r="P471" s="48">
        <f t="shared" si="92"/>
        <v>1702.3856599999999</v>
      </c>
      <c r="Q471" s="48">
        <v>1129.5324000000001</v>
      </c>
      <c r="R471" s="48">
        <v>941.27700000000004</v>
      </c>
      <c r="S471" s="48">
        <v>0</v>
      </c>
      <c r="T471" s="48">
        <v>0</v>
      </c>
      <c r="U471" s="48">
        <v>0</v>
      </c>
      <c r="V471" s="48">
        <v>0</v>
      </c>
      <c r="W471" s="48">
        <v>444.63839999999999</v>
      </c>
      <c r="X471" s="48">
        <v>370.53199999999998</v>
      </c>
      <c r="Y471" s="48">
        <v>117.33595</v>
      </c>
      <c r="Z471" s="48">
        <v>97.779960000000003</v>
      </c>
      <c r="AA471" s="49">
        <f t="shared" si="93"/>
        <v>307.20170000000002</v>
      </c>
      <c r="AB471" s="49">
        <f t="shared" si="94"/>
        <v>292.79669999999999</v>
      </c>
      <c r="AC471" s="49">
        <v>17.51746</v>
      </c>
      <c r="AD471" s="49">
        <v>5.23116</v>
      </c>
      <c r="AE471" s="49">
        <v>11.15175</v>
      </c>
      <c r="AF471" s="49">
        <v>0.88044999999999995</v>
      </c>
      <c r="AG471" s="49">
        <v>86.43</v>
      </c>
      <c r="AH471" s="49">
        <v>72.025000000000006</v>
      </c>
      <c r="AI471" s="49">
        <v>0</v>
      </c>
      <c r="AJ471" s="49">
        <v>0</v>
      </c>
      <c r="AK471" s="49">
        <v>0</v>
      </c>
      <c r="AL471" s="49">
        <v>0</v>
      </c>
      <c r="AM471" s="49">
        <v>60</v>
      </c>
      <c r="AN471" s="49">
        <v>0</v>
      </c>
      <c r="AO471" s="49">
        <v>0</v>
      </c>
      <c r="AP471" s="49">
        <v>125.99088</v>
      </c>
      <c r="AQ471" s="47" t="s">
        <v>1647</v>
      </c>
      <c r="AR471" s="48">
        <v>1702.3856599999999</v>
      </c>
      <c r="AT471" s="46" t="s">
        <v>1443</v>
      </c>
      <c r="AU471" s="45">
        <v>0</v>
      </c>
      <c r="AV471" s="44" t="s">
        <v>3534</v>
      </c>
      <c r="AW471" s="43" t="s">
        <v>3535</v>
      </c>
      <c r="AX471" s="42" t="s">
        <v>3536</v>
      </c>
      <c r="AY471" s="41" t="s">
        <v>1648</v>
      </c>
      <c r="AZ471" s="40"/>
      <c r="BA471" s="40"/>
      <c r="BB471" s="40"/>
      <c r="BC471" s="40"/>
      <c r="BD471" s="40"/>
      <c r="BE471" s="40"/>
      <c r="BF471" s="39" t="s">
        <v>2695</v>
      </c>
      <c r="BG471" s="38">
        <v>44680</v>
      </c>
      <c r="BK471" s="37"/>
      <c r="BL471" s="37"/>
      <c r="BM471" s="37"/>
      <c r="BN471" s="32"/>
      <c r="BP471" s="36"/>
      <c r="BQ471" s="36"/>
      <c r="BR471" s="36"/>
      <c r="CE471" s="35">
        <f t="shared" si="95"/>
        <v>941.27700000000004</v>
      </c>
      <c r="CF471" s="33">
        <f t="shared" si="96"/>
        <v>0</v>
      </c>
      <c r="CG471" s="34">
        <f t="shared" si="97"/>
        <v>0</v>
      </c>
      <c r="CH471" s="33">
        <f t="shared" si="98"/>
        <v>0</v>
      </c>
    </row>
    <row r="472" spans="1:86" ht="60" customHeight="1" x14ac:dyDescent="0.25">
      <c r="A472" s="53">
        <v>0</v>
      </c>
      <c r="B472" s="52">
        <v>0</v>
      </c>
      <c r="C472" s="51">
        <v>300000004180</v>
      </c>
      <c r="D472" s="51">
        <v>1020205285</v>
      </c>
      <c r="E472" s="50" t="s">
        <v>2825</v>
      </c>
      <c r="F472" s="48">
        <v>0</v>
      </c>
      <c r="G472" s="48">
        <v>0</v>
      </c>
      <c r="H472" s="48">
        <v>0</v>
      </c>
      <c r="I472" s="48">
        <v>0</v>
      </c>
      <c r="J472" s="48">
        <v>0</v>
      </c>
      <c r="K472" s="48">
        <v>0</v>
      </c>
      <c r="L472" s="48">
        <v>0</v>
      </c>
      <c r="M472" s="48">
        <v>0</v>
      </c>
      <c r="N472" s="48">
        <v>0</v>
      </c>
      <c r="O472" s="48">
        <f t="shared" si="91"/>
        <v>138.38821000000002</v>
      </c>
      <c r="P472" s="48">
        <f t="shared" si="92"/>
        <v>126.95762000000002</v>
      </c>
      <c r="Q472" s="48">
        <v>0</v>
      </c>
      <c r="R472" s="48">
        <v>0</v>
      </c>
      <c r="S472" s="48">
        <v>0</v>
      </c>
      <c r="T472" s="48">
        <v>0</v>
      </c>
      <c r="U472" s="48">
        <v>0</v>
      </c>
      <c r="V472" s="48">
        <v>0</v>
      </c>
      <c r="W472" s="48">
        <v>0</v>
      </c>
      <c r="X472" s="48">
        <v>0</v>
      </c>
      <c r="Y472" s="48">
        <v>68.583560000000006</v>
      </c>
      <c r="Z472" s="48">
        <v>57.152970000000003</v>
      </c>
      <c r="AA472" s="49">
        <f t="shared" si="93"/>
        <v>69.804650000000009</v>
      </c>
      <c r="AB472" s="49">
        <f t="shared" si="94"/>
        <v>69.804650000000009</v>
      </c>
      <c r="AC472" s="49">
        <v>1.1700999999999999</v>
      </c>
      <c r="AD472" s="49">
        <v>0.33483000000000002</v>
      </c>
      <c r="AE472" s="49">
        <v>68.268020000000007</v>
      </c>
      <c r="AF472" s="49">
        <v>3.1699999999999999E-2</v>
      </c>
      <c r="AG472" s="49">
        <v>0</v>
      </c>
      <c r="AH472" s="49">
        <v>0</v>
      </c>
      <c r="AI472" s="49">
        <v>0</v>
      </c>
      <c r="AJ472" s="49">
        <v>0</v>
      </c>
      <c r="AK472" s="49">
        <v>0</v>
      </c>
      <c r="AL472" s="49">
        <v>0</v>
      </c>
      <c r="AM472" s="49">
        <v>0</v>
      </c>
      <c r="AN472" s="49">
        <v>0</v>
      </c>
      <c r="AO472" s="49">
        <v>0</v>
      </c>
      <c r="AP472" s="49">
        <v>0</v>
      </c>
      <c r="AQ472" s="47" t="s">
        <v>3537</v>
      </c>
      <c r="AR472" s="48">
        <v>0</v>
      </c>
      <c r="AT472" s="46" t="s">
        <v>1443</v>
      </c>
      <c r="AU472" s="45">
        <v>0</v>
      </c>
      <c r="AV472" s="44" t="s">
        <v>3538</v>
      </c>
      <c r="AW472" s="43">
        <v>43903</v>
      </c>
      <c r="AX472" s="42">
        <v>0.45833000000000002</v>
      </c>
      <c r="AY472" s="41">
        <v>14</v>
      </c>
      <c r="AZ472" s="40"/>
      <c r="BA472" s="40"/>
      <c r="BB472" s="40"/>
      <c r="BC472" s="40"/>
      <c r="BD472" s="40"/>
      <c r="BE472" s="40"/>
      <c r="BF472" s="39">
        <v>0</v>
      </c>
      <c r="BG472" s="38">
        <v>0</v>
      </c>
      <c r="BK472" s="37"/>
      <c r="BL472" s="37"/>
      <c r="BM472" s="37"/>
      <c r="BN472" s="32"/>
      <c r="BP472" s="36"/>
      <c r="BQ472" s="36"/>
      <c r="BR472" s="36"/>
      <c r="CE472" s="35">
        <f t="shared" si="95"/>
        <v>0</v>
      </c>
      <c r="CF472" s="33">
        <f t="shared" si="96"/>
        <v>0</v>
      </c>
      <c r="CG472" s="34">
        <f t="shared" si="97"/>
        <v>0</v>
      </c>
      <c r="CH472" s="33">
        <f t="shared" si="98"/>
        <v>0</v>
      </c>
    </row>
    <row r="473" spans="1:86" ht="60" customHeight="1" x14ac:dyDescent="0.25">
      <c r="A473" s="120">
        <v>0</v>
      </c>
      <c r="B473" s="52" t="s">
        <v>2683</v>
      </c>
      <c r="C473" s="51">
        <v>300000003848</v>
      </c>
      <c r="D473" s="51">
        <v>1020204350</v>
      </c>
      <c r="E473" s="50" t="s">
        <v>1649</v>
      </c>
      <c r="F473" s="48">
        <v>16.75319</v>
      </c>
      <c r="G473" s="48">
        <v>16.75319</v>
      </c>
      <c r="H473" s="48">
        <v>0</v>
      </c>
      <c r="I473" s="48">
        <v>0</v>
      </c>
      <c r="J473" s="48">
        <v>0</v>
      </c>
      <c r="K473" s="48">
        <v>0</v>
      </c>
      <c r="L473" s="48">
        <v>16.75319</v>
      </c>
      <c r="M473" s="48">
        <v>0</v>
      </c>
      <c r="N473" s="48">
        <v>0</v>
      </c>
      <c r="O473" s="48">
        <f t="shared" si="91"/>
        <v>1309.3353000000002</v>
      </c>
      <c r="P473" s="48">
        <f t="shared" si="92"/>
        <v>1112.36931</v>
      </c>
      <c r="Q473" s="48">
        <v>944.77350999999999</v>
      </c>
      <c r="R473" s="48">
        <v>791.92530999999997</v>
      </c>
      <c r="S473" s="48">
        <v>917.08920000000001</v>
      </c>
      <c r="T473" s="48">
        <v>764.24099999999999</v>
      </c>
      <c r="U473" s="48">
        <v>27.68431</v>
      </c>
      <c r="V473" s="48">
        <v>27.68431</v>
      </c>
      <c r="W473" s="48">
        <v>264.70674000000002</v>
      </c>
      <c r="X473" s="48">
        <v>220.58895000000001</v>
      </c>
      <c r="Y473" s="48">
        <v>0</v>
      </c>
      <c r="Z473" s="48">
        <v>0</v>
      </c>
      <c r="AA473" s="49">
        <f t="shared" si="93"/>
        <v>99.855050000000006</v>
      </c>
      <c r="AB473" s="49">
        <f t="shared" si="94"/>
        <v>99.855050000000006</v>
      </c>
      <c r="AC473" s="49">
        <v>46.265470000000001</v>
      </c>
      <c r="AD473" s="49">
        <v>13.654260000000001</v>
      </c>
      <c r="AE473" s="49">
        <v>8.2058800000000005</v>
      </c>
      <c r="AF473" s="49">
        <v>1.97177</v>
      </c>
      <c r="AG473" s="49">
        <v>0</v>
      </c>
      <c r="AH473" s="49">
        <v>0</v>
      </c>
      <c r="AI473" s="49">
        <v>0</v>
      </c>
      <c r="AJ473" s="49">
        <v>0</v>
      </c>
      <c r="AK473" s="49">
        <v>0</v>
      </c>
      <c r="AL473" s="49">
        <v>0</v>
      </c>
      <c r="AM473" s="49">
        <v>0</v>
      </c>
      <c r="AN473" s="49">
        <v>0</v>
      </c>
      <c r="AO473" s="49">
        <v>0</v>
      </c>
      <c r="AP473" s="49">
        <v>29.757670000000001</v>
      </c>
      <c r="AQ473" s="47" t="s">
        <v>1650</v>
      </c>
      <c r="AR473" s="48">
        <v>1129.1224999999999</v>
      </c>
      <c r="AT473" s="46" t="s">
        <v>1651</v>
      </c>
      <c r="AU473" s="45">
        <v>1</v>
      </c>
      <c r="AV473" s="44" t="s">
        <v>3539</v>
      </c>
      <c r="AW473" s="43">
        <v>43535</v>
      </c>
      <c r="AX473" s="42">
        <v>13.317</v>
      </c>
      <c r="AY473" s="41">
        <v>15</v>
      </c>
      <c r="AZ473" s="40"/>
      <c r="BA473" s="40"/>
      <c r="BB473" s="40"/>
      <c r="BC473" s="40"/>
      <c r="BD473" s="40"/>
      <c r="BE473" s="40"/>
      <c r="BF473" s="39" t="s">
        <v>2694</v>
      </c>
      <c r="BG473" s="38">
        <v>44620</v>
      </c>
      <c r="BK473" s="37"/>
      <c r="BL473" s="37"/>
      <c r="BM473" s="37"/>
      <c r="BN473" s="32"/>
      <c r="BP473" s="36"/>
      <c r="BQ473" s="36"/>
      <c r="BR473" s="36"/>
      <c r="CE473" s="35">
        <f t="shared" si="95"/>
        <v>0</v>
      </c>
      <c r="CF473" s="33">
        <f t="shared" si="96"/>
        <v>0</v>
      </c>
      <c r="CG473" s="34">
        <f t="shared" si="97"/>
        <v>27.68431</v>
      </c>
      <c r="CH473" s="33">
        <f t="shared" si="98"/>
        <v>764.24099999999999</v>
      </c>
    </row>
    <row r="474" spans="1:86" ht="75" customHeight="1" x14ac:dyDescent="0.25">
      <c r="A474" s="120">
        <v>0</v>
      </c>
      <c r="B474" s="52" t="s">
        <v>2683</v>
      </c>
      <c r="C474" s="51">
        <v>300000003930</v>
      </c>
      <c r="D474" s="51">
        <v>1020205542</v>
      </c>
      <c r="E474" s="50" t="s">
        <v>1652</v>
      </c>
      <c r="F474" s="48">
        <v>1.31694</v>
      </c>
      <c r="G474" s="48">
        <v>1.09745</v>
      </c>
      <c r="H474" s="48">
        <v>0</v>
      </c>
      <c r="I474" s="48">
        <v>0</v>
      </c>
      <c r="J474" s="48">
        <v>0</v>
      </c>
      <c r="K474" s="48">
        <v>0</v>
      </c>
      <c r="L474" s="48">
        <v>0</v>
      </c>
      <c r="M474" s="48">
        <v>1.09745</v>
      </c>
      <c r="N474" s="48">
        <v>0</v>
      </c>
      <c r="O474" s="48">
        <f t="shared" si="91"/>
        <v>272.08016000000003</v>
      </c>
      <c r="P474" s="48">
        <f t="shared" si="92"/>
        <v>244.28643</v>
      </c>
      <c r="Q474" s="48">
        <v>205.20172000000002</v>
      </c>
      <c r="R474" s="48">
        <v>180.20967000000002</v>
      </c>
      <c r="S474" s="48">
        <v>149.95229</v>
      </c>
      <c r="T474" s="48">
        <v>124.96024</v>
      </c>
      <c r="U474" s="48">
        <v>55.249429999999997</v>
      </c>
      <c r="V474" s="48">
        <v>55.249429999999997</v>
      </c>
      <c r="W474" s="48">
        <v>16.810079999999999</v>
      </c>
      <c r="X474" s="48">
        <v>14.0084</v>
      </c>
      <c r="Y474" s="48">
        <v>0</v>
      </c>
      <c r="Z474" s="48">
        <v>0</v>
      </c>
      <c r="AA474" s="49">
        <f t="shared" si="93"/>
        <v>50.068359999999991</v>
      </c>
      <c r="AB474" s="49">
        <f t="shared" si="94"/>
        <v>50.068359999999991</v>
      </c>
      <c r="AC474" s="49">
        <v>31.889849999999999</v>
      </c>
      <c r="AD474" s="49">
        <v>10.57898</v>
      </c>
      <c r="AE474" s="49">
        <v>6.7749499999999996</v>
      </c>
      <c r="AF474" s="49">
        <v>0.82457999999999998</v>
      </c>
      <c r="AG474" s="49">
        <v>0</v>
      </c>
      <c r="AH474" s="49">
        <v>0</v>
      </c>
      <c r="AI474" s="49">
        <v>0</v>
      </c>
      <c r="AJ474" s="49">
        <v>0</v>
      </c>
      <c r="AK474" s="49">
        <v>0</v>
      </c>
      <c r="AL474" s="49">
        <v>0</v>
      </c>
      <c r="AM474" s="49">
        <v>0</v>
      </c>
      <c r="AN474" s="49">
        <v>0</v>
      </c>
      <c r="AO474" s="49">
        <v>0</v>
      </c>
      <c r="AP474" s="49">
        <v>0</v>
      </c>
      <c r="AQ474" s="47" t="s">
        <v>1653</v>
      </c>
      <c r="AR474" s="48">
        <v>245.38387999999998</v>
      </c>
      <c r="AT474" s="46" t="s">
        <v>1651</v>
      </c>
      <c r="AU474" s="45">
        <v>1</v>
      </c>
      <c r="AV474" s="44" t="s">
        <v>3540</v>
      </c>
      <c r="AW474" s="43" t="s">
        <v>3541</v>
      </c>
      <c r="AX474" s="42" t="s">
        <v>3542</v>
      </c>
      <c r="AY474" s="41" t="s">
        <v>1654</v>
      </c>
      <c r="AZ474" s="40"/>
      <c r="BA474" s="40"/>
      <c r="BB474" s="40"/>
      <c r="BC474" s="40"/>
      <c r="BD474" s="40"/>
      <c r="BE474" s="40"/>
      <c r="BF474" s="39" t="s">
        <v>2695</v>
      </c>
      <c r="BG474" s="38">
        <v>44680</v>
      </c>
      <c r="BK474" s="37"/>
      <c r="BL474" s="37"/>
      <c r="BM474" s="37"/>
      <c r="BN474" s="32"/>
      <c r="BP474" s="36"/>
      <c r="BQ474" s="36"/>
      <c r="BR474" s="36"/>
      <c r="CE474" s="35">
        <f t="shared" si="95"/>
        <v>0</v>
      </c>
      <c r="CF474" s="33">
        <f t="shared" si="96"/>
        <v>0</v>
      </c>
      <c r="CG474" s="34">
        <f t="shared" si="97"/>
        <v>55.249429999999997</v>
      </c>
      <c r="CH474" s="33">
        <f t="shared" si="98"/>
        <v>124.96024</v>
      </c>
    </row>
    <row r="475" spans="1:86" ht="45" customHeight="1" x14ac:dyDescent="0.25">
      <c r="A475" s="120">
        <v>0</v>
      </c>
      <c r="B475" s="52" t="s">
        <v>2683</v>
      </c>
      <c r="C475" s="51">
        <v>300000003992</v>
      </c>
      <c r="D475" s="51">
        <v>1020205272</v>
      </c>
      <c r="E475" s="50" t="s">
        <v>1655</v>
      </c>
      <c r="F475" s="48">
        <v>23.527950000000001</v>
      </c>
      <c r="G475" s="48">
        <v>23.527950000000001</v>
      </c>
      <c r="H475" s="48">
        <v>0</v>
      </c>
      <c r="I475" s="48">
        <v>0</v>
      </c>
      <c r="J475" s="48">
        <v>0</v>
      </c>
      <c r="K475" s="48">
        <v>0</v>
      </c>
      <c r="L475" s="48">
        <v>23.527950000000001</v>
      </c>
      <c r="M475" s="48">
        <v>0</v>
      </c>
      <c r="N475" s="48">
        <v>0</v>
      </c>
      <c r="O475" s="48">
        <f t="shared" si="91"/>
        <v>122.5359</v>
      </c>
      <c r="P475" s="48">
        <f t="shared" si="92"/>
        <v>110.17265</v>
      </c>
      <c r="Q475" s="48">
        <v>95.732869999999991</v>
      </c>
      <c r="R475" s="48">
        <v>83.369619999999998</v>
      </c>
      <c r="S475" s="48">
        <v>74.179509999999993</v>
      </c>
      <c r="T475" s="48">
        <v>61.81626</v>
      </c>
      <c r="U475" s="48">
        <v>21.553360000000001</v>
      </c>
      <c r="V475" s="48">
        <v>21.553360000000001</v>
      </c>
      <c r="W475" s="48">
        <v>0</v>
      </c>
      <c r="X475" s="48">
        <v>0</v>
      </c>
      <c r="Y475" s="48">
        <v>0</v>
      </c>
      <c r="Z475" s="48">
        <v>0</v>
      </c>
      <c r="AA475" s="49">
        <f t="shared" si="93"/>
        <v>26.80303</v>
      </c>
      <c r="AB475" s="49">
        <f t="shared" si="94"/>
        <v>26.80303</v>
      </c>
      <c r="AC475" s="49">
        <v>15.606640000000001</v>
      </c>
      <c r="AD475" s="49">
        <v>4.6976800000000001</v>
      </c>
      <c r="AE475" s="49">
        <v>3.2354800000000004</v>
      </c>
      <c r="AF475" s="49">
        <v>0.44078000000000001</v>
      </c>
      <c r="AG475" s="49">
        <v>0</v>
      </c>
      <c r="AH475" s="49">
        <v>0</v>
      </c>
      <c r="AI475" s="49">
        <v>0</v>
      </c>
      <c r="AJ475" s="49">
        <v>0</v>
      </c>
      <c r="AK475" s="49">
        <v>0</v>
      </c>
      <c r="AL475" s="49">
        <v>0</v>
      </c>
      <c r="AM475" s="49">
        <v>0</v>
      </c>
      <c r="AN475" s="49">
        <v>0</v>
      </c>
      <c r="AO475" s="49">
        <v>0</v>
      </c>
      <c r="AP475" s="49">
        <v>2.8224499999999999</v>
      </c>
      <c r="AQ475" s="47" t="s">
        <v>1656</v>
      </c>
      <c r="AR475" s="48">
        <v>133.70060000000001</v>
      </c>
      <c r="AT475" s="46" t="s">
        <v>1651</v>
      </c>
      <c r="AU475" s="45">
        <v>1</v>
      </c>
      <c r="AV475" s="44" t="s">
        <v>3543</v>
      </c>
      <c r="AW475" s="43">
        <v>43866</v>
      </c>
      <c r="AX475" s="42">
        <v>13.317</v>
      </c>
      <c r="AY475" s="41">
        <v>2</v>
      </c>
      <c r="AZ475" s="40"/>
      <c r="BA475" s="40"/>
      <c r="BB475" s="40"/>
      <c r="BC475" s="40"/>
      <c r="BD475" s="40"/>
      <c r="BE475" s="40"/>
      <c r="BF475" s="39" t="s">
        <v>2693</v>
      </c>
      <c r="BG475" s="38">
        <v>44865</v>
      </c>
      <c r="BK475" s="37"/>
      <c r="BL475" s="37"/>
      <c r="BM475" s="37"/>
      <c r="BN475" s="32"/>
      <c r="BP475" s="36"/>
      <c r="BQ475" s="36"/>
      <c r="BR475" s="36"/>
      <c r="CE475" s="35">
        <f t="shared" si="95"/>
        <v>0</v>
      </c>
      <c r="CF475" s="33">
        <f t="shared" si="96"/>
        <v>0</v>
      </c>
      <c r="CG475" s="34">
        <f t="shared" si="97"/>
        <v>21.553360000000001</v>
      </c>
      <c r="CH475" s="33">
        <f t="shared" si="98"/>
        <v>61.81626</v>
      </c>
    </row>
    <row r="476" spans="1:86" ht="75" customHeight="1" x14ac:dyDescent="0.25">
      <c r="A476" s="120">
        <v>0</v>
      </c>
      <c r="B476" s="52" t="s">
        <v>2683</v>
      </c>
      <c r="C476" s="51">
        <v>300000004057</v>
      </c>
      <c r="D476" s="51">
        <v>1020306308</v>
      </c>
      <c r="E476" s="50" t="s">
        <v>1657</v>
      </c>
      <c r="F476" s="48">
        <v>9.2815000000000012</v>
      </c>
      <c r="G476" s="48">
        <v>9.1349800000000005</v>
      </c>
      <c r="H476" s="48">
        <v>0</v>
      </c>
      <c r="I476" s="48">
        <v>0.73260000000000003</v>
      </c>
      <c r="J476" s="48">
        <v>0</v>
      </c>
      <c r="K476" s="48">
        <v>0</v>
      </c>
      <c r="L476" s="48">
        <v>8.4023800000000008</v>
      </c>
      <c r="M476" s="48">
        <v>0</v>
      </c>
      <c r="N476" s="48">
        <v>0</v>
      </c>
      <c r="O476" s="48">
        <f t="shared" si="91"/>
        <v>16.883589999999998</v>
      </c>
      <c r="P476" s="48">
        <f t="shared" si="92"/>
        <v>14.081910000000001</v>
      </c>
      <c r="Q476" s="48">
        <v>7.3510000000000006E-2</v>
      </c>
      <c r="R476" s="48">
        <v>7.3510000000000006E-2</v>
      </c>
      <c r="S476" s="48">
        <v>0</v>
      </c>
      <c r="T476" s="48">
        <v>0</v>
      </c>
      <c r="U476" s="48">
        <v>7.3510000000000006E-2</v>
      </c>
      <c r="V476" s="48">
        <v>7.3510000000000006E-2</v>
      </c>
      <c r="W476" s="48">
        <v>16.810079999999999</v>
      </c>
      <c r="X476" s="48">
        <v>14.0084</v>
      </c>
      <c r="Y476" s="48">
        <v>0</v>
      </c>
      <c r="Z476" s="48">
        <v>0</v>
      </c>
      <c r="AA476" s="49">
        <f t="shared" si="93"/>
        <v>0</v>
      </c>
      <c r="AB476" s="49">
        <f t="shared" si="94"/>
        <v>0</v>
      </c>
      <c r="AC476" s="49">
        <v>0</v>
      </c>
      <c r="AD476" s="49">
        <v>0</v>
      </c>
      <c r="AE476" s="49">
        <v>0</v>
      </c>
      <c r="AF476" s="49">
        <v>0</v>
      </c>
      <c r="AG476" s="49">
        <v>0</v>
      </c>
      <c r="AH476" s="49">
        <v>0</v>
      </c>
      <c r="AI476" s="49">
        <v>0</v>
      </c>
      <c r="AJ476" s="49">
        <v>0</v>
      </c>
      <c r="AK476" s="49">
        <v>0</v>
      </c>
      <c r="AL476" s="49">
        <v>0</v>
      </c>
      <c r="AM476" s="49">
        <v>0</v>
      </c>
      <c r="AN476" s="49">
        <v>0</v>
      </c>
      <c r="AO476" s="49">
        <v>0</v>
      </c>
      <c r="AP476" s="49">
        <v>0</v>
      </c>
      <c r="AQ476" s="47" t="s">
        <v>1658</v>
      </c>
      <c r="AR476" s="48">
        <v>23.216889999999999</v>
      </c>
      <c r="AT476" s="46" t="s">
        <v>1651</v>
      </c>
      <c r="AU476" s="45">
        <v>1</v>
      </c>
      <c r="AV476" s="44" t="s">
        <v>3544</v>
      </c>
      <c r="AW476" s="43">
        <v>44075</v>
      </c>
      <c r="AX476" s="42">
        <v>39.805999999999997</v>
      </c>
      <c r="AY476" s="41">
        <v>15</v>
      </c>
      <c r="AZ476" s="40"/>
      <c r="BA476" s="40"/>
      <c r="BB476" s="40"/>
      <c r="BC476" s="40"/>
      <c r="BD476" s="40"/>
      <c r="BE476" s="40"/>
      <c r="BF476" s="39" t="s">
        <v>2695</v>
      </c>
      <c r="BG476" s="38">
        <v>44680</v>
      </c>
      <c r="BK476" s="37"/>
      <c r="BL476" s="37"/>
      <c r="BM476" s="37"/>
      <c r="BN476" s="32"/>
      <c r="BP476" s="36"/>
      <c r="BQ476" s="36"/>
      <c r="BR476" s="36"/>
      <c r="CE476" s="35">
        <f t="shared" si="95"/>
        <v>0</v>
      </c>
      <c r="CF476" s="33">
        <f t="shared" si="96"/>
        <v>0</v>
      </c>
      <c r="CG476" s="34">
        <f t="shared" si="97"/>
        <v>7.3510000000000006E-2</v>
      </c>
      <c r="CH476" s="33">
        <f t="shared" si="98"/>
        <v>0</v>
      </c>
    </row>
    <row r="477" spans="1:86" ht="60" customHeight="1" x14ac:dyDescent="0.25">
      <c r="A477" s="120">
        <v>0</v>
      </c>
      <c r="B477" s="52" t="s">
        <v>2683</v>
      </c>
      <c r="C477" s="51">
        <v>300000004156</v>
      </c>
      <c r="D477" s="51">
        <v>1020306357</v>
      </c>
      <c r="E477" s="50" t="s">
        <v>1659</v>
      </c>
      <c r="F477" s="48">
        <v>29.796320000000001</v>
      </c>
      <c r="G477" s="48">
        <v>29.796320000000001</v>
      </c>
      <c r="H477" s="48">
        <v>0</v>
      </c>
      <c r="I477" s="48">
        <v>0</v>
      </c>
      <c r="J477" s="48">
        <v>0</v>
      </c>
      <c r="K477" s="48">
        <v>0</v>
      </c>
      <c r="L477" s="48">
        <v>29.796320000000001</v>
      </c>
      <c r="M477" s="48">
        <v>0</v>
      </c>
      <c r="N477" s="48">
        <v>0</v>
      </c>
      <c r="O477" s="48">
        <f t="shared" si="91"/>
        <v>114.92894</v>
      </c>
      <c r="P477" s="48">
        <f t="shared" si="92"/>
        <v>97.342120000000008</v>
      </c>
      <c r="Q477" s="48">
        <v>77.14873</v>
      </c>
      <c r="R477" s="48">
        <v>65.165270000000007</v>
      </c>
      <c r="S477" s="48">
        <v>71.900769999999994</v>
      </c>
      <c r="T477" s="48">
        <v>59.917310000000001</v>
      </c>
      <c r="U477" s="48">
        <v>5.24796</v>
      </c>
      <c r="V477" s="48">
        <v>5.24796</v>
      </c>
      <c r="W477" s="48">
        <v>33.620159999999998</v>
      </c>
      <c r="X477" s="48">
        <v>28.0168</v>
      </c>
      <c r="Y477" s="48">
        <v>0</v>
      </c>
      <c r="Z477" s="48">
        <v>0</v>
      </c>
      <c r="AA477" s="49">
        <f t="shared" si="93"/>
        <v>4.16005</v>
      </c>
      <c r="AB477" s="49">
        <f t="shared" si="94"/>
        <v>4.16005</v>
      </c>
      <c r="AC477" s="49">
        <v>0</v>
      </c>
      <c r="AD477" s="49">
        <v>0</v>
      </c>
      <c r="AE477" s="49">
        <v>0</v>
      </c>
      <c r="AF477" s="49">
        <v>0</v>
      </c>
      <c r="AG477" s="49">
        <v>0</v>
      </c>
      <c r="AH477" s="49">
        <v>0</v>
      </c>
      <c r="AI477" s="49">
        <v>0</v>
      </c>
      <c r="AJ477" s="49">
        <v>0</v>
      </c>
      <c r="AK477" s="49">
        <v>0</v>
      </c>
      <c r="AL477" s="49">
        <v>0</v>
      </c>
      <c r="AM477" s="49">
        <v>0</v>
      </c>
      <c r="AN477" s="49">
        <v>0</v>
      </c>
      <c r="AO477" s="49">
        <v>0</v>
      </c>
      <c r="AP477" s="49">
        <v>4.16005</v>
      </c>
      <c r="AQ477" s="47" t="s">
        <v>1660</v>
      </c>
      <c r="AR477" s="48">
        <v>127.13844</v>
      </c>
      <c r="AT477" s="46" t="s">
        <v>1651</v>
      </c>
      <c r="AU477" s="45">
        <v>1</v>
      </c>
      <c r="AV477" s="44" t="s">
        <v>3545</v>
      </c>
      <c r="AW477" s="43" t="s">
        <v>3546</v>
      </c>
      <c r="AX477" s="42" t="s">
        <v>3547</v>
      </c>
      <c r="AY477" s="41" t="s">
        <v>1444</v>
      </c>
      <c r="AZ477" s="40"/>
      <c r="BA477" s="40"/>
      <c r="BB477" s="40"/>
      <c r="BC477" s="40"/>
      <c r="BD477" s="40"/>
      <c r="BE477" s="40"/>
      <c r="BF477" s="39" t="s">
        <v>2694</v>
      </c>
      <c r="BG477" s="38">
        <v>44592</v>
      </c>
      <c r="BK477" s="37"/>
      <c r="BL477" s="37"/>
      <c r="BM477" s="37"/>
      <c r="BN477" s="32"/>
      <c r="BP477" s="36"/>
      <c r="BQ477" s="36"/>
      <c r="BR477" s="36"/>
      <c r="CE477" s="35">
        <f t="shared" si="95"/>
        <v>0</v>
      </c>
      <c r="CF477" s="33">
        <f t="shared" si="96"/>
        <v>0</v>
      </c>
      <c r="CG477" s="34">
        <f t="shared" si="97"/>
        <v>5.24796</v>
      </c>
      <c r="CH477" s="33">
        <f t="shared" si="98"/>
        <v>59.917310000000001</v>
      </c>
    </row>
    <row r="478" spans="1:86" ht="75" customHeight="1" x14ac:dyDescent="0.25">
      <c r="A478" s="120">
        <v>0</v>
      </c>
      <c r="B478" s="52" t="s">
        <v>2683</v>
      </c>
      <c r="C478" s="51">
        <v>300000004115</v>
      </c>
      <c r="D478" s="51">
        <v>1020004029</v>
      </c>
      <c r="E478" s="50" t="s">
        <v>1661</v>
      </c>
      <c r="F478" s="48">
        <v>72.408860000000004</v>
      </c>
      <c r="G478" s="48">
        <v>72.408860000000004</v>
      </c>
      <c r="H478" s="48">
        <v>0</v>
      </c>
      <c r="I478" s="48">
        <v>0</v>
      </c>
      <c r="J478" s="48">
        <v>0</v>
      </c>
      <c r="K478" s="48">
        <v>0</v>
      </c>
      <c r="L478" s="48">
        <v>72.408860000000004</v>
      </c>
      <c r="M478" s="48">
        <v>0</v>
      </c>
      <c r="N478" s="48">
        <v>0</v>
      </c>
      <c r="O478" s="48">
        <f t="shared" si="91"/>
        <v>112.22721999999999</v>
      </c>
      <c r="P478" s="48">
        <f t="shared" si="92"/>
        <v>97.619079999999997</v>
      </c>
      <c r="Q478" s="48">
        <v>107.74620999999999</v>
      </c>
      <c r="R478" s="48">
        <v>93.138069999999999</v>
      </c>
      <c r="S478" s="48">
        <v>87.648849999999996</v>
      </c>
      <c r="T478" s="48">
        <v>73.040710000000004</v>
      </c>
      <c r="U478" s="48">
        <v>20.097359999999998</v>
      </c>
      <c r="V478" s="48">
        <v>20.097359999999998</v>
      </c>
      <c r="W478" s="48">
        <v>0</v>
      </c>
      <c r="X478" s="48">
        <v>0</v>
      </c>
      <c r="Y478" s="48">
        <v>0</v>
      </c>
      <c r="Z478" s="48">
        <v>0</v>
      </c>
      <c r="AA478" s="49">
        <f t="shared" si="93"/>
        <v>4.4810100000000004</v>
      </c>
      <c r="AB478" s="49">
        <f t="shared" si="94"/>
        <v>4.4810100000000004</v>
      </c>
      <c r="AC478" s="49">
        <v>0</v>
      </c>
      <c r="AD478" s="49">
        <v>0</v>
      </c>
      <c r="AE478" s="49">
        <v>0</v>
      </c>
      <c r="AF478" s="49">
        <v>0</v>
      </c>
      <c r="AG478" s="49">
        <v>0</v>
      </c>
      <c r="AH478" s="49">
        <v>0</v>
      </c>
      <c r="AI478" s="49">
        <v>0</v>
      </c>
      <c r="AJ478" s="49">
        <v>0</v>
      </c>
      <c r="AK478" s="49">
        <v>0</v>
      </c>
      <c r="AL478" s="49">
        <v>0</v>
      </c>
      <c r="AM478" s="49">
        <v>0</v>
      </c>
      <c r="AN478" s="49">
        <v>0</v>
      </c>
      <c r="AO478" s="49">
        <v>0</v>
      </c>
      <c r="AP478" s="49">
        <v>4.4810100000000004</v>
      </c>
      <c r="AQ478" s="47" t="s">
        <v>1662</v>
      </c>
      <c r="AR478" s="48">
        <v>170.02794</v>
      </c>
      <c r="AT478" s="46" t="s">
        <v>1651</v>
      </c>
      <c r="AU478" s="45">
        <v>1</v>
      </c>
      <c r="AV478" s="44" t="s">
        <v>3548</v>
      </c>
      <c r="AW478" s="43">
        <v>43391</v>
      </c>
      <c r="AX478" s="42">
        <v>16.387</v>
      </c>
      <c r="AY478" s="41">
        <v>15</v>
      </c>
      <c r="AZ478" s="40"/>
      <c r="BA478" s="40"/>
      <c r="BB478" s="40"/>
      <c r="BC478" s="40"/>
      <c r="BD478" s="40"/>
      <c r="BE478" s="40"/>
      <c r="BF478" s="39" t="s">
        <v>2694</v>
      </c>
      <c r="BG478" s="38">
        <v>44620</v>
      </c>
      <c r="BK478" s="37"/>
      <c r="BL478" s="37"/>
      <c r="BM478" s="37"/>
      <c r="BN478" s="32"/>
      <c r="BP478" s="36"/>
      <c r="BQ478" s="36"/>
      <c r="BR478" s="36"/>
      <c r="CE478" s="35">
        <f t="shared" si="95"/>
        <v>0</v>
      </c>
      <c r="CF478" s="33">
        <f t="shared" si="96"/>
        <v>0</v>
      </c>
      <c r="CG478" s="34">
        <f t="shared" si="97"/>
        <v>20.097359999999998</v>
      </c>
      <c r="CH478" s="33">
        <f t="shared" si="98"/>
        <v>73.040710000000004</v>
      </c>
    </row>
    <row r="479" spans="1:86" ht="45" customHeight="1" x14ac:dyDescent="0.25">
      <c r="A479" s="120">
        <v>0</v>
      </c>
      <c r="B479" s="52" t="s">
        <v>2683</v>
      </c>
      <c r="C479" s="51">
        <v>300000004014</v>
      </c>
      <c r="D479" s="51">
        <v>1020205752</v>
      </c>
      <c r="E479" s="50" t="s">
        <v>1663</v>
      </c>
      <c r="F479" s="48">
        <v>1.31694</v>
      </c>
      <c r="G479" s="48">
        <v>1.09745</v>
      </c>
      <c r="H479" s="48">
        <v>0</v>
      </c>
      <c r="I479" s="48">
        <v>0</v>
      </c>
      <c r="J479" s="48">
        <v>0</v>
      </c>
      <c r="K479" s="48">
        <v>0</v>
      </c>
      <c r="L479" s="48">
        <v>0</v>
      </c>
      <c r="M479" s="48">
        <v>1.09745</v>
      </c>
      <c r="N479" s="48">
        <v>0</v>
      </c>
      <c r="O479" s="48">
        <f t="shared" si="91"/>
        <v>196.86464000000001</v>
      </c>
      <c r="P479" s="48">
        <f t="shared" si="92"/>
        <v>180.9314</v>
      </c>
      <c r="Q479" s="48">
        <v>154.17159000000001</v>
      </c>
      <c r="R479" s="48">
        <v>141.04003</v>
      </c>
      <c r="S479" s="48">
        <v>78.789349999999999</v>
      </c>
      <c r="T479" s="48">
        <v>65.657790000000006</v>
      </c>
      <c r="U479" s="48">
        <v>75.382239999999996</v>
      </c>
      <c r="V479" s="48">
        <v>75.382239999999996</v>
      </c>
      <c r="W479" s="48">
        <v>16.810079999999999</v>
      </c>
      <c r="X479" s="48">
        <v>14.0084</v>
      </c>
      <c r="Y479" s="48">
        <v>0</v>
      </c>
      <c r="Z479" s="48">
        <v>0</v>
      </c>
      <c r="AA479" s="49">
        <f t="shared" si="93"/>
        <v>25.88297</v>
      </c>
      <c r="AB479" s="49">
        <f t="shared" si="94"/>
        <v>25.88297</v>
      </c>
      <c r="AC479" s="49">
        <v>0</v>
      </c>
      <c r="AD479" s="49">
        <v>0</v>
      </c>
      <c r="AE479" s="49">
        <v>0</v>
      </c>
      <c r="AF479" s="49">
        <v>0</v>
      </c>
      <c r="AG479" s="49">
        <v>0</v>
      </c>
      <c r="AH479" s="49">
        <v>0</v>
      </c>
      <c r="AI479" s="49">
        <v>0</v>
      </c>
      <c r="AJ479" s="49">
        <v>0</v>
      </c>
      <c r="AK479" s="49">
        <v>0</v>
      </c>
      <c r="AL479" s="49">
        <v>0</v>
      </c>
      <c r="AM479" s="49">
        <v>19.46489</v>
      </c>
      <c r="AN479" s="49">
        <v>0</v>
      </c>
      <c r="AO479" s="49">
        <v>0</v>
      </c>
      <c r="AP479" s="49">
        <v>6.4180799999999998</v>
      </c>
      <c r="AQ479" s="47" t="s">
        <v>1664</v>
      </c>
      <c r="AR479" s="48">
        <v>182.02885000000001</v>
      </c>
      <c r="AT479" s="46" t="s">
        <v>1651</v>
      </c>
      <c r="AU479" s="45">
        <v>1</v>
      </c>
      <c r="AV479" s="44" t="s">
        <v>3549</v>
      </c>
      <c r="AW479" s="43">
        <v>44126</v>
      </c>
      <c r="AX479" s="42">
        <v>39.805999999999997</v>
      </c>
      <c r="AY479" s="41">
        <v>15</v>
      </c>
      <c r="AZ479" s="40"/>
      <c r="BA479" s="40"/>
      <c r="BB479" s="40"/>
      <c r="BC479" s="40"/>
      <c r="BD479" s="40"/>
      <c r="BE479" s="40"/>
      <c r="BF479" s="39" t="s">
        <v>2695</v>
      </c>
      <c r="BG479" s="38">
        <v>44712</v>
      </c>
      <c r="BK479" s="37"/>
      <c r="BL479" s="37"/>
      <c r="BM479" s="37"/>
      <c r="BN479" s="32"/>
      <c r="BP479" s="36"/>
      <c r="BQ479" s="36"/>
      <c r="BR479" s="36"/>
      <c r="CE479" s="35">
        <f t="shared" si="95"/>
        <v>0</v>
      </c>
      <c r="CF479" s="33">
        <f t="shared" si="96"/>
        <v>0</v>
      </c>
      <c r="CG479" s="34">
        <f t="shared" si="97"/>
        <v>75.382239999999996</v>
      </c>
      <c r="CH479" s="33">
        <f t="shared" si="98"/>
        <v>65.657790000000006</v>
      </c>
    </row>
    <row r="480" spans="1:86" ht="75" customHeight="1" x14ac:dyDescent="0.25">
      <c r="A480" s="120">
        <v>0</v>
      </c>
      <c r="B480" s="52" t="s">
        <v>2683</v>
      </c>
      <c r="C480" s="51">
        <v>300000002123</v>
      </c>
      <c r="D480" s="51">
        <v>1020202236</v>
      </c>
      <c r="E480" s="50" t="s">
        <v>2826</v>
      </c>
      <c r="F480" s="48">
        <v>434.89731</v>
      </c>
      <c r="G480" s="48">
        <v>434.89730999999995</v>
      </c>
      <c r="H480" s="48">
        <v>0</v>
      </c>
      <c r="I480" s="48">
        <v>0</v>
      </c>
      <c r="J480" s="48">
        <v>0</v>
      </c>
      <c r="K480" s="48">
        <v>126.84799</v>
      </c>
      <c r="L480" s="48">
        <v>100.80888</v>
      </c>
      <c r="M480" s="48">
        <v>207.24044000000001</v>
      </c>
      <c r="N480" s="48">
        <v>117.06907</v>
      </c>
      <c r="O480" s="48">
        <f t="shared" si="91"/>
        <v>96.529899999999998</v>
      </c>
      <c r="P480" s="48">
        <f t="shared" si="92"/>
        <v>96.529899999999998</v>
      </c>
      <c r="Q480" s="48">
        <v>30.180289999999999</v>
      </c>
      <c r="R480" s="48">
        <v>30.180289999999999</v>
      </c>
      <c r="S480" s="48">
        <v>0</v>
      </c>
      <c r="T480" s="48">
        <v>0</v>
      </c>
      <c r="U480" s="48">
        <v>30.180289999999999</v>
      </c>
      <c r="V480" s="48">
        <v>30.180289999999999</v>
      </c>
      <c r="W480" s="48">
        <v>0</v>
      </c>
      <c r="X480" s="48">
        <v>0</v>
      </c>
      <c r="Y480" s="48">
        <v>0</v>
      </c>
      <c r="Z480" s="48">
        <v>0</v>
      </c>
      <c r="AA480" s="49">
        <f t="shared" si="93"/>
        <v>66.349609999999998</v>
      </c>
      <c r="AB480" s="49">
        <f t="shared" si="94"/>
        <v>66.349609999999998</v>
      </c>
      <c r="AC480" s="49">
        <v>33.317740000000001</v>
      </c>
      <c r="AD480" s="49">
        <v>10.031559999999999</v>
      </c>
      <c r="AE480" s="49">
        <v>7.0317200000000009</v>
      </c>
      <c r="AF480" s="49">
        <v>0.96858999999999995</v>
      </c>
      <c r="AG480" s="49">
        <v>0</v>
      </c>
      <c r="AH480" s="49">
        <v>0</v>
      </c>
      <c r="AI480" s="49">
        <v>0</v>
      </c>
      <c r="AJ480" s="49">
        <v>0</v>
      </c>
      <c r="AK480" s="49">
        <v>0</v>
      </c>
      <c r="AL480" s="49">
        <v>0</v>
      </c>
      <c r="AM480" s="49">
        <v>15</v>
      </c>
      <c r="AN480" s="49">
        <v>0</v>
      </c>
      <c r="AO480" s="49">
        <v>0</v>
      </c>
      <c r="AP480" s="49">
        <v>0</v>
      </c>
      <c r="AQ480" s="47" t="s">
        <v>3550</v>
      </c>
      <c r="AR480" s="48">
        <v>0</v>
      </c>
      <c r="AT480" s="46" t="s">
        <v>1651</v>
      </c>
      <c r="AU480" s="45">
        <v>0</v>
      </c>
      <c r="AV480" s="44" t="s">
        <v>3551</v>
      </c>
      <c r="AW480" s="43">
        <v>41578</v>
      </c>
      <c r="AX480" s="42">
        <v>900.74502000000007</v>
      </c>
      <c r="AY480" s="41">
        <v>1</v>
      </c>
      <c r="AZ480" s="40"/>
      <c r="BA480" s="40"/>
      <c r="BB480" s="40"/>
      <c r="BC480" s="40"/>
      <c r="BD480" s="40"/>
      <c r="BE480" s="40"/>
      <c r="BF480" s="39">
        <v>0</v>
      </c>
      <c r="BG480" s="38">
        <v>0</v>
      </c>
      <c r="BK480" s="37"/>
      <c r="BL480" s="37"/>
      <c r="BM480" s="37"/>
      <c r="BN480" s="32"/>
      <c r="BP480" s="36"/>
      <c r="BQ480" s="36"/>
      <c r="BR480" s="36"/>
      <c r="CE480" s="35">
        <f t="shared" si="95"/>
        <v>0</v>
      </c>
      <c r="CF480" s="33">
        <f t="shared" si="96"/>
        <v>0</v>
      </c>
      <c r="CG480" s="34">
        <f t="shared" si="97"/>
        <v>30.180289999999999</v>
      </c>
      <c r="CH480" s="33">
        <f t="shared" si="98"/>
        <v>0</v>
      </c>
    </row>
    <row r="481" spans="1:86" ht="75" customHeight="1" x14ac:dyDescent="0.25">
      <c r="A481" s="120">
        <v>0</v>
      </c>
      <c r="B481" s="52">
        <v>0</v>
      </c>
      <c r="C481" s="51">
        <v>300000002796</v>
      </c>
      <c r="D481" s="51">
        <v>1020003847</v>
      </c>
      <c r="E481" s="50" t="s">
        <v>2827</v>
      </c>
      <c r="F481" s="48">
        <v>2.0281899999999999</v>
      </c>
      <c r="G481" s="48">
        <v>1.6901600000000001</v>
      </c>
      <c r="H481" s="48">
        <v>0</v>
      </c>
      <c r="I481" s="48">
        <v>0</v>
      </c>
      <c r="J481" s="48">
        <v>0</v>
      </c>
      <c r="K481" s="48">
        <v>0</v>
      </c>
      <c r="L481" s="48">
        <v>0</v>
      </c>
      <c r="M481" s="48">
        <v>1.6901600000000001</v>
      </c>
      <c r="N481" s="48">
        <v>0</v>
      </c>
      <c r="O481" s="48">
        <f t="shared" si="91"/>
        <v>0</v>
      </c>
      <c r="P481" s="48">
        <f t="shared" si="92"/>
        <v>0</v>
      </c>
      <c r="Q481" s="48">
        <v>0</v>
      </c>
      <c r="R481" s="48">
        <v>0</v>
      </c>
      <c r="S481" s="48">
        <v>0</v>
      </c>
      <c r="T481" s="48">
        <v>0</v>
      </c>
      <c r="U481" s="48">
        <v>0</v>
      </c>
      <c r="V481" s="48">
        <v>0</v>
      </c>
      <c r="W481" s="48">
        <v>0</v>
      </c>
      <c r="X481" s="48">
        <v>0</v>
      </c>
      <c r="Y481" s="48">
        <v>0</v>
      </c>
      <c r="Z481" s="48">
        <v>0</v>
      </c>
      <c r="AA481" s="49">
        <f t="shared" si="93"/>
        <v>0</v>
      </c>
      <c r="AB481" s="49">
        <f t="shared" si="94"/>
        <v>0</v>
      </c>
      <c r="AC481" s="49">
        <v>0</v>
      </c>
      <c r="AD481" s="49">
        <v>0</v>
      </c>
      <c r="AE481" s="49">
        <v>0</v>
      </c>
      <c r="AF481" s="49">
        <v>0</v>
      </c>
      <c r="AG481" s="49">
        <v>0</v>
      </c>
      <c r="AH481" s="49">
        <v>0</v>
      </c>
      <c r="AI481" s="49">
        <v>0</v>
      </c>
      <c r="AJ481" s="49">
        <v>0</v>
      </c>
      <c r="AK481" s="49">
        <v>0</v>
      </c>
      <c r="AL481" s="49">
        <v>0</v>
      </c>
      <c r="AM481" s="49">
        <v>0</v>
      </c>
      <c r="AN481" s="49">
        <v>0</v>
      </c>
      <c r="AO481" s="49">
        <v>0</v>
      </c>
      <c r="AP481" s="49">
        <v>0</v>
      </c>
      <c r="AQ481" s="47" t="s">
        <v>3552</v>
      </c>
      <c r="AR481" s="48">
        <v>0</v>
      </c>
      <c r="AT481" s="46" t="s">
        <v>1651</v>
      </c>
      <c r="AU481" s="45">
        <v>1</v>
      </c>
      <c r="AV481" s="44" t="s">
        <v>3553</v>
      </c>
      <c r="AW481" s="43" t="s">
        <v>3554</v>
      </c>
      <c r="AX481" s="42" t="s">
        <v>3555</v>
      </c>
      <c r="AY481" s="41" t="s">
        <v>1444</v>
      </c>
      <c r="AZ481" s="40"/>
      <c r="BA481" s="40"/>
      <c r="BB481" s="40"/>
      <c r="BC481" s="40"/>
      <c r="BD481" s="40"/>
      <c r="BE481" s="40"/>
      <c r="BF481" s="39">
        <v>0</v>
      </c>
      <c r="BG481" s="38">
        <v>0</v>
      </c>
      <c r="BK481" s="37"/>
      <c r="BL481" s="37"/>
      <c r="BM481" s="37"/>
      <c r="BN481" s="32"/>
      <c r="BP481" s="36"/>
      <c r="BQ481" s="36"/>
      <c r="BR481" s="36"/>
      <c r="CE481" s="35">
        <f t="shared" si="95"/>
        <v>0</v>
      </c>
      <c r="CF481" s="33">
        <f t="shared" si="96"/>
        <v>0</v>
      </c>
      <c r="CG481" s="34">
        <f t="shared" si="97"/>
        <v>0</v>
      </c>
      <c r="CH481" s="33">
        <f t="shared" si="98"/>
        <v>0</v>
      </c>
    </row>
    <row r="482" spans="1:86" ht="90" customHeight="1" x14ac:dyDescent="0.25">
      <c r="A482" s="120">
        <v>0</v>
      </c>
      <c r="B482" s="52">
        <v>0</v>
      </c>
      <c r="C482" s="51">
        <v>300000002810</v>
      </c>
      <c r="D482" s="51">
        <v>1020204191</v>
      </c>
      <c r="E482" s="50" t="s">
        <v>2828</v>
      </c>
      <c r="F482" s="48">
        <v>160.64248000000001</v>
      </c>
      <c r="G482" s="48">
        <v>160.34789000000001</v>
      </c>
      <c r="H482" s="48">
        <v>0</v>
      </c>
      <c r="I482" s="48">
        <v>0</v>
      </c>
      <c r="J482" s="48">
        <v>0</v>
      </c>
      <c r="K482" s="48">
        <v>158.87492</v>
      </c>
      <c r="L482" s="48">
        <v>0</v>
      </c>
      <c r="M482" s="48">
        <v>1.4729699999999999</v>
      </c>
      <c r="N482" s="48">
        <v>0</v>
      </c>
      <c r="O482" s="48">
        <f t="shared" si="91"/>
        <v>0</v>
      </c>
      <c r="P482" s="48">
        <f t="shared" si="92"/>
        <v>0</v>
      </c>
      <c r="Q482" s="48">
        <v>0</v>
      </c>
      <c r="R482" s="48">
        <v>0</v>
      </c>
      <c r="S482" s="48">
        <v>0</v>
      </c>
      <c r="T482" s="48">
        <v>0</v>
      </c>
      <c r="U482" s="48">
        <v>0</v>
      </c>
      <c r="V482" s="48">
        <v>0</v>
      </c>
      <c r="W482" s="48">
        <v>0</v>
      </c>
      <c r="X482" s="48">
        <v>0</v>
      </c>
      <c r="Y482" s="48">
        <v>0</v>
      </c>
      <c r="Z482" s="48">
        <v>0</v>
      </c>
      <c r="AA482" s="49">
        <f t="shared" si="93"/>
        <v>0</v>
      </c>
      <c r="AB482" s="49">
        <f t="shared" si="94"/>
        <v>0</v>
      </c>
      <c r="AC482" s="49">
        <v>0</v>
      </c>
      <c r="AD482" s="49">
        <v>0</v>
      </c>
      <c r="AE482" s="49">
        <v>0</v>
      </c>
      <c r="AF482" s="49">
        <v>0</v>
      </c>
      <c r="AG482" s="49">
        <v>0</v>
      </c>
      <c r="AH482" s="49">
        <v>0</v>
      </c>
      <c r="AI482" s="49">
        <v>0</v>
      </c>
      <c r="AJ482" s="49">
        <v>0</v>
      </c>
      <c r="AK482" s="49">
        <v>0</v>
      </c>
      <c r="AL482" s="49">
        <v>0</v>
      </c>
      <c r="AM482" s="49">
        <v>0</v>
      </c>
      <c r="AN482" s="49">
        <v>0</v>
      </c>
      <c r="AO482" s="49">
        <v>0</v>
      </c>
      <c r="AP482" s="49">
        <v>0</v>
      </c>
      <c r="AQ482" s="47" t="s">
        <v>3556</v>
      </c>
      <c r="AR482" s="48">
        <v>0</v>
      </c>
      <c r="AT482" s="46" t="s">
        <v>1651</v>
      </c>
      <c r="AU482" s="45">
        <v>1</v>
      </c>
      <c r="AV482" s="44" t="s">
        <v>3557</v>
      </c>
      <c r="AW482" s="43">
        <v>43461</v>
      </c>
      <c r="AX482" s="42">
        <v>13.88729</v>
      </c>
      <c r="AY482" s="41">
        <v>15</v>
      </c>
      <c r="AZ482" s="40"/>
      <c r="BA482" s="40"/>
      <c r="BB482" s="40"/>
      <c r="BC482" s="40"/>
      <c r="BD482" s="40"/>
      <c r="BE482" s="40"/>
      <c r="BF482" s="39">
        <v>0</v>
      </c>
      <c r="BG482" s="38">
        <v>0</v>
      </c>
      <c r="BK482" s="37"/>
      <c r="BL482" s="37"/>
      <c r="BM482" s="37"/>
      <c r="BN482" s="32"/>
      <c r="BP482" s="36"/>
      <c r="BQ482" s="36"/>
      <c r="BR482" s="36"/>
      <c r="CE482" s="35">
        <f t="shared" si="95"/>
        <v>0</v>
      </c>
      <c r="CF482" s="33">
        <f t="shared" si="96"/>
        <v>0</v>
      </c>
      <c r="CG482" s="34">
        <f t="shared" si="97"/>
        <v>0</v>
      </c>
      <c r="CH482" s="33">
        <f t="shared" si="98"/>
        <v>0</v>
      </c>
    </row>
    <row r="483" spans="1:86" ht="60" customHeight="1" x14ac:dyDescent="0.25">
      <c r="A483" s="120">
        <v>0</v>
      </c>
      <c r="B483" s="52" t="s">
        <v>2683</v>
      </c>
      <c r="C483" s="51">
        <v>300000003141</v>
      </c>
      <c r="D483" s="51">
        <v>1020204189</v>
      </c>
      <c r="E483" s="50" t="s">
        <v>2829</v>
      </c>
      <c r="F483" s="48">
        <v>537.86055999999996</v>
      </c>
      <c r="G483" s="48">
        <v>502.65976000000001</v>
      </c>
      <c r="H483" s="48">
        <v>0</v>
      </c>
      <c r="I483" s="48">
        <v>176.00398000000001</v>
      </c>
      <c r="J483" s="48">
        <v>0</v>
      </c>
      <c r="K483" s="48">
        <v>94.871300000000005</v>
      </c>
      <c r="L483" s="48">
        <v>68.421559999999999</v>
      </c>
      <c r="M483" s="48">
        <v>163.36292</v>
      </c>
      <c r="N483" s="48">
        <v>93.446000000000026</v>
      </c>
      <c r="O483" s="48">
        <f t="shared" si="91"/>
        <v>144.97377</v>
      </c>
      <c r="P483" s="48">
        <f t="shared" si="92"/>
        <v>144.97377</v>
      </c>
      <c r="Q483" s="48">
        <v>0</v>
      </c>
      <c r="R483" s="48">
        <v>0</v>
      </c>
      <c r="S483" s="48">
        <v>0</v>
      </c>
      <c r="T483" s="48">
        <v>0</v>
      </c>
      <c r="U483" s="48">
        <v>0</v>
      </c>
      <c r="V483" s="48">
        <v>0</v>
      </c>
      <c r="W483" s="48">
        <v>0</v>
      </c>
      <c r="X483" s="48">
        <v>0</v>
      </c>
      <c r="Y483" s="48">
        <v>0</v>
      </c>
      <c r="Z483" s="48">
        <v>0</v>
      </c>
      <c r="AA483" s="49">
        <f t="shared" si="93"/>
        <v>144.97377</v>
      </c>
      <c r="AB483" s="49">
        <f t="shared" si="94"/>
        <v>144.97377</v>
      </c>
      <c r="AC483" s="49">
        <v>95.233670000000004</v>
      </c>
      <c r="AD483" s="49">
        <v>28.700970000000002</v>
      </c>
      <c r="AE483" s="49">
        <v>18.296949999999999</v>
      </c>
      <c r="AF483" s="49">
        <v>2.7421799999999998</v>
      </c>
      <c r="AG483" s="49">
        <v>0</v>
      </c>
      <c r="AH483" s="49">
        <v>0</v>
      </c>
      <c r="AI483" s="49">
        <v>0</v>
      </c>
      <c r="AJ483" s="49">
        <v>0</v>
      </c>
      <c r="AK483" s="49">
        <v>0</v>
      </c>
      <c r="AL483" s="49">
        <v>0</v>
      </c>
      <c r="AM483" s="49">
        <v>0</v>
      </c>
      <c r="AN483" s="49">
        <v>0</v>
      </c>
      <c r="AO483" s="49">
        <v>0</v>
      </c>
      <c r="AP483" s="49">
        <v>0</v>
      </c>
      <c r="AQ483" s="47" t="s">
        <v>3558</v>
      </c>
      <c r="AR483" s="48">
        <v>0</v>
      </c>
      <c r="AT483" s="46" t="s">
        <v>1651</v>
      </c>
      <c r="AU483" s="45">
        <v>1</v>
      </c>
      <c r="AV483" s="44" t="s">
        <v>3559</v>
      </c>
      <c r="AW483" s="43" t="s">
        <v>3560</v>
      </c>
      <c r="AX483" s="42" t="s">
        <v>3561</v>
      </c>
      <c r="AY483" s="41" t="s">
        <v>1444</v>
      </c>
      <c r="AZ483" s="40"/>
      <c r="BA483" s="40"/>
      <c r="BB483" s="40"/>
      <c r="BC483" s="40"/>
      <c r="BD483" s="40"/>
      <c r="BE483" s="40"/>
      <c r="BF483" s="39">
        <v>0</v>
      </c>
      <c r="BG483" s="38">
        <v>0</v>
      </c>
      <c r="BK483" s="37"/>
      <c r="BL483" s="37"/>
      <c r="BM483" s="37"/>
      <c r="BN483" s="32"/>
      <c r="BP483" s="36"/>
      <c r="BQ483" s="36"/>
      <c r="BR483" s="36"/>
      <c r="CE483" s="35">
        <f t="shared" si="95"/>
        <v>0</v>
      </c>
      <c r="CF483" s="33">
        <f t="shared" si="96"/>
        <v>0</v>
      </c>
      <c r="CG483" s="34">
        <f t="shared" si="97"/>
        <v>0</v>
      </c>
      <c r="CH483" s="33">
        <f t="shared" si="98"/>
        <v>0</v>
      </c>
    </row>
    <row r="484" spans="1:86" ht="75" customHeight="1" x14ac:dyDescent="0.25">
      <c r="A484" s="120">
        <v>0</v>
      </c>
      <c r="B484" s="52">
        <v>0</v>
      </c>
      <c r="C484" s="51">
        <v>300000003171</v>
      </c>
      <c r="D484" s="51">
        <v>1020204219</v>
      </c>
      <c r="E484" s="50" t="s">
        <v>2830</v>
      </c>
      <c r="F484" s="48">
        <v>368.48572000000001</v>
      </c>
      <c r="G484" s="48">
        <v>307.07143000000002</v>
      </c>
      <c r="H484" s="48">
        <v>0</v>
      </c>
      <c r="I484" s="48">
        <v>0</v>
      </c>
      <c r="J484" s="48">
        <v>0</v>
      </c>
      <c r="K484" s="48">
        <v>307.07143000000002</v>
      </c>
      <c r="L484" s="48">
        <v>0</v>
      </c>
      <c r="M484" s="48">
        <v>0</v>
      </c>
      <c r="N484" s="48">
        <v>0</v>
      </c>
      <c r="O484" s="48">
        <f t="shared" si="91"/>
        <v>1301.0178099999998</v>
      </c>
      <c r="P484" s="48">
        <f t="shared" si="92"/>
        <v>1301.0178099999998</v>
      </c>
      <c r="Q484" s="48">
        <v>0</v>
      </c>
      <c r="R484" s="48">
        <v>0</v>
      </c>
      <c r="S484" s="48">
        <v>0</v>
      </c>
      <c r="T484" s="48">
        <v>0</v>
      </c>
      <c r="U484" s="48">
        <v>0</v>
      </c>
      <c r="V484" s="48">
        <v>0</v>
      </c>
      <c r="W484" s="48">
        <v>0</v>
      </c>
      <c r="X484" s="48">
        <v>0</v>
      </c>
      <c r="Y484" s="48">
        <v>0</v>
      </c>
      <c r="Z484" s="48">
        <v>0</v>
      </c>
      <c r="AA484" s="49">
        <f t="shared" si="93"/>
        <v>1301.0178099999998</v>
      </c>
      <c r="AB484" s="49">
        <f t="shared" si="94"/>
        <v>1301.0178099999998</v>
      </c>
      <c r="AC484" s="49">
        <v>284.98087999999996</v>
      </c>
      <c r="AD484" s="49">
        <v>85.646460000000005</v>
      </c>
      <c r="AE484" s="49">
        <v>109.82227999999999</v>
      </c>
      <c r="AF484" s="49">
        <v>7.1456499999999989</v>
      </c>
      <c r="AG484" s="49">
        <v>0</v>
      </c>
      <c r="AH484" s="49">
        <v>0</v>
      </c>
      <c r="AI484" s="49">
        <v>0</v>
      </c>
      <c r="AJ484" s="49">
        <v>0</v>
      </c>
      <c r="AK484" s="49">
        <v>0</v>
      </c>
      <c r="AL484" s="49">
        <v>0</v>
      </c>
      <c r="AM484" s="49">
        <v>796.60730000000001</v>
      </c>
      <c r="AN484" s="49">
        <v>0</v>
      </c>
      <c r="AO484" s="49">
        <v>0</v>
      </c>
      <c r="AP484" s="49">
        <v>16.815239999999999</v>
      </c>
      <c r="AQ484" s="47" t="s">
        <v>3562</v>
      </c>
      <c r="AR484" s="48">
        <v>0</v>
      </c>
      <c r="AT484" s="46" t="s">
        <v>1651</v>
      </c>
      <c r="AU484" s="45">
        <v>1</v>
      </c>
      <c r="AV484" s="44" t="s">
        <v>3563</v>
      </c>
      <c r="AW484" s="43">
        <v>43441</v>
      </c>
      <c r="AX484" s="42">
        <v>16.387</v>
      </c>
      <c r="AY484" s="41">
        <v>15</v>
      </c>
      <c r="AZ484" s="40"/>
      <c r="BA484" s="40"/>
      <c r="BB484" s="40"/>
      <c r="BC484" s="40"/>
      <c r="BD484" s="40"/>
      <c r="BE484" s="40"/>
      <c r="BF484" s="39">
        <v>0</v>
      </c>
      <c r="BG484" s="38">
        <v>0</v>
      </c>
      <c r="BK484" s="37"/>
      <c r="BL484" s="37"/>
      <c r="BM484" s="37"/>
      <c r="BN484" s="32"/>
      <c r="BP484" s="36"/>
      <c r="BQ484" s="36"/>
      <c r="BR484" s="36"/>
      <c r="CE484" s="35">
        <f t="shared" si="95"/>
        <v>0</v>
      </c>
      <c r="CF484" s="33">
        <f t="shared" si="96"/>
        <v>0</v>
      </c>
      <c r="CG484" s="34">
        <f t="shared" si="97"/>
        <v>0</v>
      </c>
      <c r="CH484" s="33">
        <f t="shared" si="98"/>
        <v>0</v>
      </c>
    </row>
    <row r="485" spans="1:86" ht="75" customHeight="1" x14ac:dyDescent="0.25">
      <c r="A485" s="120">
        <v>0</v>
      </c>
      <c r="B485" s="52">
        <v>0</v>
      </c>
      <c r="C485" s="51">
        <v>300000003165</v>
      </c>
      <c r="D485" s="51">
        <v>1020204218</v>
      </c>
      <c r="E485" s="50" t="s">
        <v>2831</v>
      </c>
      <c r="F485" s="48">
        <v>262.58713999999998</v>
      </c>
      <c r="G485" s="48">
        <v>218.82262</v>
      </c>
      <c r="H485" s="48">
        <v>0</v>
      </c>
      <c r="I485" s="48">
        <v>0</v>
      </c>
      <c r="J485" s="48">
        <v>0</v>
      </c>
      <c r="K485" s="48">
        <v>218.82262</v>
      </c>
      <c r="L485" s="48">
        <v>0</v>
      </c>
      <c r="M485" s="48">
        <v>0</v>
      </c>
      <c r="N485" s="48">
        <v>0</v>
      </c>
      <c r="O485" s="48">
        <f t="shared" si="91"/>
        <v>368.11928</v>
      </c>
      <c r="P485" s="48">
        <f t="shared" si="92"/>
        <v>368.11928</v>
      </c>
      <c r="Q485" s="48">
        <v>0</v>
      </c>
      <c r="R485" s="48">
        <v>0</v>
      </c>
      <c r="S485" s="48">
        <v>0</v>
      </c>
      <c r="T485" s="48">
        <v>0</v>
      </c>
      <c r="U485" s="48">
        <v>0</v>
      </c>
      <c r="V485" s="48">
        <v>0</v>
      </c>
      <c r="W485" s="48">
        <v>0</v>
      </c>
      <c r="X485" s="48">
        <v>0</v>
      </c>
      <c r="Y485" s="48">
        <v>0</v>
      </c>
      <c r="Z485" s="48">
        <v>0</v>
      </c>
      <c r="AA485" s="49">
        <f t="shared" si="93"/>
        <v>368.11928</v>
      </c>
      <c r="AB485" s="49">
        <f t="shared" si="94"/>
        <v>368.11928</v>
      </c>
      <c r="AC485" s="49">
        <v>161.67741999999998</v>
      </c>
      <c r="AD485" s="49">
        <v>48.455829999999999</v>
      </c>
      <c r="AE485" s="49">
        <v>63.53342</v>
      </c>
      <c r="AF485" s="49">
        <v>3.5286099999999996</v>
      </c>
      <c r="AG485" s="49">
        <v>0</v>
      </c>
      <c r="AH485" s="49">
        <v>0</v>
      </c>
      <c r="AI485" s="49">
        <v>0</v>
      </c>
      <c r="AJ485" s="49">
        <v>0</v>
      </c>
      <c r="AK485" s="49">
        <v>0</v>
      </c>
      <c r="AL485" s="49">
        <v>0</v>
      </c>
      <c r="AM485" s="49">
        <v>80.805490000000006</v>
      </c>
      <c r="AN485" s="49">
        <v>0</v>
      </c>
      <c r="AO485" s="49">
        <v>0</v>
      </c>
      <c r="AP485" s="49">
        <v>10.118510000000001</v>
      </c>
      <c r="AQ485" s="47" t="s">
        <v>3564</v>
      </c>
      <c r="AR485" s="48">
        <v>0</v>
      </c>
      <c r="AT485" s="46" t="s">
        <v>1651</v>
      </c>
      <c r="AU485" s="45">
        <v>1</v>
      </c>
      <c r="AV485" s="44" t="s">
        <v>3565</v>
      </c>
      <c r="AW485" s="43">
        <v>43441</v>
      </c>
      <c r="AX485" s="42">
        <v>16.387</v>
      </c>
      <c r="AY485" s="41">
        <v>15</v>
      </c>
      <c r="AZ485" s="40"/>
      <c r="BA485" s="40"/>
      <c r="BB485" s="40"/>
      <c r="BC485" s="40"/>
      <c r="BD485" s="40"/>
      <c r="BE485" s="40"/>
      <c r="BF485" s="39">
        <v>0</v>
      </c>
      <c r="BG485" s="38">
        <v>0</v>
      </c>
      <c r="BK485" s="37"/>
      <c r="BL485" s="37"/>
      <c r="BM485" s="37"/>
      <c r="BN485" s="32"/>
      <c r="BP485" s="36"/>
      <c r="BQ485" s="36"/>
      <c r="BR485" s="36"/>
      <c r="CE485" s="35">
        <f t="shared" si="95"/>
        <v>0</v>
      </c>
      <c r="CF485" s="33">
        <f t="shared" si="96"/>
        <v>0</v>
      </c>
      <c r="CG485" s="34">
        <f t="shared" si="97"/>
        <v>0</v>
      </c>
      <c r="CH485" s="33">
        <f t="shared" si="98"/>
        <v>0</v>
      </c>
    </row>
    <row r="486" spans="1:86" ht="45" customHeight="1" x14ac:dyDescent="0.25">
      <c r="A486" s="120">
        <v>0</v>
      </c>
      <c r="B486" s="52">
        <v>0</v>
      </c>
      <c r="C486" s="51">
        <v>300000003551</v>
      </c>
      <c r="D486" s="51">
        <v>1020204819</v>
      </c>
      <c r="E486" s="50" t="s">
        <v>2832</v>
      </c>
      <c r="F486" s="48">
        <v>188.15675999999999</v>
      </c>
      <c r="G486" s="48">
        <v>156.79730000000001</v>
      </c>
      <c r="H486" s="48">
        <v>0</v>
      </c>
      <c r="I486" s="48">
        <v>0</v>
      </c>
      <c r="J486" s="48">
        <v>0</v>
      </c>
      <c r="K486" s="48">
        <v>156.79730000000001</v>
      </c>
      <c r="L486" s="48">
        <v>0</v>
      </c>
      <c r="M486" s="48">
        <v>0</v>
      </c>
      <c r="N486" s="48">
        <v>0</v>
      </c>
      <c r="O486" s="48">
        <f t="shared" si="91"/>
        <v>69.812700000000007</v>
      </c>
      <c r="P486" s="48">
        <f t="shared" si="92"/>
        <v>69.812700000000007</v>
      </c>
      <c r="Q486" s="48">
        <v>0</v>
      </c>
      <c r="R486" s="48">
        <v>0</v>
      </c>
      <c r="S486" s="48">
        <v>0</v>
      </c>
      <c r="T486" s="48">
        <v>0</v>
      </c>
      <c r="U486" s="48">
        <v>0</v>
      </c>
      <c r="V486" s="48">
        <v>0</v>
      </c>
      <c r="W486" s="48">
        <v>0</v>
      </c>
      <c r="X486" s="48">
        <v>0</v>
      </c>
      <c r="Y486" s="48">
        <v>0</v>
      </c>
      <c r="Z486" s="48">
        <v>0</v>
      </c>
      <c r="AA486" s="49">
        <f t="shared" si="93"/>
        <v>69.812700000000007</v>
      </c>
      <c r="AB486" s="49">
        <f t="shared" si="94"/>
        <v>69.812700000000007</v>
      </c>
      <c r="AC486" s="49">
        <v>0</v>
      </c>
      <c r="AD486" s="49">
        <v>0</v>
      </c>
      <c r="AE486" s="49">
        <v>69.812700000000007</v>
      </c>
      <c r="AF486" s="49">
        <v>0</v>
      </c>
      <c r="AG486" s="49">
        <v>0</v>
      </c>
      <c r="AH486" s="49">
        <v>0</v>
      </c>
      <c r="AI486" s="49">
        <v>0</v>
      </c>
      <c r="AJ486" s="49">
        <v>0</v>
      </c>
      <c r="AK486" s="49">
        <v>0</v>
      </c>
      <c r="AL486" s="49">
        <v>0</v>
      </c>
      <c r="AM486" s="49">
        <v>0</v>
      </c>
      <c r="AN486" s="49">
        <v>0</v>
      </c>
      <c r="AO486" s="49">
        <v>0</v>
      </c>
      <c r="AP486" s="49">
        <v>0</v>
      </c>
      <c r="AQ486" s="47" t="s">
        <v>3566</v>
      </c>
      <c r="AR486" s="48">
        <v>0</v>
      </c>
      <c r="AT486" s="46" t="s">
        <v>1651</v>
      </c>
      <c r="AU486" s="45">
        <v>1</v>
      </c>
      <c r="AV486" s="44" t="s">
        <v>3567</v>
      </c>
      <c r="AW486" s="43">
        <v>43714</v>
      </c>
      <c r="AX486" s="42">
        <v>13.317</v>
      </c>
      <c r="AY486" s="41">
        <v>15</v>
      </c>
      <c r="AZ486" s="40"/>
      <c r="BA486" s="40"/>
      <c r="BB486" s="40"/>
      <c r="BC486" s="40"/>
      <c r="BD486" s="40"/>
      <c r="BE486" s="40"/>
      <c r="BF486" s="39">
        <v>0</v>
      </c>
      <c r="BG486" s="38">
        <v>0</v>
      </c>
      <c r="BK486" s="37"/>
      <c r="BL486" s="37"/>
      <c r="BM486" s="37"/>
      <c r="BN486" s="32"/>
      <c r="BP486" s="36"/>
      <c r="BQ486" s="36"/>
      <c r="BR486" s="36"/>
      <c r="CE486" s="35">
        <f t="shared" si="95"/>
        <v>0</v>
      </c>
      <c r="CF486" s="33">
        <f t="shared" si="96"/>
        <v>0</v>
      </c>
      <c r="CG486" s="34">
        <f t="shared" si="97"/>
        <v>0</v>
      </c>
      <c r="CH486" s="33">
        <f t="shared" si="98"/>
        <v>0</v>
      </c>
    </row>
    <row r="487" spans="1:86" ht="45" customHeight="1" x14ac:dyDescent="0.25">
      <c r="A487" s="120">
        <v>0</v>
      </c>
      <c r="B487" s="52">
        <v>0</v>
      </c>
      <c r="C487" s="51">
        <v>300000003660</v>
      </c>
      <c r="D487" s="51">
        <v>1020205433</v>
      </c>
      <c r="E487" s="50" t="s">
        <v>2833</v>
      </c>
      <c r="F487" s="48">
        <v>137.72129000000001</v>
      </c>
      <c r="G487" s="48">
        <v>114.76774</v>
      </c>
      <c r="H487" s="48">
        <v>0</v>
      </c>
      <c r="I487" s="48">
        <v>0</v>
      </c>
      <c r="J487" s="48">
        <v>0</v>
      </c>
      <c r="K487" s="48">
        <v>114.76774</v>
      </c>
      <c r="L487" s="48">
        <v>0</v>
      </c>
      <c r="M487" s="48">
        <v>0</v>
      </c>
      <c r="N487" s="48">
        <v>0</v>
      </c>
      <c r="O487" s="48">
        <f t="shared" si="91"/>
        <v>127.11815</v>
      </c>
      <c r="P487" s="48">
        <f t="shared" si="92"/>
        <v>127.11815</v>
      </c>
      <c r="Q487" s="48">
        <v>0</v>
      </c>
      <c r="R487" s="48">
        <v>0</v>
      </c>
      <c r="S487" s="48">
        <v>0</v>
      </c>
      <c r="T487" s="48">
        <v>0</v>
      </c>
      <c r="U487" s="48">
        <v>0</v>
      </c>
      <c r="V487" s="48">
        <v>0</v>
      </c>
      <c r="W487" s="48">
        <v>0</v>
      </c>
      <c r="X487" s="48">
        <v>0</v>
      </c>
      <c r="Y487" s="48">
        <v>0</v>
      </c>
      <c r="Z487" s="48">
        <v>0</v>
      </c>
      <c r="AA487" s="49">
        <f t="shared" si="93"/>
        <v>127.11815</v>
      </c>
      <c r="AB487" s="49">
        <f t="shared" si="94"/>
        <v>127.11815</v>
      </c>
      <c r="AC487" s="49">
        <v>0</v>
      </c>
      <c r="AD487" s="49">
        <v>0</v>
      </c>
      <c r="AE487" s="49">
        <v>127.11815</v>
      </c>
      <c r="AF487" s="49">
        <v>0</v>
      </c>
      <c r="AG487" s="49">
        <v>0</v>
      </c>
      <c r="AH487" s="49">
        <v>0</v>
      </c>
      <c r="AI487" s="49">
        <v>0</v>
      </c>
      <c r="AJ487" s="49">
        <v>0</v>
      </c>
      <c r="AK487" s="49">
        <v>0</v>
      </c>
      <c r="AL487" s="49">
        <v>0</v>
      </c>
      <c r="AM487" s="49">
        <v>0</v>
      </c>
      <c r="AN487" s="49">
        <v>0</v>
      </c>
      <c r="AO487" s="49">
        <v>0</v>
      </c>
      <c r="AP487" s="49">
        <v>0</v>
      </c>
      <c r="AQ487" s="47" t="s">
        <v>3568</v>
      </c>
      <c r="AR487" s="48">
        <v>0</v>
      </c>
      <c r="AT487" s="46" t="s">
        <v>1651</v>
      </c>
      <c r="AU487" s="45">
        <v>1</v>
      </c>
      <c r="AV487" s="44" t="s">
        <v>3569</v>
      </c>
      <c r="AW487" s="43">
        <v>43937</v>
      </c>
      <c r="AX487" s="42">
        <v>12.112</v>
      </c>
      <c r="AY487" s="41">
        <v>10</v>
      </c>
      <c r="AZ487" s="40"/>
      <c r="BA487" s="40"/>
      <c r="BB487" s="40"/>
      <c r="BC487" s="40"/>
      <c r="BD487" s="40"/>
      <c r="BE487" s="40"/>
      <c r="BF487" s="39">
        <v>0</v>
      </c>
      <c r="BG487" s="38">
        <v>0</v>
      </c>
      <c r="BK487" s="37"/>
      <c r="BL487" s="37"/>
      <c r="BM487" s="37"/>
      <c r="BN487" s="32"/>
      <c r="BP487" s="36"/>
      <c r="BQ487" s="36"/>
      <c r="BR487" s="36"/>
      <c r="CE487" s="35">
        <f t="shared" si="95"/>
        <v>0</v>
      </c>
      <c r="CF487" s="33">
        <f t="shared" si="96"/>
        <v>0</v>
      </c>
      <c r="CG487" s="34">
        <f t="shared" si="97"/>
        <v>0</v>
      </c>
      <c r="CH487" s="33">
        <f t="shared" si="98"/>
        <v>0</v>
      </c>
    </row>
    <row r="488" spans="1:86" ht="60" customHeight="1" x14ac:dyDescent="0.25">
      <c r="A488" s="120">
        <v>0</v>
      </c>
      <c r="B488" s="52">
        <v>0</v>
      </c>
      <c r="C488" s="51">
        <v>300000003646</v>
      </c>
      <c r="D488" s="51">
        <v>1020205372</v>
      </c>
      <c r="E488" s="50" t="s">
        <v>2834</v>
      </c>
      <c r="F488" s="48">
        <v>137.72129000000001</v>
      </c>
      <c r="G488" s="48">
        <v>114.76774</v>
      </c>
      <c r="H488" s="48">
        <v>0</v>
      </c>
      <c r="I488" s="48">
        <v>0</v>
      </c>
      <c r="J488" s="48">
        <v>0</v>
      </c>
      <c r="K488" s="48">
        <v>114.76774</v>
      </c>
      <c r="L488" s="48">
        <v>0</v>
      </c>
      <c r="M488" s="48">
        <v>0</v>
      </c>
      <c r="N488" s="48">
        <v>0</v>
      </c>
      <c r="O488" s="48">
        <f t="shared" si="91"/>
        <v>128.89218</v>
      </c>
      <c r="P488" s="48">
        <f t="shared" si="92"/>
        <v>128.89218</v>
      </c>
      <c r="Q488" s="48">
        <v>0</v>
      </c>
      <c r="R488" s="48">
        <v>0</v>
      </c>
      <c r="S488" s="48">
        <v>0</v>
      </c>
      <c r="T488" s="48">
        <v>0</v>
      </c>
      <c r="U488" s="48">
        <v>0</v>
      </c>
      <c r="V488" s="48">
        <v>0</v>
      </c>
      <c r="W488" s="48">
        <v>0</v>
      </c>
      <c r="X488" s="48">
        <v>0</v>
      </c>
      <c r="Y488" s="48">
        <v>0</v>
      </c>
      <c r="Z488" s="48">
        <v>0</v>
      </c>
      <c r="AA488" s="49">
        <f t="shared" si="93"/>
        <v>128.89218</v>
      </c>
      <c r="AB488" s="49">
        <f t="shared" si="94"/>
        <v>128.89218</v>
      </c>
      <c r="AC488" s="49">
        <v>8.3940599999999996</v>
      </c>
      <c r="AD488" s="49">
        <v>2.4020100000000002</v>
      </c>
      <c r="AE488" s="49">
        <v>117.86866999999999</v>
      </c>
      <c r="AF488" s="49">
        <v>0.22744</v>
      </c>
      <c r="AG488" s="49">
        <v>0</v>
      </c>
      <c r="AH488" s="49">
        <v>0</v>
      </c>
      <c r="AI488" s="49">
        <v>0</v>
      </c>
      <c r="AJ488" s="49">
        <v>0</v>
      </c>
      <c r="AK488" s="49">
        <v>0</v>
      </c>
      <c r="AL488" s="49">
        <v>0</v>
      </c>
      <c r="AM488" s="49">
        <v>0</v>
      </c>
      <c r="AN488" s="49">
        <v>0</v>
      </c>
      <c r="AO488" s="49">
        <v>0</v>
      </c>
      <c r="AP488" s="49">
        <v>0</v>
      </c>
      <c r="AQ488" s="47" t="s">
        <v>3570</v>
      </c>
      <c r="AR488" s="48">
        <v>0</v>
      </c>
      <c r="AT488" s="46" t="s">
        <v>1651</v>
      </c>
      <c r="AU488" s="45">
        <v>1</v>
      </c>
      <c r="AV488" s="44" t="s">
        <v>3571</v>
      </c>
      <c r="AW488" s="43">
        <v>43937</v>
      </c>
      <c r="AX488" s="42">
        <v>12.112</v>
      </c>
      <c r="AY488" s="41">
        <v>10</v>
      </c>
      <c r="AZ488" s="40"/>
      <c r="BA488" s="40"/>
      <c r="BB488" s="40"/>
      <c r="BC488" s="40"/>
      <c r="BD488" s="40"/>
      <c r="BE488" s="40"/>
      <c r="BF488" s="39">
        <v>0</v>
      </c>
      <c r="BG488" s="38">
        <v>0</v>
      </c>
      <c r="BK488" s="37"/>
      <c r="BL488" s="37"/>
      <c r="BM488" s="37"/>
      <c r="BN488" s="32"/>
      <c r="BP488" s="36"/>
      <c r="BQ488" s="36"/>
      <c r="BR488" s="36"/>
      <c r="CE488" s="35">
        <f t="shared" si="95"/>
        <v>0</v>
      </c>
      <c r="CF488" s="33">
        <f t="shared" si="96"/>
        <v>0</v>
      </c>
      <c r="CG488" s="34">
        <f t="shared" si="97"/>
        <v>0</v>
      </c>
      <c r="CH488" s="33">
        <f t="shared" si="98"/>
        <v>0</v>
      </c>
    </row>
    <row r="489" spans="1:86" ht="60" customHeight="1" x14ac:dyDescent="0.25">
      <c r="A489" s="120">
        <v>0</v>
      </c>
      <c r="B489" s="52">
        <v>0</v>
      </c>
      <c r="C489" s="51">
        <v>300000003659</v>
      </c>
      <c r="D489" s="51">
        <v>1020205432</v>
      </c>
      <c r="E489" s="50" t="s">
        <v>2835</v>
      </c>
      <c r="F489" s="48">
        <v>137.72129000000001</v>
      </c>
      <c r="G489" s="48">
        <v>114.76774</v>
      </c>
      <c r="H489" s="48">
        <v>0</v>
      </c>
      <c r="I489" s="48">
        <v>0</v>
      </c>
      <c r="J489" s="48">
        <v>0</v>
      </c>
      <c r="K489" s="48">
        <v>114.76774</v>
      </c>
      <c r="L489" s="48">
        <v>0</v>
      </c>
      <c r="M489" s="48">
        <v>0</v>
      </c>
      <c r="N489" s="48">
        <v>0</v>
      </c>
      <c r="O489" s="48">
        <f t="shared" si="91"/>
        <v>1990.0954700000002</v>
      </c>
      <c r="P489" s="48">
        <f t="shared" si="92"/>
        <v>1689.3112699999999</v>
      </c>
      <c r="Q489" s="48">
        <v>124.42440000000001</v>
      </c>
      <c r="R489" s="48">
        <v>103.687</v>
      </c>
      <c r="S489" s="48">
        <v>0</v>
      </c>
      <c r="T489" s="48">
        <v>0</v>
      </c>
      <c r="U489" s="48">
        <v>0</v>
      </c>
      <c r="V489" s="48">
        <v>0</v>
      </c>
      <c r="W489" s="48">
        <v>1680.2808</v>
      </c>
      <c r="X489" s="48">
        <v>1400.2339999999999</v>
      </c>
      <c r="Y489" s="48">
        <v>0</v>
      </c>
      <c r="Z489" s="48">
        <v>0</v>
      </c>
      <c r="AA489" s="49">
        <f t="shared" si="93"/>
        <v>185.39027000000002</v>
      </c>
      <c r="AB489" s="49">
        <f t="shared" si="94"/>
        <v>185.39027000000002</v>
      </c>
      <c r="AC489" s="49">
        <v>8.1396599999999992</v>
      </c>
      <c r="AD489" s="49">
        <v>2.3292199999999998</v>
      </c>
      <c r="AE489" s="49">
        <v>115.44594000000001</v>
      </c>
      <c r="AF489" s="49">
        <v>0.22055</v>
      </c>
      <c r="AG489" s="49">
        <v>0</v>
      </c>
      <c r="AH489" s="49">
        <v>0</v>
      </c>
      <c r="AI489" s="49">
        <v>0</v>
      </c>
      <c r="AJ489" s="49">
        <v>0</v>
      </c>
      <c r="AK489" s="49">
        <v>0</v>
      </c>
      <c r="AL489" s="49">
        <v>0</v>
      </c>
      <c r="AM489" s="49">
        <v>0</v>
      </c>
      <c r="AN489" s="49">
        <v>0</v>
      </c>
      <c r="AO489" s="49">
        <v>0</v>
      </c>
      <c r="AP489" s="49">
        <v>59.254900000000006</v>
      </c>
      <c r="AQ489" s="47" t="s">
        <v>3572</v>
      </c>
      <c r="AR489" s="48">
        <v>0</v>
      </c>
      <c r="AT489" s="46" t="s">
        <v>1651</v>
      </c>
      <c r="AU489" s="45">
        <v>1</v>
      </c>
      <c r="AV489" s="44" t="s">
        <v>3573</v>
      </c>
      <c r="AW489" s="43">
        <v>43937</v>
      </c>
      <c r="AX489" s="42">
        <v>12.112</v>
      </c>
      <c r="AY489" s="41">
        <v>10</v>
      </c>
      <c r="AZ489" s="40"/>
      <c r="BA489" s="40"/>
      <c r="BB489" s="40"/>
      <c r="BC489" s="40"/>
      <c r="BD489" s="40"/>
      <c r="BE489" s="40"/>
      <c r="BF489" s="39">
        <v>0</v>
      </c>
      <c r="BG489" s="38">
        <v>0</v>
      </c>
      <c r="BK489" s="37"/>
      <c r="BL489" s="37"/>
      <c r="BM489" s="37"/>
      <c r="BN489" s="32"/>
      <c r="BP489" s="36"/>
      <c r="BQ489" s="36"/>
      <c r="BR489" s="36"/>
      <c r="CE489" s="35">
        <f t="shared" si="95"/>
        <v>103.687</v>
      </c>
      <c r="CF489" s="33">
        <f t="shared" si="96"/>
        <v>0</v>
      </c>
      <c r="CG489" s="34">
        <f t="shared" si="97"/>
        <v>0</v>
      </c>
      <c r="CH489" s="33">
        <f t="shared" si="98"/>
        <v>0</v>
      </c>
    </row>
    <row r="490" spans="1:86" ht="60" customHeight="1" x14ac:dyDescent="0.25">
      <c r="A490" s="120">
        <v>0</v>
      </c>
      <c r="B490" s="52">
        <v>0</v>
      </c>
      <c r="C490" s="51">
        <v>300000003648</v>
      </c>
      <c r="D490" s="51">
        <v>1020205430</v>
      </c>
      <c r="E490" s="50" t="s">
        <v>2836</v>
      </c>
      <c r="F490" s="48">
        <v>137.72129000000001</v>
      </c>
      <c r="G490" s="48">
        <v>114.76774</v>
      </c>
      <c r="H490" s="48">
        <v>0</v>
      </c>
      <c r="I490" s="48">
        <v>0</v>
      </c>
      <c r="J490" s="48">
        <v>0</v>
      </c>
      <c r="K490" s="48">
        <v>114.76774</v>
      </c>
      <c r="L490" s="48">
        <v>0</v>
      </c>
      <c r="M490" s="48">
        <v>0</v>
      </c>
      <c r="N490" s="48">
        <v>0</v>
      </c>
      <c r="O490" s="48">
        <f t="shared" si="91"/>
        <v>2096.88994</v>
      </c>
      <c r="P490" s="48">
        <f t="shared" si="92"/>
        <v>1796.10474</v>
      </c>
      <c r="Q490" s="48">
        <v>124.42440000000001</v>
      </c>
      <c r="R490" s="48">
        <v>103.687</v>
      </c>
      <c r="S490" s="48">
        <v>0</v>
      </c>
      <c r="T490" s="48">
        <v>0</v>
      </c>
      <c r="U490" s="48">
        <v>0</v>
      </c>
      <c r="V490" s="48">
        <v>0</v>
      </c>
      <c r="W490" s="48">
        <v>1680.2868000000001</v>
      </c>
      <c r="X490" s="48">
        <v>1400.239</v>
      </c>
      <c r="Y490" s="48">
        <v>0</v>
      </c>
      <c r="Z490" s="48">
        <v>0</v>
      </c>
      <c r="AA490" s="49">
        <f t="shared" si="93"/>
        <v>292.17874</v>
      </c>
      <c r="AB490" s="49">
        <f t="shared" si="94"/>
        <v>292.17874</v>
      </c>
      <c r="AC490" s="49">
        <v>15.1347</v>
      </c>
      <c r="AD490" s="49">
        <v>4.3308900000000001</v>
      </c>
      <c r="AE490" s="49">
        <v>211.17782</v>
      </c>
      <c r="AF490" s="49">
        <v>0.41009000000000001</v>
      </c>
      <c r="AG490" s="49">
        <v>0</v>
      </c>
      <c r="AH490" s="49">
        <v>0</v>
      </c>
      <c r="AI490" s="49">
        <v>0</v>
      </c>
      <c r="AJ490" s="49">
        <v>0</v>
      </c>
      <c r="AK490" s="49">
        <v>0</v>
      </c>
      <c r="AL490" s="49">
        <v>0</v>
      </c>
      <c r="AM490" s="49">
        <v>0</v>
      </c>
      <c r="AN490" s="49">
        <v>0</v>
      </c>
      <c r="AO490" s="49">
        <v>0</v>
      </c>
      <c r="AP490" s="49">
        <v>61.125239999999998</v>
      </c>
      <c r="AQ490" s="47" t="s">
        <v>3574</v>
      </c>
      <c r="AR490" s="48">
        <v>0</v>
      </c>
      <c r="AT490" s="46" t="s">
        <v>1651</v>
      </c>
      <c r="AU490" s="45">
        <v>1</v>
      </c>
      <c r="AV490" s="44" t="s">
        <v>3575</v>
      </c>
      <c r="AW490" s="43">
        <v>43937</v>
      </c>
      <c r="AX490" s="42">
        <v>12.112</v>
      </c>
      <c r="AY490" s="41">
        <v>15</v>
      </c>
      <c r="AZ490" s="40"/>
      <c r="BA490" s="40"/>
      <c r="BB490" s="40"/>
      <c r="BC490" s="40"/>
      <c r="BD490" s="40"/>
      <c r="BE490" s="40"/>
      <c r="BF490" s="39">
        <v>0</v>
      </c>
      <c r="BG490" s="38">
        <v>0</v>
      </c>
      <c r="BK490" s="37"/>
      <c r="BL490" s="37"/>
      <c r="BM490" s="37"/>
      <c r="BN490" s="32"/>
      <c r="BP490" s="36"/>
      <c r="BQ490" s="36"/>
      <c r="BR490" s="36"/>
      <c r="CE490" s="35">
        <f t="shared" si="95"/>
        <v>103.687</v>
      </c>
      <c r="CF490" s="33">
        <f t="shared" si="96"/>
        <v>0</v>
      </c>
      <c r="CG490" s="34">
        <f t="shared" si="97"/>
        <v>0</v>
      </c>
      <c r="CH490" s="33">
        <f t="shared" si="98"/>
        <v>0</v>
      </c>
    </row>
    <row r="491" spans="1:86" ht="60" customHeight="1" x14ac:dyDescent="0.25">
      <c r="A491" s="120">
        <v>0</v>
      </c>
      <c r="B491" s="52">
        <v>0</v>
      </c>
      <c r="C491" s="51">
        <v>300000003640</v>
      </c>
      <c r="D491" s="51">
        <v>1020205363</v>
      </c>
      <c r="E491" s="50" t="s">
        <v>2837</v>
      </c>
      <c r="F491" s="48">
        <v>137.72129000000001</v>
      </c>
      <c r="G491" s="48">
        <v>114.76774</v>
      </c>
      <c r="H491" s="48">
        <v>0</v>
      </c>
      <c r="I491" s="48">
        <v>0</v>
      </c>
      <c r="J491" s="48">
        <v>0</v>
      </c>
      <c r="K491" s="48">
        <v>114.76774</v>
      </c>
      <c r="L491" s="48">
        <v>0</v>
      </c>
      <c r="M491" s="48">
        <v>0</v>
      </c>
      <c r="N491" s="48">
        <v>0</v>
      </c>
      <c r="O491" s="48">
        <f t="shared" si="91"/>
        <v>125.01478</v>
      </c>
      <c r="P491" s="48">
        <f t="shared" si="92"/>
        <v>125.01478</v>
      </c>
      <c r="Q491" s="48">
        <v>0</v>
      </c>
      <c r="R491" s="48">
        <v>0</v>
      </c>
      <c r="S491" s="48">
        <v>0</v>
      </c>
      <c r="T491" s="48">
        <v>0</v>
      </c>
      <c r="U491" s="48">
        <v>0</v>
      </c>
      <c r="V491" s="48">
        <v>0</v>
      </c>
      <c r="W491" s="48">
        <v>0</v>
      </c>
      <c r="X491" s="48">
        <v>0</v>
      </c>
      <c r="Y491" s="48">
        <v>0</v>
      </c>
      <c r="Z491" s="48">
        <v>0</v>
      </c>
      <c r="AA491" s="49">
        <f t="shared" si="93"/>
        <v>125.01478</v>
      </c>
      <c r="AB491" s="49">
        <f t="shared" si="94"/>
        <v>125.01478</v>
      </c>
      <c r="AC491" s="49">
        <v>0</v>
      </c>
      <c r="AD491" s="49">
        <v>0</v>
      </c>
      <c r="AE491" s="49">
        <v>125.01478</v>
      </c>
      <c r="AF491" s="49">
        <v>0</v>
      </c>
      <c r="AG491" s="49">
        <v>0</v>
      </c>
      <c r="AH491" s="49">
        <v>0</v>
      </c>
      <c r="AI491" s="49">
        <v>0</v>
      </c>
      <c r="AJ491" s="49">
        <v>0</v>
      </c>
      <c r="AK491" s="49">
        <v>0</v>
      </c>
      <c r="AL491" s="49">
        <v>0</v>
      </c>
      <c r="AM491" s="49">
        <v>0</v>
      </c>
      <c r="AN491" s="49">
        <v>0</v>
      </c>
      <c r="AO491" s="49">
        <v>0</v>
      </c>
      <c r="AP491" s="49">
        <v>0</v>
      </c>
      <c r="AQ491" s="47" t="s">
        <v>3576</v>
      </c>
      <c r="AR491" s="48">
        <v>0</v>
      </c>
      <c r="AT491" s="46" t="s">
        <v>1651</v>
      </c>
      <c r="AU491" s="45">
        <v>1</v>
      </c>
      <c r="AV491" s="44" t="s">
        <v>3577</v>
      </c>
      <c r="AW491" s="43">
        <v>43964</v>
      </c>
      <c r="AX491" s="42">
        <v>12.112</v>
      </c>
      <c r="AY491" s="41">
        <v>10</v>
      </c>
      <c r="AZ491" s="40"/>
      <c r="BA491" s="40"/>
      <c r="BB491" s="40"/>
      <c r="BC491" s="40"/>
      <c r="BD491" s="40"/>
      <c r="BE491" s="40"/>
      <c r="BF491" s="39">
        <v>0</v>
      </c>
      <c r="BG491" s="38">
        <v>0</v>
      </c>
      <c r="BK491" s="37"/>
      <c r="BL491" s="37"/>
      <c r="BM491" s="37"/>
      <c r="BN491" s="32"/>
      <c r="BP491" s="36"/>
      <c r="BQ491" s="36"/>
      <c r="BR491" s="36"/>
      <c r="CE491" s="35">
        <f t="shared" si="95"/>
        <v>0</v>
      </c>
      <c r="CF491" s="33">
        <f t="shared" si="96"/>
        <v>0</v>
      </c>
      <c r="CG491" s="34">
        <f t="shared" si="97"/>
        <v>0</v>
      </c>
      <c r="CH491" s="33">
        <f t="shared" si="98"/>
        <v>0</v>
      </c>
    </row>
    <row r="492" spans="1:86" ht="60" customHeight="1" x14ac:dyDescent="0.25">
      <c r="A492" s="120">
        <v>0</v>
      </c>
      <c r="B492" s="52">
        <v>0</v>
      </c>
      <c r="C492" s="51">
        <v>300000003708</v>
      </c>
      <c r="D492" s="51">
        <v>1020205431</v>
      </c>
      <c r="E492" s="50" t="s">
        <v>2838</v>
      </c>
      <c r="F492" s="48">
        <v>137.72129000000001</v>
      </c>
      <c r="G492" s="48">
        <v>114.76774</v>
      </c>
      <c r="H492" s="48">
        <v>0</v>
      </c>
      <c r="I492" s="48">
        <v>0</v>
      </c>
      <c r="J492" s="48">
        <v>0</v>
      </c>
      <c r="K492" s="48">
        <v>114.76774</v>
      </c>
      <c r="L492" s="48">
        <v>0</v>
      </c>
      <c r="M492" s="48">
        <v>0</v>
      </c>
      <c r="N492" s="48">
        <v>0</v>
      </c>
      <c r="O492" s="48">
        <f t="shared" si="91"/>
        <v>1980.67977</v>
      </c>
      <c r="P492" s="48">
        <f t="shared" si="92"/>
        <v>1681.2143699999999</v>
      </c>
      <c r="Q492" s="48">
        <v>124.42440000000001</v>
      </c>
      <c r="R492" s="48">
        <v>103.687</v>
      </c>
      <c r="S492" s="48">
        <v>0</v>
      </c>
      <c r="T492" s="48">
        <v>0</v>
      </c>
      <c r="U492" s="48">
        <v>0</v>
      </c>
      <c r="V492" s="48">
        <v>0</v>
      </c>
      <c r="W492" s="48">
        <v>1672.3679999999999</v>
      </c>
      <c r="X492" s="48">
        <v>1393.64</v>
      </c>
      <c r="Y492" s="48">
        <v>0</v>
      </c>
      <c r="Z492" s="48">
        <v>0</v>
      </c>
      <c r="AA492" s="49">
        <f t="shared" si="93"/>
        <v>183.88737</v>
      </c>
      <c r="AB492" s="49">
        <f t="shared" si="94"/>
        <v>183.88737</v>
      </c>
      <c r="AC492" s="49">
        <v>8.1396599999999992</v>
      </c>
      <c r="AD492" s="49">
        <v>2.3292199999999998</v>
      </c>
      <c r="AE492" s="49">
        <v>114.1953</v>
      </c>
      <c r="AF492" s="49">
        <v>0.22055</v>
      </c>
      <c r="AG492" s="49">
        <v>0</v>
      </c>
      <c r="AH492" s="49">
        <v>0</v>
      </c>
      <c r="AI492" s="49">
        <v>0</v>
      </c>
      <c r="AJ492" s="49">
        <v>0</v>
      </c>
      <c r="AK492" s="49">
        <v>0</v>
      </c>
      <c r="AL492" s="49">
        <v>0</v>
      </c>
      <c r="AM492" s="49">
        <v>0</v>
      </c>
      <c r="AN492" s="49">
        <v>0</v>
      </c>
      <c r="AO492" s="49">
        <v>0</v>
      </c>
      <c r="AP492" s="49">
        <v>59.00264</v>
      </c>
      <c r="AQ492" s="47" t="s">
        <v>3578</v>
      </c>
      <c r="AR492" s="48">
        <v>0</v>
      </c>
      <c r="AT492" s="46" t="s">
        <v>1651</v>
      </c>
      <c r="AU492" s="45">
        <v>1</v>
      </c>
      <c r="AV492" s="44" t="s">
        <v>3579</v>
      </c>
      <c r="AW492" s="43">
        <v>43937</v>
      </c>
      <c r="AX492" s="42">
        <v>12.112</v>
      </c>
      <c r="AY492" s="41">
        <v>5</v>
      </c>
      <c r="AZ492" s="40"/>
      <c r="BA492" s="40"/>
      <c r="BB492" s="40"/>
      <c r="BC492" s="40"/>
      <c r="BD492" s="40"/>
      <c r="BE492" s="40"/>
      <c r="BF492" s="39">
        <v>0</v>
      </c>
      <c r="BG492" s="38">
        <v>0</v>
      </c>
      <c r="BK492" s="37"/>
      <c r="BL492" s="37"/>
      <c r="BM492" s="37"/>
      <c r="BN492" s="32"/>
      <c r="BP492" s="36"/>
      <c r="BQ492" s="36"/>
      <c r="BR492" s="36"/>
      <c r="CE492" s="35">
        <f t="shared" si="95"/>
        <v>103.687</v>
      </c>
      <c r="CF492" s="33">
        <f t="shared" si="96"/>
        <v>0</v>
      </c>
      <c r="CG492" s="34">
        <f t="shared" si="97"/>
        <v>0</v>
      </c>
      <c r="CH492" s="33">
        <f t="shared" si="98"/>
        <v>0</v>
      </c>
    </row>
    <row r="493" spans="1:86" ht="90" customHeight="1" x14ac:dyDescent="0.25">
      <c r="A493" s="120">
        <v>0</v>
      </c>
      <c r="B493" s="52" t="s">
        <v>2683</v>
      </c>
      <c r="C493" s="51">
        <v>300000003709</v>
      </c>
      <c r="D493" s="51">
        <v>1020205053</v>
      </c>
      <c r="E493" s="50" t="s">
        <v>1665</v>
      </c>
      <c r="F493" s="48">
        <v>1267.6182200000001</v>
      </c>
      <c r="G493" s="48">
        <v>1137.8391300000001</v>
      </c>
      <c r="H493" s="48">
        <v>0</v>
      </c>
      <c r="I493" s="48">
        <v>399.94506999999999</v>
      </c>
      <c r="J493" s="48">
        <v>248.95038</v>
      </c>
      <c r="K493" s="48">
        <v>0</v>
      </c>
      <c r="L493" s="48">
        <v>419.77510000000001</v>
      </c>
      <c r="M493" s="48">
        <v>69.168580000000006</v>
      </c>
      <c r="N493" s="48">
        <v>69.168579999999992</v>
      </c>
      <c r="O493" s="48">
        <f t="shared" si="91"/>
        <v>792.86408000000006</v>
      </c>
      <c r="P493" s="48">
        <f t="shared" si="92"/>
        <v>741.87824000000001</v>
      </c>
      <c r="Q493" s="48">
        <v>551.94425999999999</v>
      </c>
      <c r="R493" s="48">
        <v>500.95842000000005</v>
      </c>
      <c r="S493" s="48">
        <v>305.91503</v>
      </c>
      <c r="T493" s="48">
        <v>254.92919000000001</v>
      </c>
      <c r="U493" s="48">
        <v>246.02922999999998</v>
      </c>
      <c r="V493" s="48">
        <v>246.02922999999998</v>
      </c>
      <c r="W493" s="48">
        <v>0</v>
      </c>
      <c r="X493" s="48">
        <v>0</v>
      </c>
      <c r="Y493" s="48">
        <v>0</v>
      </c>
      <c r="Z493" s="48">
        <v>0</v>
      </c>
      <c r="AA493" s="49">
        <f t="shared" si="93"/>
        <v>240.91982000000002</v>
      </c>
      <c r="AB493" s="49">
        <f t="shared" si="94"/>
        <v>240.91982000000002</v>
      </c>
      <c r="AC493" s="49">
        <v>12.61342</v>
      </c>
      <c r="AD493" s="49">
        <v>3.7666900000000001</v>
      </c>
      <c r="AE493" s="49">
        <v>8.0297999999999998</v>
      </c>
      <c r="AF493" s="49">
        <v>0.63397000000000003</v>
      </c>
      <c r="AG493" s="49">
        <v>0</v>
      </c>
      <c r="AH493" s="49">
        <v>0</v>
      </c>
      <c r="AI493" s="49">
        <v>0</v>
      </c>
      <c r="AJ493" s="49">
        <v>0</v>
      </c>
      <c r="AK493" s="49">
        <v>0</v>
      </c>
      <c r="AL493" s="49">
        <v>0</v>
      </c>
      <c r="AM493" s="49">
        <v>20</v>
      </c>
      <c r="AN493" s="49">
        <v>0</v>
      </c>
      <c r="AO493" s="49">
        <v>0</v>
      </c>
      <c r="AP493" s="49">
        <v>195.87594000000001</v>
      </c>
      <c r="AQ493" s="47" t="s">
        <v>1666</v>
      </c>
      <c r="AR493" s="48">
        <v>1879.7173699999998</v>
      </c>
      <c r="AT493" s="46" t="s">
        <v>1651</v>
      </c>
      <c r="AU493" s="45">
        <v>1</v>
      </c>
      <c r="AV493" s="44" t="s">
        <v>3580</v>
      </c>
      <c r="AW493" s="43" t="s">
        <v>3581</v>
      </c>
      <c r="AX493" s="42" t="s">
        <v>3582</v>
      </c>
      <c r="AY493" s="41" t="s">
        <v>1667</v>
      </c>
      <c r="AZ493" s="40"/>
      <c r="BA493" s="40"/>
      <c r="BB493" s="40"/>
      <c r="BC493" s="40"/>
      <c r="BD493" s="40"/>
      <c r="BE493" s="40"/>
      <c r="BF493" s="39" t="s">
        <v>2695</v>
      </c>
      <c r="BG493" s="38">
        <v>44680</v>
      </c>
      <c r="BK493" s="37"/>
      <c r="BL493" s="37"/>
      <c r="BM493" s="37"/>
      <c r="BN493" s="32"/>
      <c r="BP493" s="36"/>
      <c r="BQ493" s="36"/>
      <c r="BR493" s="36"/>
      <c r="CE493" s="35">
        <f t="shared" si="95"/>
        <v>0</v>
      </c>
      <c r="CF493" s="33">
        <f t="shared" si="96"/>
        <v>0</v>
      </c>
      <c r="CG493" s="34">
        <f t="shared" si="97"/>
        <v>246.02922999999998</v>
      </c>
      <c r="CH493" s="33">
        <f t="shared" si="98"/>
        <v>254.92919000000001</v>
      </c>
    </row>
    <row r="494" spans="1:86" ht="90" customHeight="1" x14ac:dyDescent="0.25">
      <c r="A494" s="120">
        <v>0</v>
      </c>
      <c r="B494" s="52" t="s">
        <v>2683</v>
      </c>
      <c r="C494" s="51">
        <v>300000003806</v>
      </c>
      <c r="D494" s="51">
        <v>1020205438</v>
      </c>
      <c r="E494" s="50" t="s">
        <v>1668</v>
      </c>
      <c r="F494" s="48">
        <v>44.248390000000001</v>
      </c>
      <c r="G494" s="48">
        <v>44.248390000000001</v>
      </c>
      <c r="H494" s="121">
        <v>0</v>
      </c>
      <c r="I494" s="121">
        <v>0</v>
      </c>
      <c r="J494" s="121">
        <v>0</v>
      </c>
      <c r="K494" s="121">
        <v>0</v>
      </c>
      <c r="L494" s="121">
        <v>44.248390000000001</v>
      </c>
      <c r="M494" s="121">
        <v>0</v>
      </c>
      <c r="N494" s="48">
        <v>0</v>
      </c>
      <c r="O494" s="48">
        <f t="shared" si="91"/>
        <v>532.69557999999995</v>
      </c>
      <c r="P494" s="48">
        <f t="shared" si="92"/>
        <v>457.63497000000001</v>
      </c>
      <c r="Q494" s="48">
        <v>120.49023000000001</v>
      </c>
      <c r="R494" s="48">
        <v>103.04471000000001</v>
      </c>
      <c r="S494" s="48">
        <v>104.67310000000001</v>
      </c>
      <c r="T494" s="48">
        <v>87.227580000000003</v>
      </c>
      <c r="U494" s="48">
        <v>15.817130000000001</v>
      </c>
      <c r="V494" s="48">
        <v>15.817130000000001</v>
      </c>
      <c r="W494" s="48">
        <v>345.69051999999999</v>
      </c>
      <c r="X494" s="48">
        <v>288.07542999999998</v>
      </c>
      <c r="Y494" s="48">
        <v>0</v>
      </c>
      <c r="Z494" s="48">
        <v>0</v>
      </c>
      <c r="AA494" s="49">
        <f t="shared" si="93"/>
        <v>66.514830000000003</v>
      </c>
      <c r="AB494" s="49">
        <f t="shared" si="94"/>
        <v>66.514830000000003</v>
      </c>
      <c r="AC494" s="49">
        <v>25.212620000000001</v>
      </c>
      <c r="AD494" s="49">
        <v>7.5281199999999995</v>
      </c>
      <c r="AE494" s="49">
        <v>4.3107699999999998</v>
      </c>
      <c r="AF494" s="49">
        <v>0.88328000000000007</v>
      </c>
      <c r="AG494" s="49">
        <v>0</v>
      </c>
      <c r="AH494" s="49">
        <v>0</v>
      </c>
      <c r="AI494" s="49">
        <v>0</v>
      </c>
      <c r="AJ494" s="49">
        <v>0</v>
      </c>
      <c r="AK494" s="49">
        <v>0</v>
      </c>
      <c r="AL494" s="49">
        <v>0</v>
      </c>
      <c r="AM494" s="49">
        <v>0</v>
      </c>
      <c r="AN494" s="49">
        <v>0</v>
      </c>
      <c r="AO494" s="49">
        <v>0</v>
      </c>
      <c r="AP494" s="49">
        <v>28.58004</v>
      </c>
      <c r="AQ494" s="47" t="s">
        <v>1669</v>
      </c>
      <c r="AR494" s="48">
        <v>501.88335999999993</v>
      </c>
      <c r="AT494" s="46" t="s">
        <v>1651</v>
      </c>
      <c r="AU494" s="45">
        <v>1</v>
      </c>
      <c r="AV494" s="44" t="s">
        <v>3583</v>
      </c>
      <c r="AW494" s="43">
        <v>43928</v>
      </c>
      <c r="AX494" s="42">
        <v>11.72655</v>
      </c>
      <c r="AY494" s="41">
        <v>15</v>
      </c>
      <c r="AZ494" s="40"/>
      <c r="BA494" s="40"/>
      <c r="BB494" s="40"/>
      <c r="BC494" s="40"/>
      <c r="BD494" s="40"/>
      <c r="BE494" s="40"/>
      <c r="BF494" s="39" t="s">
        <v>2694</v>
      </c>
      <c r="BG494" s="38">
        <v>44620</v>
      </c>
      <c r="BK494" s="37"/>
      <c r="BL494" s="37"/>
      <c r="BM494" s="37"/>
      <c r="BN494" s="32"/>
      <c r="BP494" s="36"/>
      <c r="BQ494" s="36"/>
      <c r="BR494" s="36"/>
      <c r="CE494" s="35">
        <f t="shared" si="95"/>
        <v>0</v>
      </c>
      <c r="CF494" s="33">
        <f t="shared" si="96"/>
        <v>0</v>
      </c>
      <c r="CG494" s="34">
        <f t="shared" si="97"/>
        <v>15.817130000000001</v>
      </c>
      <c r="CH494" s="33">
        <f t="shared" si="98"/>
        <v>87.227580000000003</v>
      </c>
    </row>
    <row r="495" spans="1:86" ht="75" customHeight="1" x14ac:dyDescent="0.25">
      <c r="A495" s="120">
        <v>0</v>
      </c>
      <c r="B495" s="52" t="s">
        <v>2683</v>
      </c>
      <c r="C495" s="51">
        <v>300000003890</v>
      </c>
      <c r="D495" s="51">
        <v>1020205703</v>
      </c>
      <c r="E495" s="50" t="s">
        <v>2839</v>
      </c>
      <c r="F495" s="48">
        <v>7.6936200000000001</v>
      </c>
      <c r="G495" s="48">
        <v>7.6936200000000001</v>
      </c>
      <c r="H495" s="48">
        <v>0</v>
      </c>
      <c r="I495" s="48">
        <v>0</v>
      </c>
      <c r="J495" s="48">
        <v>0</v>
      </c>
      <c r="K495" s="48">
        <v>0</v>
      </c>
      <c r="L495" s="48">
        <v>7.6936200000000001</v>
      </c>
      <c r="M495" s="48">
        <v>0</v>
      </c>
      <c r="N495" s="48">
        <v>0</v>
      </c>
      <c r="O495" s="48">
        <f t="shared" si="91"/>
        <v>90.203749999999999</v>
      </c>
      <c r="P495" s="48">
        <f t="shared" si="92"/>
        <v>90.203749999999999</v>
      </c>
      <c r="Q495" s="48">
        <v>20.41807</v>
      </c>
      <c r="R495" s="48">
        <v>20.41807</v>
      </c>
      <c r="S495" s="48">
        <v>0</v>
      </c>
      <c r="T495" s="48">
        <v>0</v>
      </c>
      <c r="U495" s="48">
        <v>20.41807</v>
      </c>
      <c r="V495" s="48">
        <v>20.41807</v>
      </c>
      <c r="W495" s="48">
        <v>0</v>
      </c>
      <c r="X495" s="48">
        <v>0</v>
      </c>
      <c r="Y495" s="48">
        <v>0</v>
      </c>
      <c r="Z495" s="48">
        <v>0</v>
      </c>
      <c r="AA495" s="49">
        <f t="shared" si="93"/>
        <v>69.785679999999999</v>
      </c>
      <c r="AB495" s="49">
        <f t="shared" si="94"/>
        <v>69.785679999999999</v>
      </c>
      <c r="AC495" s="49">
        <v>0.68679000000000001</v>
      </c>
      <c r="AD495" s="49">
        <v>0.19653000000000001</v>
      </c>
      <c r="AE495" s="49">
        <v>68.883750000000006</v>
      </c>
      <c r="AF495" s="49">
        <v>1.8610000000000002E-2</v>
      </c>
      <c r="AG495" s="49">
        <v>0</v>
      </c>
      <c r="AH495" s="49">
        <v>0</v>
      </c>
      <c r="AI495" s="49">
        <v>0</v>
      </c>
      <c r="AJ495" s="49">
        <v>0</v>
      </c>
      <c r="AK495" s="49">
        <v>0</v>
      </c>
      <c r="AL495" s="49">
        <v>0</v>
      </c>
      <c r="AM495" s="49">
        <v>0</v>
      </c>
      <c r="AN495" s="49">
        <v>0</v>
      </c>
      <c r="AO495" s="49">
        <v>0</v>
      </c>
      <c r="AP495" s="49">
        <v>0</v>
      </c>
      <c r="AQ495" s="47" t="s">
        <v>3584</v>
      </c>
      <c r="AR495" s="48">
        <v>0</v>
      </c>
      <c r="AT495" s="46" t="s">
        <v>1651</v>
      </c>
      <c r="AU495" s="45">
        <v>1</v>
      </c>
      <c r="AV495" s="44" t="s">
        <v>3585</v>
      </c>
      <c r="AW495" s="43">
        <v>44097</v>
      </c>
      <c r="AX495" s="42">
        <v>39.805999999999997</v>
      </c>
      <c r="AY495" s="41">
        <v>3</v>
      </c>
      <c r="AZ495" s="40"/>
      <c r="BA495" s="40"/>
      <c r="BB495" s="40"/>
      <c r="BC495" s="40"/>
      <c r="BD495" s="40"/>
      <c r="BE495" s="40"/>
      <c r="BF495" s="39">
        <v>0</v>
      </c>
      <c r="BG495" s="38">
        <v>0</v>
      </c>
      <c r="BK495" s="37"/>
      <c r="BL495" s="37"/>
      <c r="BM495" s="37"/>
      <c r="BN495" s="32"/>
      <c r="BP495" s="36"/>
      <c r="BQ495" s="36"/>
      <c r="BR495" s="36"/>
      <c r="CE495" s="35">
        <f t="shared" si="95"/>
        <v>0</v>
      </c>
      <c r="CF495" s="33">
        <f t="shared" si="96"/>
        <v>0</v>
      </c>
      <c r="CG495" s="34">
        <f t="shared" si="97"/>
        <v>20.41807</v>
      </c>
      <c r="CH495" s="33">
        <f t="shared" si="98"/>
        <v>0</v>
      </c>
    </row>
    <row r="496" spans="1:86" ht="60" customHeight="1" x14ac:dyDescent="0.25">
      <c r="A496" s="120">
        <v>0</v>
      </c>
      <c r="B496" s="52" t="s">
        <v>2683</v>
      </c>
      <c r="C496" s="51">
        <v>300000003908</v>
      </c>
      <c r="D496" s="51">
        <v>1020205057</v>
      </c>
      <c r="E496" s="50" t="s">
        <v>2840</v>
      </c>
      <c r="F496" s="48">
        <v>1.53799</v>
      </c>
      <c r="G496" s="48">
        <v>1.53799</v>
      </c>
      <c r="H496" s="48">
        <v>0</v>
      </c>
      <c r="I496" s="48">
        <v>0</v>
      </c>
      <c r="J496" s="48">
        <v>0</v>
      </c>
      <c r="K496" s="48">
        <v>0</v>
      </c>
      <c r="L496" s="48">
        <v>1.53799</v>
      </c>
      <c r="M496" s="48">
        <v>0</v>
      </c>
      <c r="N496" s="48">
        <v>0</v>
      </c>
      <c r="O496" s="48">
        <f t="shared" si="91"/>
        <v>112.64377999999999</v>
      </c>
      <c r="P496" s="48">
        <f t="shared" si="92"/>
        <v>112.64377999999999</v>
      </c>
      <c r="Q496" s="48">
        <v>42.8581</v>
      </c>
      <c r="R496" s="48">
        <v>42.8581</v>
      </c>
      <c r="S496" s="48">
        <v>0</v>
      </c>
      <c r="T496" s="48">
        <v>0</v>
      </c>
      <c r="U496" s="48">
        <v>42.8581</v>
      </c>
      <c r="V496" s="48">
        <v>42.8581</v>
      </c>
      <c r="W496" s="48">
        <v>0</v>
      </c>
      <c r="X496" s="48">
        <v>0</v>
      </c>
      <c r="Y496" s="48">
        <v>0</v>
      </c>
      <c r="Z496" s="48">
        <v>0</v>
      </c>
      <c r="AA496" s="49">
        <f t="shared" si="93"/>
        <v>69.785679999999999</v>
      </c>
      <c r="AB496" s="49">
        <f t="shared" si="94"/>
        <v>69.785679999999999</v>
      </c>
      <c r="AC496" s="49">
        <v>0.68679000000000001</v>
      </c>
      <c r="AD496" s="49">
        <v>0.19653000000000001</v>
      </c>
      <c r="AE496" s="49">
        <v>68.883750000000006</v>
      </c>
      <c r="AF496" s="49">
        <v>1.8610000000000002E-2</v>
      </c>
      <c r="AG496" s="49">
        <v>0</v>
      </c>
      <c r="AH496" s="49">
        <v>0</v>
      </c>
      <c r="AI496" s="49">
        <v>0</v>
      </c>
      <c r="AJ496" s="49">
        <v>0</v>
      </c>
      <c r="AK496" s="49">
        <v>0</v>
      </c>
      <c r="AL496" s="49">
        <v>0</v>
      </c>
      <c r="AM496" s="49">
        <v>0</v>
      </c>
      <c r="AN496" s="49">
        <v>0</v>
      </c>
      <c r="AO496" s="49">
        <v>0</v>
      </c>
      <c r="AP496" s="49">
        <v>0</v>
      </c>
      <c r="AQ496" s="47" t="s">
        <v>3586</v>
      </c>
      <c r="AR496" s="48">
        <v>0</v>
      </c>
      <c r="AT496" s="46" t="s">
        <v>1651</v>
      </c>
      <c r="AU496" s="45">
        <v>1</v>
      </c>
      <c r="AV496" s="44" t="s">
        <v>3587</v>
      </c>
      <c r="AW496" s="43">
        <v>43770</v>
      </c>
      <c r="AX496" s="42">
        <v>13.317</v>
      </c>
      <c r="AY496" s="41">
        <v>5</v>
      </c>
      <c r="AZ496" s="40"/>
      <c r="BA496" s="40"/>
      <c r="BB496" s="40"/>
      <c r="BC496" s="40"/>
      <c r="BD496" s="40"/>
      <c r="BE496" s="40"/>
      <c r="BF496" s="39">
        <v>0</v>
      </c>
      <c r="BG496" s="38">
        <v>0</v>
      </c>
      <c r="BK496" s="37"/>
      <c r="BL496" s="37"/>
      <c r="BM496" s="37"/>
      <c r="BN496" s="32"/>
      <c r="BP496" s="36"/>
      <c r="BQ496" s="36"/>
      <c r="BR496" s="36"/>
      <c r="CE496" s="35">
        <f t="shared" si="95"/>
        <v>0</v>
      </c>
      <c r="CF496" s="33">
        <f t="shared" si="96"/>
        <v>0</v>
      </c>
      <c r="CG496" s="34">
        <f t="shared" si="97"/>
        <v>42.8581</v>
      </c>
      <c r="CH496" s="33">
        <f t="shared" si="98"/>
        <v>0</v>
      </c>
    </row>
    <row r="497" spans="1:86" ht="105" customHeight="1" x14ac:dyDescent="0.25">
      <c r="A497" s="120">
        <v>0</v>
      </c>
      <c r="B497" s="52" t="s">
        <v>2683</v>
      </c>
      <c r="C497" s="51">
        <v>300000003891</v>
      </c>
      <c r="D497" s="51">
        <v>1020206242</v>
      </c>
      <c r="E497" s="50" t="s">
        <v>2841</v>
      </c>
      <c r="F497" s="48">
        <v>4.6154400000000004</v>
      </c>
      <c r="G497" s="48">
        <v>4.6154400000000004</v>
      </c>
      <c r="H497" s="48">
        <v>0</v>
      </c>
      <c r="I497" s="48">
        <v>0</v>
      </c>
      <c r="J497" s="48">
        <v>0</v>
      </c>
      <c r="K497" s="48">
        <v>0</v>
      </c>
      <c r="L497" s="48">
        <v>4.6154400000000004</v>
      </c>
      <c r="M497" s="48">
        <v>0</v>
      </c>
      <c r="N497" s="48">
        <v>0</v>
      </c>
      <c r="O497" s="48">
        <f t="shared" si="91"/>
        <v>69.785679999999999</v>
      </c>
      <c r="P497" s="48">
        <f t="shared" si="92"/>
        <v>69.785679999999999</v>
      </c>
      <c r="Q497" s="48">
        <v>0</v>
      </c>
      <c r="R497" s="48">
        <v>0</v>
      </c>
      <c r="S497" s="48">
        <v>0</v>
      </c>
      <c r="T497" s="48">
        <v>0</v>
      </c>
      <c r="U497" s="48">
        <v>0</v>
      </c>
      <c r="V497" s="48">
        <v>0</v>
      </c>
      <c r="W497" s="48">
        <v>0</v>
      </c>
      <c r="X497" s="48">
        <v>0</v>
      </c>
      <c r="Y497" s="48">
        <v>0</v>
      </c>
      <c r="Z497" s="48">
        <v>0</v>
      </c>
      <c r="AA497" s="49">
        <f t="shared" si="93"/>
        <v>69.785679999999999</v>
      </c>
      <c r="AB497" s="49">
        <f t="shared" si="94"/>
        <v>69.785679999999999</v>
      </c>
      <c r="AC497" s="49">
        <v>0.68679000000000001</v>
      </c>
      <c r="AD497" s="49">
        <v>0.19653000000000001</v>
      </c>
      <c r="AE497" s="49">
        <v>68.883750000000006</v>
      </c>
      <c r="AF497" s="49">
        <v>1.8610000000000002E-2</v>
      </c>
      <c r="AG497" s="49">
        <v>0</v>
      </c>
      <c r="AH497" s="49">
        <v>0</v>
      </c>
      <c r="AI497" s="49">
        <v>0</v>
      </c>
      <c r="AJ497" s="49">
        <v>0</v>
      </c>
      <c r="AK497" s="49">
        <v>0</v>
      </c>
      <c r="AL497" s="49">
        <v>0</v>
      </c>
      <c r="AM497" s="49">
        <v>0</v>
      </c>
      <c r="AN497" s="49">
        <v>0</v>
      </c>
      <c r="AO497" s="49">
        <v>0</v>
      </c>
      <c r="AP497" s="49">
        <v>0</v>
      </c>
      <c r="AQ497" s="47" t="s">
        <v>3588</v>
      </c>
      <c r="AR497" s="48">
        <v>0</v>
      </c>
      <c r="AT497" s="46" t="s">
        <v>1651</v>
      </c>
      <c r="AU497" s="45">
        <v>1</v>
      </c>
      <c r="AV497" s="44" t="s">
        <v>3589</v>
      </c>
      <c r="AW497" s="43">
        <v>44153</v>
      </c>
      <c r="AX497" s="42">
        <v>39.805999999999997</v>
      </c>
      <c r="AY497" s="41">
        <v>15</v>
      </c>
      <c r="AZ497" s="40"/>
      <c r="BA497" s="40"/>
      <c r="BB497" s="40"/>
      <c r="BC497" s="40"/>
      <c r="BD497" s="40"/>
      <c r="BE497" s="40"/>
      <c r="BF497" s="39">
        <v>0</v>
      </c>
      <c r="BG497" s="38">
        <v>0</v>
      </c>
      <c r="BK497" s="37"/>
      <c r="BL497" s="37"/>
      <c r="BM497" s="37"/>
      <c r="BN497" s="32"/>
      <c r="BP497" s="36"/>
      <c r="BQ497" s="36"/>
      <c r="BR497" s="36"/>
      <c r="CE497" s="35">
        <f t="shared" si="95"/>
        <v>0</v>
      </c>
      <c r="CF497" s="33">
        <f t="shared" si="96"/>
        <v>0</v>
      </c>
      <c r="CG497" s="34">
        <f t="shared" si="97"/>
        <v>0</v>
      </c>
      <c r="CH497" s="33">
        <f t="shared" si="98"/>
        <v>0</v>
      </c>
    </row>
    <row r="498" spans="1:86" ht="300" x14ac:dyDescent="0.25">
      <c r="A498" s="120">
        <v>0</v>
      </c>
      <c r="B498" s="52">
        <v>0</v>
      </c>
      <c r="C498" s="51">
        <v>300000004021</v>
      </c>
      <c r="D498" s="51">
        <v>1020205448</v>
      </c>
      <c r="E498" s="50" t="s">
        <v>1670</v>
      </c>
      <c r="F498" s="48">
        <v>5110.3118799999993</v>
      </c>
      <c r="G498" s="48">
        <v>4342.1570199999996</v>
      </c>
      <c r="H498" s="48">
        <v>2170.0057999999999</v>
      </c>
      <c r="I498" s="48">
        <v>0</v>
      </c>
      <c r="J498" s="48">
        <v>1341.9870599999999</v>
      </c>
      <c r="K498" s="48">
        <v>249.42862</v>
      </c>
      <c r="L498" s="48">
        <v>0</v>
      </c>
      <c r="M498" s="48">
        <v>580.73554000000001</v>
      </c>
      <c r="N498" s="48">
        <v>51.157829999999997</v>
      </c>
      <c r="O498" s="48">
        <f t="shared" si="91"/>
        <v>147.03154000000001</v>
      </c>
      <c r="P498" s="48">
        <f t="shared" si="92"/>
        <v>147.03154000000001</v>
      </c>
      <c r="Q498" s="48">
        <v>0</v>
      </c>
      <c r="R498" s="48">
        <v>0</v>
      </c>
      <c r="S498" s="48">
        <v>0</v>
      </c>
      <c r="T498" s="48">
        <v>0</v>
      </c>
      <c r="U498" s="48">
        <v>0</v>
      </c>
      <c r="V498" s="48">
        <v>0</v>
      </c>
      <c r="W498" s="48">
        <v>0</v>
      </c>
      <c r="X498" s="48">
        <v>0</v>
      </c>
      <c r="Y498" s="48">
        <v>0</v>
      </c>
      <c r="Z498" s="48">
        <v>0</v>
      </c>
      <c r="AA498" s="49">
        <f t="shared" si="93"/>
        <v>147.03154000000001</v>
      </c>
      <c r="AB498" s="49">
        <f t="shared" si="94"/>
        <v>147.03154000000001</v>
      </c>
      <c r="AC498" s="49">
        <v>0</v>
      </c>
      <c r="AD498" s="49">
        <v>0</v>
      </c>
      <c r="AE498" s="49">
        <v>0</v>
      </c>
      <c r="AF498" s="49">
        <v>0</v>
      </c>
      <c r="AG498" s="49">
        <v>0</v>
      </c>
      <c r="AH498" s="49">
        <v>0</v>
      </c>
      <c r="AI498" s="49">
        <v>0</v>
      </c>
      <c r="AJ498" s="49">
        <v>0</v>
      </c>
      <c r="AK498" s="49">
        <v>0</v>
      </c>
      <c r="AL498" s="49">
        <v>0</v>
      </c>
      <c r="AM498" s="49">
        <v>0</v>
      </c>
      <c r="AN498" s="49">
        <v>0</v>
      </c>
      <c r="AO498" s="49">
        <v>0</v>
      </c>
      <c r="AP498" s="49">
        <v>147.03154000000001</v>
      </c>
      <c r="AQ498" s="47" t="s">
        <v>1671</v>
      </c>
      <c r="AR498" s="48">
        <v>4489.1885599999996</v>
      </c>
      <c r="AT498" s="46" t="s">
        <v>1651</v>
      </c>
      <c r="AU498" s="45">
        <v>1</v>
      </c>
      <c r="AV498" s="44" t="s">
        <v>3590</v>
      </c>
      <c r="AW498" s="43" t="s">
        <v>3591</v>
      </c>
      <c r="AX498" s="42" t="s">
        <v>3592</v>
      </c>
      <c r="AY498" s="41" t="s">
        <v>1672</v>
      </c>
      <c r="AZ498" s="40"/>
      <c r="BA498" s="40"/>
      <c r="BB498" s="40"/>
      <c r="BC498" s="40"/>
      <c r="BD498" s="40"/>
      <c r="BE498" s="40"/>
      <c r="BF498" s="39" t="s">
        <v>2694</v>
      </c>
      <c r="BG498" s="38">
        <v>44592</v>
      </c>
      <c r="BK498" s="37"/>
      <c r="BL498" s="37"/>
      <c r="BM498" s="37"/>
      <c r="BN498" s="32"/>
      <c r="BP498" s="36"/>
      <c r="BQ498" s="36"/>
      <c r="BR498" s="36"/>
      <c r="CE498" s="35">
        <f t="shared" si="95"/>
        <v>0</v>
      </c>
      <c r="CF498" s="33">
        <f t="shared" si="96"/>
        <v>0</v>
      </c>
      <c r="CG498" s="34">
        <f t="shared" si="97"/>
        <v>0</v>
      </c>
      <c r="CH498" s="33">
        <f t="shared" si="98"/>
        <v>0</v>
      </c>
    </row>
    <row r="499" spans="1:86" ht="60" x14ac:dyDescent="0.25">
      <c r="A499" s="120">
        <v>0</v>
      </c>
      <c r="B499" s="52">
        <v>0</v>
      </c>
      <c r="C499" s="51">
        <v>300000004022</v>
      </c>
      <c r="D499" s="51">
        <v>1020204950</v>
      </c>
      <c r="E499" s="50" t="s">
        <v>1673</v>
      </c>
      <c r="F499" s="48">
        <v>257.80669999999998</v>
      </c>
      <c r="G499" s="48">
        <v>214.83892</v>
      </c>
      <c r="H499" s="48">
        <v>0</v>
      </c>
      <c r="I499" s="48">
        <v>0</v>
      </c>
      <c r="J499" s="48">
        <v>0</v>
      </c>
      <c r="K499" s="48">
        <v>214.83892</v>
      </c>
      <c r="L499" s="48">
        <v>0</v>
      </c>
      <c r="M499" s="48">
        <v>0</v>
      </c>
      <c r="N499" s="48">
        <v>0</v>
      </c>
      <c r="O499" s="48">
        <f t="shared" si="91"/>
        <v>1428.20463</v>
      </c>
      <c r="P499" s="48">
        <f t="shared" si="92"/>
        <v>1231.1603500000001</v>
      </c>
      <c r="Q499" s="48">
        <v>607.99698999999998</v>
      </c>
      <c r="R499" s="48">
        <v>506.66415999999998</v>
      </c>
      <c r="S499" s="48">
        <v>0</v>
      </c>
      <c r="T499" s="48">
        <v>0</v>
      </c>
      <c r="U499" s="48">
        <v>0</v>
      </c>
      <c r="V499" s="48">
        <v>0</v>
      </c>
      <c r="W499" s="48">
        <v>534.82362000000001</v>
      </c>
      <c r="X499" s="48">
        <v>445.68635</v>
      </c>
      <c r="Y499" s="48">
        <v>0</v>
      </c>
      <c r="Z499" s="48">
        <v>0</v>
      </c>
      <c r="AA499" s="49">
        <f t="shared" si="93"/>
        <v>285.38401999999996</v>
      </c>
      <c r="AB499" s="49">
        <f t="shared" si="94"/>
        <v>278.80984000000001</v>
      </c>
      <c r="AC499" s="49">
        <v>72.336910000000003</v>
      </c>
      <c r="AD499" s="49">
        <v>21.589939999999999</v>
      </c>
      <c r="AE499" s="49">
        <v>12.384209999999999</v>
      </c>
      <c r="AF499" s="49">
        <v>2.5535999999999999</v>
      </c>
      <c r="AG499" s="49">
        <v>35.985579999999999</v>
      </c>
      <c r="AH499" s="49">
        <v>29.98798</v>
      </c>
      <c r="AI499" s="49">
        <v>3.4594900000000002</v>
      </c>
      <c r="AJ499" s="49">
        <v>2.8829099999999999</v>
      </c>
      <c r="AK499" s="49">
        <v>0</v>
      </c>
      <c r="AL499" s="49">
        <v>0</v>
      </c>
      <c r="AM499" s="49">
        <v>90</v>
      </c>
      <c r="AN499" s="49">
        <v>0</v>
      </c>
      <c r="AO499" s="49">
        <v>0</v>
      </c>
      <c r="AP499" s="49">
        <v>47.074289999999998</v>
      </c>
      <c r="AQ499" s="47" t="s">
        <v>1674</v>
      </c>
      <c r="AR499" s="48">
        <v>1445.9992700000003</v>
      </c>
      <c r="AT499" s="46" t="s">
        <v>1651</v>
      </c>
      <c r="AU499" s="45">
        <v>1</v>
      </c>
      <c r="AV499" s="44" t="s">
        <v>3593</v>
      </c>
      <c r="AW499" s="43">
        <v>43679</v>
      </c>
      <c r="AX499" s="42">
        <v>13.317</v>
      </c>
      <c r="AY499" s="41">
        <v>15</v>
      </c>
      <c r="AZ499" s="40"/>
      <c r="BA499" s="40"/>
      <c r="BB499" s="40"/>
      <c r="BC499" s="40"/>
      <c r="BD499" s="40"/>
      <c r="BE499" s="40"/>
      <c r="BF499" s="39" t="s">
        <v>2694</v>
      </c>
      <c r="BG499" s="38">
        <v>44620</v>
      </c>
      <c r="BK499" s="37"/>
      <c r="BL499" s="37"/>
      <c r="BM499" s="37"/>
      <c r="BN499" s="32"/>
      <c r="BP499" s="36"/>
      <c r="BQ499" s="36"/>
      <c r="BR499" s="36"/>
      <c r="CE499" s="35">
        <f t="shared" si="95"/>
        <v>506.66415999999998</v>
      </c>
      <c r="CF499" s="33">
        <f t="shared" si="96"/>
        <v>0</v>
      </c>
      <c r="CG499" s="34">
        <f t="shared" si="97"/>
        <v>0</v>
      </c>
      <c r="CH499" s="33">
        <f t="shared" si="98"/>
        <v>0</v>
      </c>
    </row>
    <row r="500" spans="1:86" ht="90" customHeight="1" x14ac:dyDescent="0.25">
      <c r="A500" s="120">
        <v>0</v>
      </c>
      <c r="B500" s="52" t="s">
        <v>2683</v>
      </c>
      <c r="C500" s="51">
        <v>300000004188</v>
      </c>
      <c r="D500" s="51">
        <v>1020205723</v>
      </c>
      <c r="E500" s="50" t="s">
        <v>1675</v>
      </c>
      <c r="F500" s="48">
        <v>74.718450000000004</v>
      </c>
      <c r="G500" s="48">
        <v>74.718450000000004</v>
      </c>
      <c r="H500" s="48">
        <v>0</v>
      </c>
      <c r="I500" s="48">
        <v>0</v>
      </c>
      <c r="J500" s="48">
        <v>0</v>
      </c>
      <c r="K500" s="48">
        <v>0</v>
      </c>
      <c r="L500" s="48">
        <v>74.718450000000004</v>
      </c>
      <c r="M500" s="48">
        <v>0</v>
      </c>
      <c r="N500" s="48">
        <v>0</v>
      </c>
      <c r="O500" s="48">
        <f t="shared" si="91"/>
        <v>1034.0986599999999</v>
      </c>
      <c r="P500" s="48">
        <f t="shared" si="92"/>
        <v>894.06403999999998</v>
      </c>
      <c r="Q500" s="48">
        <v>713.09568000000002</v>
      </c>
      <c r="R500" s="48">
        <v>618.64959999999996</v>
      </c>
      <c r="S500" s="48">
        <v>566.67646000000002</v>
      </c>
      <c r="T500" s="48">
        <v>472.23038000000003</v>
      </c>
      <c r="U500" s="48">
        <v>146.41922</v>
      </c>
      <c r="V500" s="48">
        <v>146.41922</v>
      </c>
      <c r="W500" s="48">
        <v>273.53122000000002</v>
      </c>
      <c r="X500" s="48">
        <v>227.94268</v>
      </c>
      <c r="Y500" s="48">
        <v>0</v>
      </c>
      <c r="Z500" s="48">
        <v>0</v>
      </c>
      <c r="AA500" s="49">
        <f t="shared" si="93"/>
        <v>47.471760000000003</v>
      </c>
      <c r="AB500" s="49">
        <f t="shared" si="94"/>
        <v>47.471760000000003</v>
      </c>
      <c r="AC500" s="49">
        <v>14.480639999999999</v>
      </c>
      <c r="AD500" s="49">
        <v>4.2736499999999999</v>
      </c>
      <c r="AE500" s="49">
        <v>2.5683700000000003</v>
      </c>
      <c r="AF500" s="49">
        <v>0.61714000000000002</v>
      </c>
      <c r="AG500" s="49">
        <v>0</v>
      </c>
      <c r="AH500" s="49">
        <v>0</v>
      </c>
      <c r="AI500" s="49">
        <v>0</v>
      </c>
      <c r="AJ500" s="49">
        <v>0</v>
      </c>
      <c r="AK500" s="49">
        <v>0</v>
      </c>
      <c r="AL500" s="49">
        <v>0</v>
      </c>
      <c r="AM500" s="49">
        <v>0</v>
      </c>
      <c r="AN500" s="49">
        <v>0</v>
      </c>
      <c r="AO500" s="49">
        <v>0</v>
      </c>
      <c r="AP500" s="49">
        <v>25.531960000000002</v>
      </c>
      <c r="AQ500" s="47" t="s">
        <v>1676</v>
      </c>
      <c r="AR500" s="48">
        <v>968.78249000000005</v>
      </c>
      <c r="AT500" s="46" t="s">
        <v>1651</v>
      </c>
      <c r="AU500" s="45">
        <v>1</v>
      </c>
      <c r="AV500" s="44" t="s">
        <v>3594</v>
      </c>
      <c r="AW500" s="43">
        <v>44186</v>
      </c>
      <c r="AX500" s="42">
        <v>28.266999999999999</v>
      </c>
      <c r="AY500" s="41">
        <v>4</v>
      </c>
      <c r="AZ500" s="40"/>
      <c r="BA500" s="40"/>
      <c r="BB500" s="40"/>
      <c r="BC500" s="40"/>
      <c r="BD500" s="40"/>
      <c r="BE500" s="40"/>
      <c r="BF500" s="39" t="s">
        <v>2694</v>
      </c>
      <c r="BG500" s="38">
        <v>44620</v>
      </c>
      <c r="BK500" s="37"/>
      <c r="BL500" s="37"/>
      <c r="BM500" s="37"/>
      <c r="BN500" s="32"/>
      <c r="BP500" s="36"/>
      <c r="BQ500" s="36"/>
      <c r="BR500" s="36"/>
      <c r="CE500" s="35">
        <f t="shared" si="95"/>
        <v>0</v>
      </c>
      <c r="CF500" s="33">
        <f t="shared" si="96"/>
        <v>0</v>
      </c>
      <c r="CG500" s="34">
        <f t="shared" si="97"/>
        <v>146.41922</v>
      </c>
      <c r="CH500" s="33">
        <f t="shared" si="98"/>
        <v>472.23038000000003</v>
      </c>
    </row>
    <row r="501" spans="1:86" ht="90" customHeight="1" x14ac:dyDescent="0.25">
      <c r="A501" s="120">
        <v>0</v>
      </c>
      <c r="B501" s="52" t="s">
        <v>2683</v>
      </c>
      <c r="C501" s="51">
        <v>300000003901</v>
      </c>
      <c r="D501" s="51">
        <v>1020206870</v>
      </c>
      <c r="E501" s="50" t="s">
        <v>1677</v>
      </c>
      <c r="F501" s="48">
        <v>5.4848400000000002</v>
      </c>
      <c r="G501" s="48">
        <v>5.4848400000000002</v>
      </c>
      <c r="H501" s="48">
        <v>0</v>
      </c>
      <c r="I501" s="48">
        <v>0</v>
      </c>
      <c r="J501" s="48">
        <v>0</v>
      </c>
      <c r="K501" s="48">
        <v>0</v>
      </c>
      <c r="L501" s="48">
        <v>5.4848400000000002</v>
      </c>
      <c r="M501" s="48">
        <v>0</v>
      </c>
      <c r="N501" s="48">
        <v>0</v>
      </c>
      <c r="O501" s="48">
        <f t="shared" si="91"/>
        <v>725.16312000000005</v>
      </c>
      <c r="P501" s="48">
        <f t="shared" si="92"/>
        <v>615.37934000000007</v>
      </c>
      <c r="Q501" s="48">
        <v>403.63445000000002</v>
      </c>
      <c r="R501" s="48">
        <v>340.77014000000003</v>
      </c>
      <c r="S501" s="48">
        <v>377.18585000000002</v>
      </c>
      <c r="T501" s="48">
        <v>314.32154000000003</v>
      </c>
      <c r="U501" s="48">
        <v>26.448599999999999</v>
      </c>
      <c r="V501" s="48">
        <v>26.448599999999999</v>
      </c>
      <c r="W501" s="48">
        <v>281.51682</v>
      </c>
      <c r="X501" s="48">
        <v>234.59735000000001</v>
      </c>
      <c r="Y501" s="48">
        <v>0</v>
      </c>
      <c r="Z501" s="48">
        <v>0</v>
      </c>
      <c r="AA501" s="49">
        <f t="shared" si="93"/>
        <v>40.011850000000003</v>
      </c>
      <c r="AB501" s="49">
        <f t="shared" si="94"/>
        <v>40.011850000000003</v>
      </c>
      <c r="AC501" s="49">
        <v>25.4846</v>
      </c>
      <c r="AD501" s="49">
        <v>8.4541299999999993</v>
      </c>
      <c r="AE501" s="49">
        <v>5.4141600000000007</v>
      </c>
      <c r="AF501" s="49">
        <v>0.65895999999999999</v>
      </c>
      <c r="AG501" s="49">
        <v>0</v>
      </c>
      <c r="AH501" s="49">
        <v>0</v>
      </c>
      <c r="AI501" s="49">
        <v>0</v>
      </c>
      <c r="AJ501" s="49">
        <v>0</v>
      </c>
      <c r="AK501" s="49">
        <v>0</v>
      </c>
      <c r="AL501" s="49">
        <v>0</v>
      </c>
      <c r="AM501" s="49">
        <v>0</v>
      </c>
      <c r="AN501" s="49">
        <v>0</v>
      </c>
      <c r="AO501" s="49">
        <v>0</v>
      </c>
      <c r="AP501" s="49">
        <v>0</v>
      </c>
      <c r="AQ501" s="47" t="s">
        <v>1678</v>
      </c>
      <c r="AR501" s="48">
        <v>620.86418000000003</v>
      </c>
      <c r="AT501" s="46" t="s">
        <v>1651</v>
      </c>
      <c r="AU501" s="45">
        <v>1</v>
      </c>
      <c r="AV501" s="44" t="s">
        <v>3595</v>
      </c>
      <c r="AW501" s="43">
        <v>44141</v>
      </c>
      <c r="AX501" s="42">
        <v>39.805999999999997</v>
      </c>
      <c r="AY501" s="41">
        <v>15</v>
      </c>
      <c r="AZ501" s="40"/>
      <c r="BA501" s="40"/>
      <c r="BB501" s="40"/>
      <c r="BC501" s="40"/>
      <c r="BD501" s="40"/>
      <c r="BE501" s="40"/>
      <c r="BF501" s="39" t="s">
        <v>2695</v>
      </c>
      <c r="BG501" s="38">
        <v>44680</v>
      </c>
      <c r="BK501" s="37"/>
      <c r="BL501" s="37"/>
      <c r="BM501" s="37"/>
      <c r="BN501" s="32"/>
      <c r="BP501" s="36"/>
      <c r="BQ501" s="36"/>
      <c r="BR501" s="36"/>
      <c r="CE501" s="35">
        <f t="shared" si="95"/>
        <v>0</v>
      </c>
      <c r="CF501" s="33">
        <f t="shared" si="96"/>
        <v>0</v>
      </c>
      <c r="CG501" s="34">
        <f t="shared" si="97"/>
        <v>26.448599999999999</v>
      </c>
      <c r="CH501" s="33">
        <f t="shared" si="98"/>
        <v>314.32154000000003</v>
      </c>
    </row>
    <row r="502" spans="1:86" ht="60" customHeight="1" x14ac:dyDescent="0.25">
      <c r="A502" s="120">
        <v>0</v>
      </c>
      <c r="B502" s="52" t="s">
        <v>2683</v>
      </c>
      <c r="C502" s="51">
        <v>300000004274</v>
      </c>
      <c r="D502" s="51">
        <v>1020204942</v>
      </c>
      <c r="E502" s="50" t="s">
        <v>2842</v>
      </c>
      <c r="F502" s="48">
        <v>0</v>
      </c>
      <c r="G502" s="48">
        <v>0</v>
      </c>
      <c r="H502" s="48">
        <v>0</v>
      </c>
      <c r="I502" s="48">
        <v>0</v>
      </c>
      <c r="J502" s="48">
        <v>0</v>
      </c>
      <c r="K502" s="48">
        <v>0</v>
      </c>
      <c r="L502" s="48">
        <v>0</v>
      </c>
      <c r="M502" s="48">
        <v>0</v>
      </c>
      <c r="N502" s="48">
        <v>0</v>
      </c>
      <c r="O502" s="48">
        <f t="shared" si="91"/>
        <v>142.10640000000001</v>
      </c>
      <c r="P502" s="48">
        <f t="shared" si="92"/>
        <v>131.59217999999998</v>
      </c>
      <c r="Q502" s="48">
        <v>9.2540300000000002</v>
      </c>
      <c r="R502" s="48">
        <v>9.2540300000000002</v>
      </c>
      <c r="S502" s="48">
        <v>0</v>
      </c>
      <c r="T502" s="48">
        <v>0</v>
      </c>
      <c r="U502" s="48">
        <v>9.2540300000000002</v>
      </c>
      <c r="V502" s="48">
        <v>9.2540300000000002</v>
      </c>
      <c r="W502" s="48">
        <v>0</v>
      </c>
      <c r="X502" s="48">
        <v>0</v>
      </c>
      <c r="Y502" s="48">
        <v>63.085320000000003</v>
      </c>
      <c r="Z502" s="48">
        <v>52.571100000000001</v>
      </c>
      <c r="AA502" s="49">
        <f t="shared" si="93"/>
        <v>69.767049999999998</v>
      </c>
      <c r="AB502" s="49">
        <f t="shared" si="94"/>
        <v>69.767049999999998</v>
      </c>
      <c r="AC502" s="49">
        <v>17.753769999999999</v>
      </c>
      <c r="AD502" s="49">
        <v>5.3474899999999996</v>
      </c>
      <c r="AE502" s="49">
        <v>46.380859999999998</v>
      </c>
      <c r="AF502" s="49">
        <v>0.28492999999999996</v>
      </c>
      <c r="AG502" s="49">
        <v>0</v>
      </c>
      <c r="AH502" s="49">
        <v>0</v>
      </c>
      <c r="AI502" s="49">
        <v>0</v>
      </c>
      <c r="AJ502" s="49">
        <v>0</v>
      </c>
      <c r="AK502" s="49">
        <v>0</v>
      </c>
      <c r="AL502" s="49">
        <v>0</v>
      </c>
      <c r="AM502" s="49">
        <v>0</v>
      </c>
      <c r="AN502" s="49">
        <v>0</v>
      </c>
      <c r="AO502" s="49">
        <v>0</v>
      </c>
      <c r="AP502" s="49">
        <v>0</v>
      </c>
      <c r="AQ502" s="47" t="s">
        <v>3596</v>
      </c>
      <c r="AR502" s="48">
        <v>0</v>
      </c>
      <c r="AT502" s="46" t="s">
        <v>1651</v>
      </c>
      <c r="AU502" s="45">
        <v>1</v>
      </c>
      <c r="AV502" s="44" t="s">
        <v>3597</v>
      </c>
      <c r="AW502" s="43">
        <v>43766</v>
      </c>
      <c r="AX502" s="42">
        <v>13.317</v>
      </c>
      <c r="AY502" s="41">
        <v>10</v>
      </c>
      <c r="AZ502" s="40"/>
      <c r="BA502" s="40"/>
      <c r="BB502" s="40"/>
      <c r="BC502" s="40"/>
      <c r="BD502" s="40"/>
      <c r="BE502" s="40"/>
      <c r="BF502" s="39">
        <v>0</v>
      </c>
      <c r="BG502" s="38">
        <v>0</v>
      </c>
      <c r="BK502" s="37"/>
      <c r="BL502" s="37"/>
      <c r="BM502" s="37"/>
      <c r="BN502" s="32"/>
      <c r="BP502" s="36"/>
      <c r="BQ502" s="36"/>
      <c r="BR502" s="36"/>
      <c r="CE502" s="35">
        <f t="shared" si="95"/>
        <v>0</v>
      </c>
      <c r="CF502" s="33">
        <f t="shared" si="96"/>
        <v>0</v>
      </c>
      <c r="CG502" s="34">
        <f t="shared" si="97"/>
        <v>9.2540300000000002</v>
      </c>
      <c r="CH502" s="33">
        <f t="shared" si="98"/>
        <v>0</v>
      </c>
    </row>
    <row r="503" spans="1:86" ht="75" customHeight="1" x14ac:dyDescent="0.25">
      <c r="A503" s="120">
        <v>0</v>
      </c>
      <c r="B503" s="52">
        <v>0</v>
      </c>
      <c r="C503" s="51">
        <v>300000004275</v>
      </c>
      <c r="D503" s="51">
        <v>1020205065</v>
      </c>
      <c r="E503" s="50" t="s">
        <v>2843</v>
      </c>
      <c r="F503" s="48">
        <v>0</v>
      </c>
      <c r="G503" s="48">
        <v>0</v>
      </c>
      <c r="H503" s="48">
        <v>0</v>
      </c>
      <c r="I503" s="48">
        <v>0</v>
      </c>
      <c r="J503" s="48">
        <v>0</v>
      </c>
      <c r="K503" s="48">
        <v>0</v>
      </c>
      <c r="L503" s="48">
        <v>0</v>
      </c>
      <c r="M503" s="48">
        <v>0</v>
      </c>
      <c r="N503" s="48">
        <v>0</v>
      </c>
      <c r="O503" s="48">
        <f t="shared" si="91"/>
        <v>341.62799000000001</v>
      </c>
      <c r="P503" s="48">
        <f t="shared" si="92"/>
        <v>310.99428999999998</v>
      </c>
      <c r="Q503" s="48">
        <v>0</v>
      </c>
      <c r="R503" s="48">
        <v>0</v>
      </c>
      <c r="S503" s="48">
        <v>0</v>
      </c>
      <c r="T503" s="48">
        <v>0</v>
      </c>
      <c r="U503" s="48">
        <v>0</v>
      </c>
      <c r="V503" s="48">
        <v>0</v>
      </c>
      <c r="W503" s="48">
        <v>0</v>
      </c>
      <c r="X503" s="48">
        <v>0</v>
      </c>
      <c r="Y503" s="48">
        <v>183.8022</v>
      </c>
      <c r="Z503" s="48">
        <v>153.16849999999999</v>
      </c>
      <c r="AA503" s="49">
        <f t="shared" si="93"/>
        <v>157.82579000000001</v>
      </c>
      <c r="AB503" s="49">
        <f t="shared" si="94"/>
        <v>157.82579000000001</v>
      </c>
      <c r="AC503" s="49">
        <v>15.719749999999999</v>
      </c>
      <c r="AD503" s="49">
        <v>4.49831</v>
      </c>
      <c r="AE503" s="49">
        <v>137.18179000000001</v>
      </c>
      <c r="AF503" s="49">
        <v>0.42593999999999999</v>
      </c>
      <c r="AG503" s="49">
        <v>0</v>
      </c>
      <c r="AH503" s="49">
        <v>0</v>
      </c>
      <c r="AI503" s="49">
        <v>0</v>
      </c>
      <c r="AJ503" s="49">
        <v>0</v>
      </c>
      <c r="AK503" s="49">
        <v>0</v>
      </c>
      <c r="AL503" s="49">
        <v>0</v>
      </c>
      <c r="AM503" s="49">
        <v>0</v>
      </c>
      <c r="AN503" s="49">
        <v>0</v>
      </c>
      <c r="AO503" s="49">
        <v>0</v>
      </c>
      <c r="AP503" s="49">
        <v>0</v>
      </c>
      <c r="AQ503" s="47" t="s">
        <v>3598</v>
      </c>
      <c r="AR503" s="48">
        <v>0</v>
      </c>
      <c r="AT503" s="46" t="s">
        <v>1651</v>
      </c>
      <c r="AU503" s="45">
        <v>1</v>
      </c>
      <c r="AV503" s="44" t="s">
        <v>3599</v>
      </c>
      <c r="AW503" s="43">
        <v>43803</v>
      </c>
      <c r="AX503" s="42">
        <v>13.317</v>
      </c>
      <c r="AY503" s="41">
        <v>15</v>
      </c>
      <c r="AZ503" s="40"/>
      <c r="BA503" s="40"/>
      <c r="BB503" s="40"/>
      <c r="BC503" s="40"/>
      <c r="BD503" s="40"/>
      <c r="BE503" s="40"/>
      <c r="BF503" s="39">
        <v>0</v>
      </c>
      <c r="BG503" s="38">
        <v>0</v>
      </c>
      <c r="BK503" s="37"/>
      <c r="BL503" s="37"/>
      <c r="BM503" s="37"/>
      <c r="BN503" s="32"/>
      <c r="BP503" s="36"/>
      <c r="BQ503" s="36"/>
      <c r="BR503" s="36"/>
      <c r="CE503" s="35">
        <f t="shared" si="95"/>
        <v>0</v>
      </c>
      <c r="CF503" s="33">
        <f t="shared" si="96"/>
        <v>0</v>
      </c>
      <c r="CG503" s="34">
        <f t="shared" si="97"/>
        <v>0</v>
      </c>
      <c r="CH503" s="33">
        <f t="shared" si="98"/>
        <v>0</v>
      </c>
    </row>
    <row r="504" spans="1:86" ht="45" customHeight="1" x14ac:dyDescent="0.25">
      <c r="A504" s="120">
        <v>0</v>
      </c>
      <c r="B504" s="52" t="s">
        <v>2683</v>
      </c>
      <c r="C504" s="51">
        <v>300000004295</v>
      </c>
      <c r="D504" s="51">
        <v>1020206720</v>
      </c>
      <c r="E504" s="50" t="s">
        <v>1679</v>
      </c>
      <c r="F504" s="48">
        <v>0</v>
      </c>
      <c r="G504" s="48">
        <v>0</v>
      </c>
      <c r="H504" s="48">
        <v>0</v>
      </c>
      <c r="I504" s="48">
        <v>0</v>
      </c>
      <c r="J504" s="48">
        <v>0</v>
      </c>
      <c r="K504" s="48">
        <v>0</v>
      </c>
      <c r="L504" s="48">
        <v>0</v>
      </c>
      <c r="M504" s="48">
        <v>0</v>
      </c>
      <c r="N504" s="48">
        <v>0</v>
      </c>
      <c r="O504" s="48">
        <f t="shared" si="91"/>
        <v>275.01831000000004</v>
      </c>
      <c r="P504" s="48">
        <f t="shared" si="92"/>
        <v>241.16767999999999</v>
      </c>
      <c r="Q504" s="48">
        <v>251.85232999999999</v>
      </c>
      <c r="R504" s="48">
        <v>220.80338</v>
      </c>
      <c r="S504" s="48">
        <v>186.2937</v>
      </c>
      <c r="T504" s="48">
        <v>155.24475000000001</v>
      </c>
      <c r="U504" s="48">
        <v>65.558629999999994</v>
      </c>
      <c r="V504" s="48">
        <v>65.558629999999994</v>
      </c>
      <c r="W504" s="48">
        <v>16.810079999999999</v>
      </c>
      <c r="X504" s="48">
        <v>14.0084</v>
      </c>
      <c r="Y504" s="48">
        <v>0</v>
      </c>
      <c r="Z504" s="48">
        <v>0</v>
      </c>
      <c r="AA504" s="49">
        <f t="shared" si="93"/>
        <v>6.3559000000000001</v>
      </c>
      <c r="AB504" s="49">
        <f t="shared" si="94"/>
        <v>6.3559000000000001</v>
      </c>
      <c r="AC504" s="49">
        <v>0</v>
      </c>
      <c r="AD504" s="49">
        <v>0</v>
      </c>
      <c r="AE504" s="49">
        <v>0</v>
      </c>
      <c r="AF504" s="49">
        <v>0</v>
      </c>
      <c r="AG504" s="49">
        <v>0</v>
      </c>
      <c r="AH504" s="49">
        <v>0</v>
      </c>
      <c r="AI504" s="49">
        <v>0</v>
      </c>
      <c r="AJ504" s="49">
        <v>0</v>
      </c>
      <c r="AK504" s="49">
        <v>0</v>
      </c>
      <c r="AL504" s="49">
        <v>0</v>
      </c>
      <c r="AM504" s="49">
        <v>0</v>
      </c>
      <c r="AN504" s="49">
        <v>0</v>
      </c>
      <c r="AO504" s="49">
        <v>0</v>
      </c>
      <c r="AP504" s="49">
        <v>6.3559000000000001</v>
      </c>
      <c r="AQ504" s="47" t="s">
        <v>1680</v>
      </c>
      <c r="AR504" s="48">
        <v>241.16767999999999</v>
      </c>
      <c r="AT504" s="46" t="s">
        <v>1651</v>
      </c>
      <c r="AU504" s="45">
        <v>1</v>
      </c>
      <c r="AV504" s="44" t="s">
        <v>3600</v>
      </c>
      <c r="AW504" s="43">
        <v>44487</v>
      </c>
      <c r="AX504" s="42">
        <v>39.736350000000002</v>
      </c>
      <c r="AY504" s="41">
        <v>15</v>
      </c>
      <c r="AZ504" s="40"/>
      <c r="BA504" s="40"/>
      <c r="BB504" s="40"/>
      <c r="BC504" s="40"/>
      <c r="BD504" s="40"/>
      <c r="BE504" s="40"/>
      <c r="BF504" s="39" t="s">
        <v>2694</v>
      </c>
      <c r="BG504" s="38">
        <v>44620</v>
      </c>
      <c r="BK504" s="37"/>
      <c r="BL504" s="37"/>
      <c r="BM504" s="37"/>
      <c r="BN504" s="32"/>
      <c r="BP504" s="36"/>
      <c r="BQ504" s="36"/>
      <c r="BR504" s="36"/>
      <c r="CE504" s="35">
        <f t="shared" si="95"/>
        <v>0</v>
      </c>
      <c r="CF504" s="33">
        <f t="shared" si="96"/>
        <v>0</v>
      </c>
      <c r="CG504" s="34">
        <f t="shared" si="97"/>
        <v>65.558629999999994</v>
      </c>
      <c r="CH504" s="33">
        <f t="shared" si="98"/>
        <v>155.24475000000001</v>
      </c>
    </row>
    <row r="505" spans="1:86" ht="105" customHeight="1" x14ac:dyDescent="0.25">
      <c r="A505" s="120">
        <v>0</v>
      </c>
      <c r="B505" s="52" t="s">
        <v>2683</v>
      </c>
      <c r="C505" s="51">
        <v>300000004258</v>
      </c>
      <c r="D505" s="51">
        <v>1020206051</v>
      </c>
      <c r="E505" s="50" t="s">
        <v>1681</v>
      </c>
      <c r="F505" s="48">
        <v>0</v>
      </c>
      <c r="G505" s="48">
        <v>0</v>
      </c>
      <c r="H505" s="48">
        <v>0</v>
      </c>
      <c r="I505" s="48">
        <v>0</v>
      </c>
      <c r="J505" s="48">
        <v>0</v>
      </c>
      <c r="K505" s="48">
        <v>0</v>
      </c>
      <c r="L505" s="48">
        <v>0</v>
      </c>
      <c r="M505" s="48">
        <v>0</v>
      </c>
      <c r="N505" s="48">
        <v>0</v>
      </c>
      <c r="O505" s="48">
        <f t="shared" si="91"/>
        <v>1913.13852</v>
      </c>
      <c r="P505" s="48">
        <f t="shared" si="92"/>
        <v>1723.9242400000001</v>
      </c>
      <c r="Q505" s="48">
        <v>1446.1469099999999</v>
      </c>
      <c r="R505" s="48">
        <v>1303.8521000000001</v>
      </c>
      <c r="S505" s="48">
        <v>853.76882000000001</v>
      </c>
      <c r="T505" s="48">
        <v>711.47401000000002</v>
      </c>
      <c r="U505" s="48">
        <v>592.37808999999993</v>
      </c>
      <c r="V505" s="48">
        <v>592.37808999999993</v>
      </c>
      <c r="W505" s="48">
        <v>281.51682</v>
      </c>
      <c r="X505" s="48">
        <v>234.59735000000001</v>
      </c>
      <c r="Y505" s="48">
        <v>0</v>
      </c>
      <c r="Z505" s="48">
        <v>0</v>
      </c>
      <c r="AA505" s="49">
        <f t="shared" si="93"/>
        <v>185.47478999999998</v>
      </c>
      <c r="AB505" s="49">
        <f t="shared" si="94"/>
        <v>185.47478999999998</v>
      </c>
      <c r="AC505" s="49">
        <v>10.09266</v>
      </c>
      <c r="AD505" s="49">
        <v>3.0139300000000002</v>
      </c>
      <c r="AE505" s="49">
        <v>6.42509</v>
      </c>
      <c r="AF505" s="49">
        <v>0.50727</v>
      </c>
      <c r="AG505" s="49">
        <v>0</v>
      </c>
      <c r="AH505" s="49">
        <v>0</v>
      </c>
      <c r="AI505" s="49">
        <v>0</v>
      </c>
      <c r="AJ505" s="49">
        <v>0</v>
      </c>
      <c r="AK505" s="49">
        <v>0</v>
      </c>
      <c r="AL505" s="49">
        <v>0</v>
      </c>
      <c r="AM505" s="49">
        <v>20</v>
      </c>
      <c r="AN505" s="49">
        <v>0</v>
      </c>
      <c r="AO505" s="49">
        <v>0</v>
      </c>
      <c r="AP505" s="49">
        <v>145.43583999999998</v>
      </c>
      <c r="AQ505" s="47" t="s">
        <v>1682</v>
      </c>
      <c r="AR505" s="48">
        <v>1723.9242399999998</v>
      </c>
      <c r="AT505" s="46" t="s">
        <v>1651</v>
      </c>
      <c r="AU505" s="45">
        <v>1</v>
      </c>
      <c r="AV505" s="44" t="s">
        <v>3601</v>
      </c>
      <c r="AW505" s="43">
        <v>44132</v>
      </c>
      <c r="AX505" s="42">
        <v>39.805999999999997</v>
      </c>
      <c r="AY505" s="41">
        <v>15</v>
      </c>
      <c r="AZ505" s="40"/>
      <c r="BA505" s="40"/>
      <c r="BB505" s="40"/>
      <c r="BC505" s="40"/>
      <c r="BD505" s="40"/>
      <c r="BE505" s="40"/>
      <c r="BF505" s="39" t="s">
        <v>2695</v>
      </c>
      <c r="BG505" s="38">
        <v>44680</v>
      </c>
      <c r="BK505" s="37"/>
      <c r="BL505" s="37"/>
      <c r="BM505" s="37"/>
      <c r="BN505" s="32"/>
      <c r="BP505" s="36"/>
      <c r="BQ505" s="36"/>
      <c r="BR505" s="36"/>
      <c r="CE505" s="35">
        <f t="shared" si="95"/>
        <v>0</v>
      </c>
      <c r="CF505" s="33">
        <f t="shared" si="96"/>
        <v>0</v>
      </c>
      <c r="CG505" s="34">
        <f t="shared" si="97"/>
        <v>592.37808999999993</v>
      </c>
      <c r="CH505" s="33">
        <f t="shared" si="98"/>
        <v>711.47401000000002</v>
      </c>
    </row>
    <row r="506" spans="1:86" ht="60" customHeight="1" x14ac:dyDescent="0.25">
      <c r="A506" s="120">
        <v>0</v>
      </c>
      <c r="B506" s="52" t="s">
        <v>2683</v>
      </c>
      <c r="C506" s="51">
        <v>300000004158</v>
      </c>
      <c r="D506" s="51">
        <v>1020205191</v>
      </c>
      <c r="E506" s="50" t="s">
        <v>1683</v>
      </c>
      <c r="F506" s="48">
        <v>0</v>
      </c>
      <c r="G506" s="48">
        <v>0</v>
      </c>
      <c r="H506" s="48">
        <v>0</v>
      </c>
      <c r="I506" s="48">
        <v>0</v>
      </c>
      <c r="J506" s="48">
        <v>0</v>
      </c>
      <c r="K506" s="48">
        <v>0</v>
      </c>
      <c r="L506" s="48">
        <v>0</v>
      </c>
      <c r="M506" s="48">
        <v>0</v>
      </c>
      <c r="N506" s="48">
        <v>0</v>
      </c>
      <c r="O506" s="48">
        <f t="shared" si="91"/>
        <v>163.99967000000001</v>
      </c>
      <c r="P506" s="48">
        <f t="shared" si="92"/>
        <v>146.41137000000001</v>
      </c>
      <c r="Q506" s="48">
        <v>160.14104</v>
      </c>
      <c r="R506" s="48">
        <v>142.55274</v>
      </c>
      <c r="S506" s="48">
        <v>105.52980000000001</v>
      </c>
      <c r="T506" s="48">
        <v>87.941500000000005</v>
      </c>
      <c r="U506" s="48">
        <v>54.611239999999995</v>
      </c>
      <c r="V506" s="48">
        <v>54.611239999999995</v>
      </c>
      <c r="W506" s="48">
        <v>0</v>
      </c>
      <c r="X506" s="48">
        <v>0</v>
      </c>
      <c r="Y506" s="48">
        <v>0</v>
      </c>
      <c r="Z506" s="48">
        <v>0</v>
      </c>
      <c r="AA506" s="49">
        <f t="shared" si="93"/>
        <v>3.8586299999999998</v>
      </c>
      <c r="AB506" s="49">
        <f t="shared" si="94"/>
        <v>3.8586299999999998</v>
      </c>
      <c r="AC506" s="49">
        <v>0</v>
      </c>
      <c r="AD506" s="49">
        <v>0</v>
      </c>
      <c r="AE506" s="49">
        <v>0</v>
      </c>
      <c r="AF506" s="49">
        <v>0</v>
      </c>
      <c r="AG506" s="49">
        <v>0</v>
      </c>
      <c r="AH506" s="49">
        <v>0</v>
      </c>
      <c r="AI506" s="49">
        <v>0</v>
      </c>
      <c r="AJ506" s="49">
        <v>0</v>
      </c>
      <c r="AK506" s="49">
        <v>0</v>
      </c>
      <c r="AL506" s="49">
        <v>0</v>
      </c>
      <c r="AM506" s="49">
        <v>0</v>
      </c>
      <c r="AN506" s="49">
        <v>0</v>
      </c>
      <c r="AO506" s="49">
        <v>0</v>
      </c>
      <c r="AP506" s="49">
        <v>3.8586299999999998</v>
      </c>
      <c r="AQ506" s="47" t="s">
        <v>1684</v>
      </c>
      <c r="AR506" s="48">
        <v>146.41137000000001</v>
      </c>
      <c r="AT506" s="46" t="s">
        <v>1651</v>
      </c>
      <c r="AU506" s="45">
        <v>1</v>
      </c>
      <c r="AV506" s="44" t="s">
        <v>3602</v>
      </c>
      <c r="AW506" s="43">
        <v>43826</v>
      </c>
      <c r="AX506" s="42">
        <v>13.317</v>
      </c>
      <c r="AY506" s="41">
        <v>14</v>
      </c>
      <c r="AZ506" s="40"/>
      <c r="BA506" s="40"/>
      <c r="BB506" s="40"/>
      <c r="BC506" s="40"/>
      <c r="BD506" s="40"/>
      <c r="BE506" s="40"/>
      <c r="BF506" s="39" t="s">
        <v>2694</v>
      </c>
      <c r="BG506" s="38">
        <v>44620</v>
      </c>
      <c r="BK506" s="37"/>
      <c r="BL506" s="37"/>
      <c r="BM506" s="37"/>
      <c r="BN506" s="32"/>
      <c r="BP506" s="36"/>
      <c r="BQ506" s="36"/>
      <c r="BR506" s="36"/>
      <c r="CE506" s="35">
        <f t="shared" si="95"/>
        <v>0</v>
      </c>
      <c r="CF506" s="33">
        <f t="shared" si="96"/>
        <v>0</v>
      </c>
      <c r="CG506" s="34">
        <f t="shared" si="97"/>
        <v>54.611239999999995</v>
      </c>
      <c r="CH506" s="33">
        <f t="shared" si="98"/>
        <v>87.941500000000005</v>
      </c>
    </row>
    <row r="507" spans="1:86" ht="60" customHeight="1" x14ac:dyDescent="0.25">
      <c r="A507" s="120">
        <v>0</v>
      </c>
      <c r="B507" s="52" t="s">
        <v>2683</v>
      </c>
      <c r="C507" s="51">
        <v>300000003981</v>
      </c>
      <c r="D507" s="51">
        <v>1020205608</v>
      </c>
      <c r="E507" s="50" t="s">
        <v>1685</v>
      </c>
      <c r="F507" s="48">
        <v>0</v>
      </c>
      <c r="G507" s="48">
        <v>0</v>
      </c>
      <c r="H507" s="48">
        <v>0</v>
      </c>
      <c r="I507" s="48">
        <v>0</v>
      </c>
      <c r="J507" s="48">
        <v>0</v>
      </c>
      <c r="K507" s="48">
        <v>0</v>
      </c>
      <c r="L507" s="48">
        <v>0</v>
      </c>
      <c r="M507" s="48">
        <v>0</v>
      </c>
      <c r="N507" s="48">
        <v>0</v>
      </c>
      <c r="O507" s="48">
        <f t="shared" si="91"/>
        <v>181.01007999999999</v>
      </c>
      <c r="P507" s="48">
        <f t="shared" si="92"/>
        <v>157.44441</v>
      </c>
      <c r="Q507" s="48">
        <v>130.65183999999999</v>
      </c>
      <c r="R507" s="48">
        <v>109.88786</v>
      </c>
      <c r="S507" s="48">
        <v>124.58387</v>
      </c>
      <c r="T507" s="48">
        <v>103.81989</v>
      </c>
      <c r="U507" s="48">
        <v>6.0679699999999999</v>
      </c>
      <c r="V507" s="48">
        <v>6.0679699999999999</v>
      </c>
      <c r="W507" s="48">
        <v>16.810089999999999</v>
      </c>
      <c r="X507" s="48">
        <v>14.0084</v>
      </c>
      <c r="Y507" s="48">
        <v>0</v>
      </c>
      <c r="Z507" s="48">
        <v>0</v>
      </c>
      <c r="AA507" s="49">
        <f t="shared" si="93"/>
        <v>33.54815</v>
      </c>
      <c r="AB507" s="49">
        <f t="shared" si="94"/>
        <v>33.54815</v>
      </c>
      <c r="AC507" s="49">
        <v>5.9914199999999997</v>
      </c>
      <c r="AD507" s="49">
        <v>1.7891900000000001</v>
      </c>
      <c r="AE507" s="49">
        <v>3.81419</v>
      </c>
      <c r="AF507" s="49">
        <v>0.30114000000000002</v>
      </c>
      <c r="AG507" s="49">
        <v>0</v>
      </c>
      <c r="AH507" s="49">
        <v>0</v>
      </c>
      <c r="AI507" s="49">
        <v>0</v>
      </c>
      <c r="AJ507" s="49">
        <v>0</v>
      </c>
      <c r="AK507" s="49">
        <v>0</v>
      </c>
      <c r="AL507" s="49">
        <v>0</v>
      </c>
      <c r="AM507" s="49">
        <v>10</v>
      </c>
      <c r="AN507" s="49">
        <v>0</v>
      </c>
      <c r="AO507" s="49">
        <v>0</v>
      </c>
      <c r="AP507" s="49">
        <v>11.65221</v>
      </c>
      <c r="AQ507" s="47" t="s">
        <v>1686</v>
      </c>
      <c r="AR507" s="48">
        <v>157.44441</v>
      </c>
      <c r="AT507" s="46" t="s">
        <v>1651</v>
      </c>
      <c r="AU507" s="45">
        <v>1</v>
      </c>
      <c r="AV507" s="44" t="s">
        <v>3603</v>
      </c>
      <c r="AW507" s="43">
        <v>44116</v>
      </c>
      <c r="AX507" s="42">
        <v>39.805999999999997</v>
      </c>
      <c r="AY507" s="41">
        <v>15</v>
      </c>
      <c r="AZ507" s="40"/>
      <c r="BA507" s="40"/>
      <c r="BB507" s="40"/>
      <c r="BC507" s="40"/>
      <c r="BD507" s="40"/>
      <c r="BE507" s="40"/>
      <c r="BF507" s="39" t="s">
        <v>2695</v>
      </c>
      <c r="BG507" s="38">
        <v>44680</v>
      </c>
      <c r="BK507" s="37"/>
      <c r="BL507" s="37"/>
      <c r="BM507" s="37"/>
      <c r="BN507" s="32"/>
      <c r="BP507" s="36"/>
      <c r="BQ507" s="36"/>
      <c r="BR507" s="36"/>
      <c r="CE507" s="35">
        <f t="shared" si="95"/>
        <v>0</v>
      </c>
      <c r="CF507" s="33">
        <f t="shared" si="96"/>
        <v>0</v>
      </c>
      <c r="CG507" s="34">
        <f t="shared" si="97"/>
        <v>6.0679699999999999</v>
      </c>
      <c r="CH507" s="33">
        <f t="shared" si="98"/>
        <v>103.81989</v>
      </c>
    </row>
    <row r="508" spans="1:86" ht="75" x14ac:dyDescent="0.25">
      <c r="A508" s="53">
        <v>0</v>
      </c>
      <c r="B508" s="52">
        <v>0</v>
      </c>
      <c r="C508" s="51">
        <v>300000004166</v>
      </c>
      <c r="D508" s="51">
        <v>1020205052</v>
      </c>
      <c r="E508" s="50" t="s">
        <v>1687</v>
      </c>
      <c r="F508" s="48">
        <v>0</v>
      </c>
      <c r="G508" s="48">
        <v>0</v>
      </c>
      <c r="H508" s="48">
        <v>0</v>
      </c>
      <c r="I508" s="48">
        <v>0</v>
      </c>
      <c r="J508" s="48">
        <v>0</v>
      </c>
      <c r="K508" s="48">
        <v>0</v>
      </c>
      <c r="L508" s="48">
        <v>0</v>
      </c>
      <c r="M508" s="48">
        <v>0</v>
      </c>
      <c r="N508" s="48">
        <v>0</v>
      </c>
      <c r="O508" s="48">
        <f t="shared" si="91"/>
        <v>1185.4772499999999</v>
      </c>
      <c r="P508" s="48">
        <f t="shared" si="92"/>
        <v>1001.86801</v>
      </c>
      <c r="Q508" s="48">
        <v>421.70519999999999</v>
      </c>
      <c r="R508" s="48">
        <v>351.42099999999999</v>
      </c>
      <c r="S508" s="48">
        <v>0</v>
      </c>
      <c r="T508" s="48">
        <v>0</v>
      </c>
      <c r="U508" s="48">
        <v>0</v>
      </c>
      <c r="V508" s="48">
        <v>0</v>
      </c>
      <c r="W508" s="48">
        <v>515.87879999999996</v>
      </c>
      <c r="X508" s="48">
        <v>429.899</v>
      </c>
      <c r="Y508" s="48">
        <v>123.59782</v>
      </c>
      <c r="Z508" s="48">
        <v>102.99818</v>
      </c>
      <c r="AA508" s="49">
        <f t="shared" si="93"/>
        <v>124.29543</v>
      </c>
      <c r="AB508" s="49">
        <f t="shared" si="94"/>
        <v>117.54983</v>
      </c>
      <c r="AC508" s="49">
        <v>6.4052699999999998</v>
      </c>
      <c r="AD508" s="49">
        <v>2.1248499999999999</v>
      </c>
      <c r="AE508" s="49">
        <v>1.3607899999999999</v>
      </c>
      <c r="AF508" s="49">
        <v>0.16561999999999999</v>
      </c>
      <c r="AG508" s="49">
        <v>40.473599999999998</v>
      </c>
      <c r="AH508" s="49">
        <v>33.728000000000002</v>
      </c>
      <c r="AI508" s="49">
        <v>0</v>
      </c>
      <c r="AJ508" s="49">
        <v>0</v>
      </c>
      <c r="AK508" s="49">
        <v>0</v>
      </c>
      <c r="AL508" s="49">
        <v>0</v>
      </c>
      <c r="AM508" s="49">
        <v>0</v>
      </c>
      <c r="AN508" s="49">
        <v>0</v>
      </c>
      <c r="AO508" s="49">
        <v>0</v>
      </c>
      <c r="AP508" s="49">
        <v>73.765299999999996</v>
      </c>
      <c r="AQ508" s="47" t="s">
        <v>1688</v>
      </c>
      <c r="AR508" s="48">
        <v>1001.86801</v>
      </c>
      <c r="AT508" s="46" t="s">
        <v>1443</v>
      </c>
      <c r="AU508" s="45">
        <v>0</v>
      </c>
      <c r="AV508" s="44" t="s">
        <v>3604</v>
      </c>
      <c r="AW508" s="43" t="s">
        <v>3605</v>
      </c>
      <c r="AX508" s="42" t="s">
        <v>3606</v>
      </c>
      <c r="AY508" s="41" t="s">
        <v>1689</v>
      </c>
      <c r="AZ508" s="40"/>
      <c r="BA508" s="40"/>
      <c r="BB508" s="40"/>
      <c r="BC508" s="40"/>
      <c r="BD508" s="40"/>
      <c r="BE508" s="40"/>
      <c r="BF508" s="39" t="s">
        <v>2695</v>
      </c>
      <c r="BG508" s="38">
        <v>44680</v>
      </c>
      <c r="BK508" s="37"/>
      <c r="BL508" s="37"/>
      <c r="BM508" s="37"/>
      <c r="BN508" s="32"/>
      <c r="BP508" s="36"/>
      <c r="BQ508" s="36"/>
      <c r="BR508" s="36"/>
      <c r="CE508" s="35">
        <f t="shared" si="95"/>
        <v>351.42099999999999</v>
      </c>
      <c r="CF508" s="33">
        <f t="shared" si="96"/>
        <v>0</v>
      </c>
      <c r="CG508" s="34">
        <f t="shared" si="97"/>
        <v>0</v>
      </c>
      <c r="CH508" s="33">
        <f t="shared" si="98"/>
        <v>0</v>
      </c>
    </row>
    <row r="509" spans="1:86" ht="45" customHeight="1" x14ac:dyDescent="0.25">
      <c r="A509" s="53">
        <v>0</v>
      </c>
      <c r="B509" s="52" t="s">
        <v>2683</v>
      </c>
      <c r="C509" s="51">
        <v>300000004269</v>
      </c>
      <c r="D509" s="51">
        <v>1020306526</v>
      </c>
      <c r="E509" s="50" t="s">
        <v>1690</v>
      </c>
      <c r="F509" s="48">
        <v>0</v>
      </c>
      <c r="G509" s="48">
        <v>0</v>
      </c>
      <c r="H509" s="48">
        <v>0</v>
      </c>
      <c r="I509" s="48">
        <v>0</v>
      </c>
      <c r="J509" s="48">
        <v>0</v>
      </c>
      <c r="K509" s="48">
        <v>0</v>
      </c>
      <c r="L509" s="48">
        <v>0</v>
      </c>
      <c r="M509" s="48">
        <v>0</v>
      </c>
      <c r="N509" s="48">
        <v>0</v>
      </c>
      <c r="O509" s="48">
        <f t="shared" si="91"/>
        <v>76.347070000000002</v>
      </c>
      <c r="P509" s="48">
        <f t="shared" si="92"/>
        <v>69.372889999999984</v>
      </c>
      <c r="Q509" s="48">
        <v>54.685069999999996</v>
      </c>
      <c r="R509" s="48">
        <v>50.512569999999997</v>
      </c>
      <c r="S509" s="48">
        <v>25.03501</v>
      </c>
      <c r="T509" s="48">
        <v>20.86251</v>
      </c>
      <c r="U509" s="48">
        <v>29.65006</v>
      </c>
      <c r="V509" s="48">
        <v>29.65006</v>
      </c>
      <c r="W509" s="48">
        <v>16.810079999999999</v>
      </c>
      <c r="X509" s="48">
        <v>14.0084</v>
      </c>
      <c r="Y509" s="48">
        <v>0</v>
      </c>
      <c r="Z509" s="48">
        <v>0</v>
      </c>
      <c r="AA509" s="49">
        <f t="shared" si="93"/>
        <v>4.8519199999999998</v>
      </c>
      <c r="AB509" s="49">
        <f t="shared" si="94"/>
        <v>4.8519199999999998</v>
      </c>
      <c r="AC509" s="49">
        <v>1.61432</v>
      </c>
      <c r="AD509" s="49">
        <v>0.48343999999999998</v>
      </c>
      <c r="AE509" s="49">
        <v>0.80401</v>
      </c>
      <c r="AF509" s="49">
        <v>3.1269999999999999E-2</v>
      </c>
      <c r="AG509" s="49">
        <v>0</v>
      </c>
      <c r="AH509" s="49">
        <v>0</v>
      </c>
      <c r="AI509" s="49">
        <v>0</v>
      </c>
      <c r="AJ509" s="49">
        <v>0</v>
      </c>
      <c r="AK509" s="49">
        <v>0</v>
      </c>
      <c r="AL509" s="49">
        <v>0</v>
      </c>
      <c r="AM509" s="49">
        <v>0</v>
      </c>
      <c r="AN509" s="49">
        <v>0</v>
      </c>
      <c r="AO509" s="49">
        <v>0</v>
      </c>
      <c r="AP509" s="49">
        <v>1.9188799999999999</v>
      </c>
      <c r="AQ509" s="47" t="s">
        <v>1691</v>
      </c>
      <c r="AR509" s="48">
        <v>69.372889999999998</v>
      </c>
      <c r="AT509" s="46" t="s">
        <v>1443</v>
      </c>
      <c r="AU509" s="45">
        <v>0</v>
      </c>
      <c r="AV509" s="44" t="s">
        <v>3607</v>
      </c>
      <c r="AW509" s="43">
        <v>44343</v>
      </c>
      <c r="AX509" s="42">
        <v>0.45833000000000002</v>
      </c>
      <c r="AY509" s="41">
        <v>15</v>
      </c>
      <c r="AZ509" s="40"/>
      <c r="BA509" s="40"/>
      <c r="BB509" s="40"/>
      <c r="BC509" s="40"/>
      <c r="BD509" s="40"/>
      <c r="BE509" s="40"/>
      <c r="BF509" s="39" t="s">
        <v>2695</v>
      </c>
      <c r="BG509" s="38">
        <v>44742</v>
      </c>
      <c r="BK509" s="37"/>
      <c r="BL509" s="37"/>
      <c r="BM509" s="37"/>
      <c r="BN509" s="32"/>
      <c r="BP509" s="36"/>
      <c r="BQ509" s="36"/>
      <c r="BR509" s="36"/>
      <c r="CE509" s="35">
        <f t="shared" si="95"/>
        <v>0</v>
      </c>
      <c r="CF509" s="33">
        <f t="shared" si="96"/>
        <v>0</v>
      </c>
      <c r="CG509" s="34">
        <f t="shared" si="97"/>
        <v>29.65006</v>
      </c>
      <c r="CH509" s="33">
        <f t="shared" si="98"/>
        <v>20.86251</v>
      </c>
    </row>
    <row r="510" spans="1:86" ht="60" customHeight="1" x14ac:dyDescent="0.25">
      <c r="A510" s="53">
        <v>0</v>
      </c>
      <c r="B510" s="52" t="s">
        <v>2683</v>
      </c>
      <c r="C510" s="51">
        <v>300000004313</v>
      </c>
      <c r="D510" s="51">
        <v>1020206763</v>
      </c>
      <c r="E510" s="50" t="s">
        <v>2844</v>
      </c>
      <c r="F510" s="48">
        <v>0</v>
      </c>
      <c r="G510" s="48">
        <v>0</v>
      </c>
      <c r="H510" s="48">
        <v>0</v>
      </c>
      <c r="I510" s="48">
        <v>0</v>
      </c>
      <c r="J510" s="48">
        <v>0</v>
      </c>
      <c r="K510" s="48">
        <v>0</v>
      </c>
      <c r="L510" s="48">
        <v>0</v>
      </c>
      <c r="M510" s="48">
        <v>0</v>
      </c>
      <c r="N510" s="48">
        <v>0</v>
      </c>
      <c r="O510" s="48">
        <f t="shared" si="91"/>
        <v>71.492689999999996</v>
      </c>
      <c r="P510" s="48">
        <f t="shared" si="92"/>
        <v>71.492689999999996</v>
      </c>
      <c r="Q510" s="48">
        <v>1.7070099999999999</v>
      </c>
      <c r="R510" s="48">
        <v>1.7070099999999999</v>
      </c>
      <c r="S510" s="48">
        <v>0</v>
      </c>
      <c r="T510" s="48">
        <v>0</v>
      </c>
      <c r="U510" s="48">
        <v>1.7070099999999999</v>
      </c>
      <c r="V510" s="48">
        <v>1.7070099999999999</v>
      </c>
      <c r="W510" s="48">
        <v>0</v>
      </c>
      <c r="X510" s="48">
        <v>0</v>
      </c>
      <c r="Y510" s="48">
        <v>0</v>
      </c>
      <c r="Z510" s="48">
        <v>0</v>
      </c>
      <c r="AA510" s="49">
        <f t="shared" si="93"/>
        <v>69.785679999999999</v>
      </c>
      <c r="AB510" s="49">
        <f t="shared" si="94"/>
        <v>69.785679999999999</v>
      </c>
      <c r="AC510" s="49">
        <v>0.68677999999999995</v>
      </c>
      <c r="AD510" s="49">
        <v>0.19653000000000001</v>
      </c>
      <c r="AE510" s="49">
        <v>68.883760000000009</v>
      </c>
      <c r="AF510" s="49">
        <v>1.8610000000000002E-2</v>
      </c>
      <c r="AG510" s="49">
        <v>0</v>
      </c>
      <c r="AH510" s="49">
        <v>0</v>
      </c>
      <c r="AI510" s="49">
        <v>0</v>
      </c>
      <c r="AJ510" s="49">
        <v>0</v>
      </c>
      <c r="AK510" s="49">
        <v>0</v>
      </c>
      <c r="AL510" s="49">
        <v>0</v>
      </c>
      <c r="AM510" s="49">
        <v>0</v>
      </c>
      <c r="AN510" s="49">
        <v>0</v>
      </c>
      <c r="AO510" s="49">
        <v>0</v>
      </c>
      <c r="AP510" s="49">
        <v>0</v>
      </c>
      <c r="AQ510" s="47" t="s">
        <v>3608</v>
      </c>
      <c r="AR510" s="48">
        <v>0</v>
      </c>
      <c r="AT510" s="46" t="s">
        <v>1443</v>
      </c>
      <c r="AU510" s="45">
        <v>0</v>
      </c>
      <c r="AV510" s="44" t="s">
        <v>3609</v>
      </c>
      <c r="AW510" s="43">
        <v>44441</v>
      </c>
      <c r="AX510" s="42">
        <v>0.45833000000000002</v>
      </c>
      <c r="AY510" s="41">
        <v>15</v>
      </c>
      <c r="AZ510" s="40"/>
      <c r="BA510" s="40"/>
      <c r="BB510" s="40"/>
      <c r="BC510" s="40"/>
      <c r="BD510" s="40"/>
      <c r="BE510" s="40"/>
      <c r="BF510" s="39">
        <v>0</v>
      </c>
      <c r="BG510" s="38">
        <v>0</v>
      </c>
      <c r="BK510" s="37"/>
      <c r="BL510" s="37"/>
      <c r="BM510" s="37"/>
      <c r="BN510" s="32"/>
      <c r="BP510" s="36"/>
      <c r="BQ510" s="36"/>
      <c r="BR510" s="36"/>
      <c r="CE510" s="35">
        <f t="shared" si="95"/>
        <v>0</v>
      </c>
      <c r="CF510" s="33">
        <f t="shared" si="96"/>
        <v>0</v>
      </c>
      <c r="CG510" s="34">
        <f t="shared" si="97"/>
        <v>1.7070099999999999</v>
      </c>
      <c r="CH510" s="33">
        <f t="shared" si="98"/>
        <v>0</v>
      </c>
    </row>
    <row r="511" spans="1:86" ht="45" customHeight="1" x14ac:dyDescent="0.25">
      <c r="A511" s="53">
        <v>0</v>
      </c>
      <c r="B511" s="52" t="s">
        <v>2683</v>
      </c>
      <c r="C511" s="51">
        <v>300000004033</v>
      </c>
      <c r="D511" s="51">
        <v>1020205230</v>
      </c>
      <c r="E511" s="50" t="s">
        <v>2845</v>
      </c>
      <c r="F511" s="48">
        <v>0</v>
      </c>
      <c r="G511" s="48">
        <v>0</v>
      </c>
      <c r="H511" s="48">
        <v>0</v>
      </c>
      <c r="I511" s="48">
        <v>0</v>
      </c>
      <c r="J511" s="48">
        <v>0</v>
      </c>
      <c r="K511" s="48">
        <v>0</v>
      </c>
      <c r="L511" s="48">
        <v>0</v>
      </c>
      <c r="M511" s="48">
        <v>0</v>
      </c>
      <c r="N511" s="48">
        <v>0</v>
      </c>
      <c r="O511" s="48">
        <f t="shared" si="91"/>
        <v>71.44905</v>
      </c>
      <c r="P511" s="48">
        <f t="shared" si="92"/>
        <v>71.44905</v>
      </c>
      <c r="Q511" s="48">
        <v>1.7070099999999999</v>
      </c>
      <c r="R511" s="48">
        <v>1.7070099999999999</v>
      </c>
      <c r="S511" s="48">
        <v>0</v>
      </c>
      <c r="T511" s="48">
        <v>0</v>
      </c>
      <c r="U511" s="48">
        <v>1.7070099999999999</v>
      </c>
      <c r="V511" s="48">
        <v>1.7070099999999999</v>
      </c>
      <c r="W511" s="48">
        <v>0</v>
      </c>
      <c r="X511" s="48">
        <v>0</v>
      </c>
      <c r="Y511" s="48">
        <v>0</v>
      </c>
      <c r="Z511" s="48">
        <v>0</v>
      </c>
      <c r="AA511" s="49">
        <f t="shared" si="93"/>
        <v>69.742040000000003</v>
      </c>
      <c r="AB511" s="49">
        <f t="shared" si="94"/>
        <v>69.742040000000003</v>
      </c>
      <c r="AC511" s="49">
        <v>8.1202699999999997</v>
      </c>
      <c r="AD511" s="49">
        <v>2.4305299999999996</v>
      </c>
      <c r="AE511" s="49">
        <v>59.027190000000004</v>
      </c>
      <c r="AF511" s="49">
        <v>0.16405</v>
      </c>
      <c r="AG511" s="49">
        <v>0</v>
      </c>
      <c r="AH511" s="49">
        <v>0</v>
      </c>
      <c r="AI511" s="49">
        <v>0</v>
      </c>
      <c r="AJ511" s="49">
        <v>0</v>
      </c>
      <c r="AK511" s="49">
        <v>0</v>
      </c>
      <c r="AL511" s="49">
        <v>0</v>
      </c>
      <c r="AM511" s="49">
        <v>0</v>
      </c>
      <c r="AN511" s="49">
        <v>0</v>
      </c>
      <c r="AO511" s="49">
        <v>0</v>
      </c>
      <c r="AP511" s="49">
        <v>0</v>
      </c>
      <c r="AQ511" s="47" t="s">
        <v>3610</v>
      </c>
      <c r="AR511" s="48">
        <v>0</v>
      </c>
      <c r="AT511" s="46" t="s">
        <v>1443</v>
      </c>
      <c r="AU511" s="45">
        <v>0</v>
      </c>
      <c r="AV511" s="44" t="s">
        <v>3611</v>
      </c>
      <c r="AW511" s="43" t="s">
        <v>3612</v>
      </c>
      <c r="AX511" s="42" t="s">
        <v>3250</v>
      </c>
      <c r="AY511" s="41" t="s">
        <v>3613</v>
      </c>
      <c r="AZ511" s="40"/>
      <c r="BA511" s="40"/>
      <c r="BB511" s="40"/>
      <c r="BC511" s="40"/>
      <c r="BD511" s="40"/>
      <c r="BE511" s="40"/>
      <c r="BF511" s="39">
        <v>0</v>
      </c>
      <c r="BG511" s="38">
        <v>0</v>
      </c>
      <c r="BK511" s="37"/>
      <c r="BL511" s="37"/>
      <c r="BM511" s="37"/>
      <c r="BN511" s="32"/>
      <c r="BP511" s="36"/>
      <c r="BQ511" s="36"/>
      <c r="BR511" s="36"/>
      <c r="CE511" s="35">
        <f t="shared" si="95"/>
        <v>0</v>
      </c>
      <c r="CF511" s="33">
        <f t="shared" si="96"/>
        <v>0</v>
      </c>
      <c r="CG511" s="34">
        <f t="shared" si="97"/>
        <v>1.7070099999999999</v>
      </c>
      <c r="CH511" s="33">
        <f t="shared" si="98"/>
        <v>0</v>
      </c>
    </row>
    <row r="512" spans="1:86" ht="60" customHeight="1" x14ac:dyDescent="0.25">
      <c r="A512" s="53">
        <v>0</v>
      </c>
      <c r="B512" s="52" t="s">
        <v>2683</v>
      </c>
      <c r="C512" s="51">
        <v>300000004292</v>
      </c>
      <c r="D512" s="51">
        <v>1020205416</v>
      </c>
      <c r="E512" s="50" t="s">
        <v>2846</v>
      </c>
      <c r="F512" s="48">
        <v>0</v>
      </c>
      <c r="G512" s="48">
        <v>0</v>
      </c>
      <c r="H512" s="48">
        <v>0</v>
      </c>
      <c r="I512" s="48">
        <v>0</v>
      </c>
      <c r="J512" s="48">
        <v>0</v>
      </c>
      <c r="K512" s="48">
        <v>0</v>
      </c>
      <c r="L512" s="48">
        <v>0</v>
      </c>
      <c r="M512" s="48">
        <v>0</v>
      </c>
      <c r="N512" s="48">
        <v>0</v>
      </c>
      <c r="O512" s="48">
        <f t="shared" si="91"/>
        <v>202.34137999999999</v>
      </c>
      <c r="P512" s="48">
        <f t="shared" si="92"/>
        <v>187.00348</v>
      </c>
      <c r="Q512" s="48">
        <v>124.96238</v>
      </c>
      <c r="R512" s="48">
        <v>109.62448000000001</v>
      </c>
      <c r="S512" s="48">
        <v>92.027420000000006</v>
      </c>
      <c r="T512" s="48">
        <v>76.689520000000002</v>
      </c>
      <c r="U512" s="48">
        <v>32.934960000000004</v>
      </c>
      <c r="V512" s="48">
        <v>32.934960000000004</v>
      </c>
      <c r="W512" s="48">
        <v>0</v>
      </c>
      <c r="X512" s="48">
        <v>0</v>
      </c>
      <c r="Y512" s="48">
        <v>0</v>
      </c>
      <c r="Z512" s="48">
        <v>0</v>
      </c>
      <c r="AA512" s="49">
        <f t="shared" si="93"/>
        <v>77.378999999999991</v>
      </c>
      <c r="AB512" s="49">
        <f t="shared" si="94"/>
        <v>77.378999999999991</v>
      </c>
      <c r="AC512" s="49">
        <v>2.8496800000000002</v>
      </c>
      <c r="AD512" s="49">
        <v>0.85030000000000006</v>
      </c>
      <c r="AE512" s="49">
        <v>65.992249999999999</v>
      </c>
      <c r="AF512" s="49">
        <v>5.7529999999999998E-2</v>
      </c>
      <c r="AG512" s="49">
        <v>0</v>
      </c>
      <c r="AH512" s="49">
        <v>0</v>
      </c>
      <c r="AI512" s="49">
        <v>0</v>
      </c>
      <c r="AJ512" s="49">
        <v>0</v>
      </c>
      <c r="AK512" s="49">
        <v>0</v>
      </c>
      <c r="AL512" s="49">
        <v>0</v>
      </c>
      <c r="AM512" s="49">
        <v>0</v>
      </c>
      <c r="AN512" s="49">
        <v>0</v>
      </c>
      <c r="AO512" s="49">
        <v>0</v>
      </c>
      <c r="AP512" s="49">
        <v>7.6292399999999994</v>
      </c>
      <c r="AQ512" s="47" t="s">
        <v>3614</v>
      </c>
      <c r="AR512" s="48">
        <v>0</v>
      </c>
      <c r="AT512" s="46" t="s">
        <v>1443</v>
      </c>
      <c r="AU512" s="45">
        <v>0</v>
      </c>
      <c r="AV512" s="44" t="s">
        <v>3615</v>
      </c>
      <c r="AW512" s="43">
        <v>43936</v>
      </c>
      <c r="AX512" s="42">
        <v>0.45833000000000002</v>
      </c>
      <c r="AY512" s="41">
        <v>15</v>
      </c>
      <c r="AZ512" s="40"/>
      <c r="BA512" s="40"/>
      <c r="BB512" s="40"/>
      <c r="BC512" s="40"/>
      <c r="BD512" s="40"/>
      <c r="BE512" s="40"/>
      <c r="BF512" s="39">
        <v>0</v>
      </c>
      <c r="BG512" s="38">
        <v>0</v>
      </c>
      <c r="BK512" s="37"/>
      <c r="BL512" s="37"/>
      <c r="BM512" s="37"/>
      <c r="BN512" s="32"/>
      <c r="BP512" s="36"/>
      <c r="BQ512" s="36"/>
      <c r="BR512" s="36"/>
      <c r="CE512" s="35">
        <f t="shared" si="95"/>
        <v>0</v>
      </c>
      <c r="CF512" s="33">
        <f t="shared" si="96"/>
        <v>0</v>
      </c>
      <c r="CG512" s="34">
        <f t="shared" si="97"/>
        <v>32.934960000000004</v>
      </c>
      <c r="CH512" s="33">
        <f t="shared" si="98"/>
        <v>76.689520000000002</v>
      </c>
    </row>
    <row r="513" spans="1:86" ht="60" customHeight="1" x14ac:dyDescent="0.25">
      <c r="A513" s="53">
        <v>0</v>
      </c>
      <c r="B513" s="52" t="s">
        <v>2683</v>
      </c>
      <c r="C513" s="51">
        <v>300000004284</v>
      </c>
      <c r="D513" s="51">
        <v>1020205117</v>
      </c>
      <c r="E513" s="50" t="s">
        <v>1692</v>
      </c>
      <c r="F513" s="48">
        <v>0</v>
      </c>
      <c r="G513" s="48">
        <v>0</v>
      </c>
      <c r="H513" s="48">
        <v>0</v>
      </c>
      <c r="I513" s="48">
        <v>0</v>
      </c>
      <c r="J513" s="48">
        <v>0</v>
      </c>
      <c r="K513" s="48">
        <v>0</v>
      </c>
      <c r="L513" s="48">
        <v>0</v>
      </c>
      <c r="M513" s="48">
        <v>0</v>
      </c>
      <c r="N513" s="48">
        <v>0</v>
      </c>
      <c r="O513" s="48">
        <f t="shared" si="91"/>
        <v>35.084350000000001</v>
      </c>
      <c r="P513" s="48">
        <f t="shared" si="92"/>
        <v>31.147210000000001</v>
      </c>
      <c r="Q513" s="48">
        <v>31.05312</v>
      </c>
      <c r="R513" s="48">
        <v>27.11598</v>
      </c>
      <c r="S513" s="48">
        <v>23.62285</v>
      </c>
      <c r="T513" s="48">
        <v>19.68571</v>
      </c>
      <c r="U513" s="48">
        <v>7.4302700000000002</v>
      </c>
      <c r="V513" s="48">
        <v>7.4302700000000002</v>
      </c>
      <c r="W513" s="48">
        <v>0</v>
      </c>
      <c r="X513" s="48">
        <v>0</v>
      </c>
      <c r="Y513" s="48">
        <v>0</v>
      </c>
      <c r="Z513" s="48">
        <v>0</v>
      </c>
      <c r="AA513" s="49">
        <f t="shared" si="93"/>
        <v>4.0312299999999999</v>
      </c>
      <c r="AB513" s="49">
        <f t="shared" si="94"/>
        <v>4.0312299999999999</v>
      </c>
      <c r="AC513" s="49">
        <v>0</v>
      </c>
      <c r="AD513" s="49">
        <v>0</v>
      </c>
      <c r="AE513" s="49">
        <v>0</v>
      </c>
      <c r="AF513" s="49">
        <v>0</v>
      </c>
      <c r="AG513" s="49">
        <v>0</v>
      </c>
      <c r="AH513" s="49">
        <v>0</v>
      </c>
      <c r="AI513" s="49">
        <v>0</v>
      </c>
      <c r="AJ513" s="49">
        <v>0</v>
      </c>
      <c r="AK513" s="49">
        <v>0</v>
      </c>
      <c r="AL513" s="49">
        <v>0</v>
      </c>
      <c r="AM513" s="49">
        <v>2.9330400000000001</v>
      </c>
      <c r="AN513" s="49">
        <v>0</v>
      </c>
      <c r="AO513" s="49">
        <v>0</v>
      </c>
      <c r="AP513" s="49">
        <v>1.09819</v>
      </c>
      <c r="AQ513" s="47" t="s">
        <v>1693</v>
      </c>
      <c r="AR513" s="48">
        <v>31.147210000000001</v>
      </c>
      <c r="AT513" s="46" t="s">
        <v>1443</v>
      </c>
      <c r="AU513" s="45">
        <v>0</v>
      </c>
      <c r="AV513" s="44" t="s">
        <v>3616</v>
      </c>
      <c r="AW513" s="43">
        <v>43755</v>
      </c>
      <c r="AX513" s="42">
        <v>0.45833000000000002</v>
      </c>
      <c r="AY513" s="41">
        <v>15</v>
      </c>
      <c r="AZ513" s="40"/>
      <c r="BA513" s="40"/>
      <c r="BB513" s="40"/>
      <c r="BC513" s="40"/>
      <c r="BD513" s="40"/>
      <c r="BE513" s="40"/>
      <c r="BF513" s="39" t="s">
        <v>2695</v>
      </c>
      <c r="BG513" s="38">
        <v>44712</v>
      </c>
      <c r="BK513" s="37"/>
      <c r="BL513" s="37"/>
      <c r="BM513" s="37"/>
      <c r="BN513" s="32"/>
      <c r="BP513" s="36"/>
      <c r="BQ513" s="36"/>
      <c r="BR513" s="36"/>
      <c r="CE513" s="35">
        <f t="shared" si="95"/>
        <v>0</v>
      </c>
      <c r="CF513" s="33">
        <f t="shared" si="96"/>
        <v>0</v>
      </c>
      <c r="CG513" s="34">
        <f t="shared" si="97"/>
        <v>7.4302700000000002</v>
      </c>
      <c r="CH513" s="33">
        <f t="shared" si="98"/>
        <v>19.68571</v>
      </c>
    </row>
    <row r="514" spans="1:86" ht="60" customHeight="1" x14ac:dyDescent="0.25">
      <c r="A514" s="53">
        <v>0</v>
      </c>
      <c r="B514" s="52" t="s">
        <v>2683</v>
      </c>
      <c r="C514" s="51">
        <v>300000004288</v>
      </c>
      <c r="D514" s="51">
        <v>1020306014</v>
      </c>
      <c r="E514" s="50" t="s">
        <v>1694</v>
      </c>
      <c r="F514" s="48">
        <v>0</v>
      </c>
      <c r="G514" s="48">
        <v>0</v>
      </c>
      <c r="H514" s="48">
        <v>0</v>
      </c>
      <c r="I514" s="48">
        <v>0</v>
      </c>
      <c r="J514" s="48">
        <v>0</v>
      </c>
      <c r="K514" s="48">
        <v>0</v>
      </c>
      <c r="L514" s="48">
        <v>0</v>
      </c>
      <c r="M514" s="48">
        <v>0</v>
      </c>
      <c r="N514" s="48">
        <v>0</v>
      </c>
      <c r="O514" s="48">
        <f t="shared" si="91"/>
        <v>140.12415000000001</v>
      </c>
      <c r="P514" s="48">
        <f t="shared" si="92"/>
        <v>122.37613</v>
      </c>
      <c r="Q514" s="48">
        <v>114.86287000000002</v>
      </c>
      <c r="R514" s="48">
        <v>99.916530000000009</v>
      </c>
      <c r="S514" s="48">
        <v>89.678030000000007</v>
      </c>
      <c r="T514" s="48">
        <v>74.73169</v>
      </c>
      <c r="U514" s="48">
        <v>25.184840000000001</v>
      </c>
      <c r="V514" s="48">
        <v>25.184840000000001</v>
      </c>
      <c r="W514" s="48">
        <v>16.810079999999999</v>
      </c>
      <c r="X514" s="48">
        <v>14.0084</v>
      </c>
      <c r="Y514" s="48">
        <v>0</v>
      </c>
      <c r="Z514" s="48">
        <v>0</v>
      </c>
      <c r="AA514" s="49">
        <f t="shared" si="93"/>
        <v>8.4512</v>
      </c>
      <c r="AB514" s="49">
        <f t="shared" si="94"/>
        <v>8.4512</v>
      </c>
      <c r="AC514" s="49">
        <v>2.7884199999999999</v>
      </c>
      <c r="AD514" s="49">
        <v>0.83504</v>
      </c>
      <c r="AE514" s="49">
        <v>1.3887400000000001</v>
      </c>
      <c r="AF514" s="49">
        <v>5.4010000000000002E-2</v>
      </c>
      <c r="AG514" s="49">
        <v>0</v>
      </c>
      <c r="AH514" s="49">
        <v>0</v>
      </c>
      <c r="AI514" s="49">
        <v>0</v>
      </c>
      <c r="AJ514" s="49">
        <v>0</v>
      </c>
      <c r="AK514" s="49">
        <v>0</v>
      </c>
      <c r="AL514" s="49">
        <v>0</v>
      </c>
      <c r="AM514" s="49">
        <v>0</v>
      </c>
      <c r="AN514" s="49">
        <v>0</v>
      </c>
      <c r="AO514" s="49">
        <v>0</v>
      </c>
      <c r="AP514" s="49">
        <v>3.3849900000000002</v>
      </c>
      <c r="AQ514" s="47" t="s">
        <v>1695</v>
      </c>
      <c r="AR514" s="48">
        <v>122.37613</v>
      </c>
      <c r="AT514" s="46" t="s">
        <v>1651</v>
      </c>
      <c r="AU514" s="45">
        <v>1</v>
      </c>
      <c r="AV514" s="44" t="s">
        <v>3617</v>
      </c>
      <c r="AW514" s="43">
        <v>44120</v>
      </c>
      <c r="AX514" s="42">
        <v>39.805999999999997</v>
      </c>
      <c r="AY514" s="41">
        <v>15</v>
      </c>
      <c r="AZ514" s="40"/>
      <c r="BA514" s="40"/>
      <c r="BB514" s="40"/>
      <c r="BC514" s="40"/>
      <c r="BD514" s="40"/>
      <c r="BE514" s="40"/>
      <c r="BF514" s="39" t="s">
        <v>2695</v>
      </c>
      <c r="BG514" s="38">
        <v>44742</v>
      </c>
      <c r="BK514" s="37"/>
      <c r="BL514" s="37"/>
      <c r="BM514" s="37"/>
      <c r="BN514" s="32"/>
      <c r="BP514" s="36"/>
      <c r="BQ514" s="36"/>
      <c r="BR514" s="36"/>
      <c r="CE514" s="35">
        <f t="shared" si="95"/>
        <v>0</v>
      </c>
      <c r="CF514" s="33">
        <f t="shared" si="96"/>
        <v>0</v>
      </c>
      <c r="CG514" s="34">
        <f t="shared" si="97"/>
        <v>25.184840000000001</v>
      </c>
      <c r="CH514" s="33">
        <f t="shared" si="98"/>
        <v>74.73169</v>
      </c>
    </row>
    <row r="515" spans="1:86" ht="75" customHeight="1" x14ac:dyDescent="0.25">
      <c r="A515" s="53">
        <v>0</v>
      </c>
      <c r="B515" s="52" t="s">
        <v>2683</v>
      </c>
      <c r="C515" s="51">
        <v>300000004331</v>
      </c>
      <c r="D515" s="51">
        <v>1020206137</v>
      </c>
      <c r="E515" s="50" t="s">
        <v>1696</v>
      </c>
      <c r="F515" s="48">
        <v>0</v>
      </c>
      <c r="G515" s="48">
        <v>0</v>
      </c>
      <c r="H515" s="48">
        <v>0</v>
      </c>
      <c r="I515" s="48">
        <v>0</v>
      </c>
      <c r="J515" s="48">
        <v>0</v>
      </c>
      <c r="K515" s="48">
        <v>0</v>
      </c>
      <c r="L515" s="48">
        <v>0</v>
      </c>
      <c r="M515" s="48">
        <v>0</v>
      </c>
      <c r="N515" s="48">
        <v>0</v>
      </c>
      <c r="O515" s="48">
        <f t="shared" si="91"/>
        <v>91.319239999999994</v>
      </c>
      <c r="P515" s="48">
        <f t="shared" si="92"/>
        <v>79.189639999999997</v>
      </c>
      <c r="Q515" s="48">
        <v>82.494759999999999</v>
      </c>
      <c r="R515" s="48">
        <v>71.835909999999998</v>
      </c>
      <c r="S515" s="48">
        <v>63.953110000000002</v>
      </c>
      <c r="T515" s="48">
        <v>53.294260000000001</v>
      </c>
      <c r="U515" s="48">
        <v>18.541650000000001</v>
      </c>
      <c r="V515" s="48">
        <v>18.541650000000001</v>
      </c>
      <c r="W515" s="48">
        <v>8.8244799999999994</v>
      </c>
      <c r="X515" s="48">
        <v>7.3537299999999997</v>
      </c>
      <c r="Y515" s="48">
        <v>0</v>
      </c>
      <c r="Z515" s="48">
        <v>0</v>
      </c>
      <c r="AA515" s="49">
        <f t="shared" si="93"/>
        <v>0</v>
      </c>
      <c r="AB515" s="49">
        <f t="shared" si="94"/>
        <v>0</v>
      </c>
      <c r="AC515" s="49">
        <v>0</v>
      </c>
      <c r="AD515" s="49">
        <v>0</v>
      </c>
      <c r="AE515" s="49">
        <v>0</v>
      </c>
      <c r="AF515" s="49">
        <v>0</v>
      </c>
      <c r="AG515" s="49">
        <v>0</v>
      </c>
      <c r="AH515" s="49">
        <v>0</v>
      </c>
      <c r="AI515" s="49">
        <v>0</v>
      </c>
      <c r="AJ515" s="49">
        <v>0</v>
      </c>
      <c r="AK515" s="49">
        <v>0</v>
      </c>
      <c r="AL515" s="49">
        <v>0</v>
      </c>
      <c r="AM515" s="49">
        <v>0</v>
      </c>
      <c r="AN515" s="49">
        <v>0</v>
      </c>
      <c r="AO515" s="49">
        <v>0</v>
      </c>
      <c r="AP515" s="49">
        <v>0</v>
      </c>
      <c r="AQ515" s="47" t="s">
        <v>1697</v>
      </c>
      <c r="AR515" s="48">
        <v>79.189639999999997</v>
      </c>
      <c r="AT515" s="46" t="s">
        <v>1443</v>
      </c>
      <c r="AU515" s="45">
        <v>0</v>
      </c>
      <c r="AV515" s="44" t="s">
        <v>3618</v>
      </c>
      <c r="AW515" s="43">
        <v>44091</v>
      </c>
      <c r="AX515" s="42">
        <v>0.45833000000000002</v>
      </c>
      <c r="AY515" s="41">
        <v>6</v>
      </c>
      <c r="AZ515" s="40"/>
      <c r="BA515" s="40"/>
      <c r="BB515" s="40"/>
      <c r="BC515" s="40"/>
      <c r="BD515" s="40"/>
      <c r="BE515" s="40"/>
      <c r="BF515" s="39" t="s">
        <v>2695</v>
      </c>
      <c r="BG515" s="38">
        <v>44680</v>
      </c>
      <c r="BK515" s="37"/>
      <c r="BL515" s="37"/>
      <c r="BM515" s="37"/>
      <c r="BN515" s="32"/>
      <c r="BP515" s="36"/>
      <c r="BQ515" s="36"/>
      <c r="BR515" s="36"/>
      <c r="CE515" s="35">
        <f t="shared" si="95"/>
        <v>0</v>
      </c>
      <c r="CF515" s="33">
        <f t="shared" si="96"/>
        <v>0</v>
      </c>
      <c r="CG515" s="34">
        <f t="shared" si="97"/>
        <v>18.541650000000001</v>
      </c>
      <c r="CH515" s="33">
        <f t="shared" si="98"/>
        <v>53.294260000000001</v>
      </c>
    </row>
    <row r="516" spans="1:86" ht="45" customHeight="1" x14ac:dyDescent="0.25">
      <c r="A516" s="53">
        <v>0</v>
      </c>
      <c r="B516" s="52" t="s">
        <v>2683</v>
      </c>
      <c r="C516" s="51">
        <v>300000004165</v>
      </c>
      <c r="D516" s="51">
        <v>1020205848</v>
      </c>
      <c r="E516" s="50" t="s">
        <v>2847</v>
      </c>
      <c r="F516" s="48">
        <v>0</v>
      </c>
      <c r="G516" s="48">
        <v>0</v>
      </c>
      <c r="H516" s="48">
        <v>0</v>
      </c>
      <c r="I516" s="48">
        <v>0</v>
      </c>
      <c r="J516" s="48">
        <v>0</v>
      </c>
      <c r="K516" s="48">
        <v>0</v>
      </c>
      <c r="L516" s="48">
        <v>0</v>
      </c>
      <c r="M516" s="48">
        <v>0</v>
      </c>
      <c r="N516" s="48">
        <v>0</v>
      </c>
      <c r="O516" s="48">
        <f t="shared" si="91"/>
        <v>72.331409999999991</v>
      </c>
      <c r="P516" s="48">
        <f t="shared" si="92"/>
        <v>72.331409999999991</v>
      </c>
      <c r="Q516" s="48">
        <v>2.56067</v>
      </c>
      <c r="R516" s="48">
        <v>2.56067</v>
      </c>
      <c r="S516" s="48">
        <v>0</v>
      </c>
      <c r="T516" s="48">
        <v>0</v>
      </c>
      <c r="U516" s="48">
        <v>2.56067</v>
      </c>
      <c r="V516" s="48">
        <v>2.56067</v>
      </c>
      <c r="W516" s="48">
        <v>0</v>
      </c>
      <c r="X516" s="48">
        <v>0</v>
      </c>
      <c r="Y516" s="48">
        <v>0</v>
      </c>
      <c r="Z516" s="48">
        <v>0</v>
      </c>
      <c r="AA516" s="49">
        <f t="shared" si="93"/>
        <v>69.770739999999989</v>
      </c>
      <c r="AB516" s="49">
        <f t="shared" si="94"/>
        <v>69.770739999999989</v>
      </c>
      <c r="AC516" s="49">
        <v>4.1681999999999997</v>
      </c>
      <c r="AD516" s="49">
        <v>1.2429299999999999</v>
      </c>
      <c r="AE516" s="49">
        <v>64.274699999999996</v>
      </c>
      <c r="AF516" s="49">
        <v>8.4910000000000013E-2</v>
      </c>
      <c r="AG516" s="49">
        <v>0</v>
      </c>
      <c r="AH516" s="49">
        <v>0</v>
      </c>
      <c r="AI516" s="49">
        <v>0</v>
      </c>
      <c r="AJ516" s="49">
        <v>0</v>
      </c>
      <c r="AK516" s="49">
        <v>0</v>
      </c>
      <c r="AL516" s="49">
        <v>0</v>
      </c>
      <c r="AM516" s="49">
        <v>0</v>
      </c>
      <c r="AN516" s="49">
        <v>0</v>
      </c>
      <c r="AO516" s="49">
        <v>0</v>
      </c>
      <c r="AP516" s="49">
        <v>0</v>
      </c>
      <c r="AQ516" s="47" t="s">
        <v>3619</v>
      </c>
      <c r="AR516" s="48">
        <v>0</v>
      </c>
      <c r="AT516" s="46" t="s">
        <v>1443</v>
      </c>
      <c r="AU516" s="45">
        <v>0</v>
      </c>
      <c r="AV516" s="44" t="s">
        <v>3620</v>
      </c>
      <c r="AW516" s="43">
        <v>44223</v>
      </c>
      <c r="AX516" s="42">
        <v>0.45833000000000002</v>
      </c>
      <c r="AY516" s="41">
        <v>15</v>
      </c>
      <c r="AZ516" s="40"/>
      <c r="BA516" s="40"/>
      <c r="BB516" s="40"/>
      <c r="BC516" s="40"/>
      <c r="BD516" s="40"/>
      <c r="BE516" s="40"/>
      <c r="BF516" s="39">
        <v>0</v>
      </c>
      <c r="BG516" s="38">
        <v>0</v>
      </c>
      <c r="BK516" s="37"/>
      <c r="BL516" s="37"/>
      <c r="BM516" s="37"/>
      <c r="BN516" s="32"/>
      <c r="BP516" s="36"/>
      <c r="BQ516" s="36"/>
      <c r="BR516" s="36"/>
      <c r="CE516" s="35">
        <f t="shared" si="95"/>
        <v>0</v>
      </c>
      <c r="CF516" s="33">
        <f t="shared" si="96"/>
        <v>0</v>
      </c>
      <c r="CG516" s="34">
        <f t="shared" si="97"/>
        <v>2.56067</v>
      </c>
      <c r="CH516" s="33">
        <f t="shared" si="98"/>
        <v>0</v>
      </c>
    </row>
    <row r="517" spans="1:86" ht="60" customHeight="1" x14ac:dyDescent="0.25">
      <c r="A517" s="53">
        <v>0</v>
      </c>
      <c r="B517" s="52" t="s">
        <v>2683</v>
      </c>
      <c r="C517" s="51">
        <v>300000004159</v>
      </c>
      <c r="D517" s="51">
        <v>1020206699</v>
      </c>
      <c r="E517" s="50" t="s">
        <v>1698</v>
      </c>
      <c r="F517" s="48">
        <v>0</v>
      </c>
      <c r="G517" s="48">
        <v>0</v>
      </c>
      <c r="H517" s="48">
        <v>0</v>
      </c>
      <c r="I517" s="48">
        <v>0</v>
      </c>
      <c r="J517" s="48">
        <v>0</v>
      </c>
      <c r="K517" s="48">
        <v>0</v>
      </c>
      <c r="L517" s="48">
        <v>0</v>
      </c>
      <c r="M517" s="48">
        <v>0</v>
      </c>
      <c r="N517" s="48">
        <v>0</v>
      </c>
      <c r="O517" s="48">
        <f t="shared" si="91"/>
        <v>349.31686000000002</v>
      </c>
      <c r="P517" s="48">
        <f t="shared" si="92"/>
        <v>297.94274000000001</v>
      </c>
      <c r="Q517" s="48">
        <v>305.33397000000002</v>
      </c>
      <c r="R517" s="48">
        <v>256.76152999999999</v>
      </c>
      <c r="S517" s="48">
        <v>291.43464</v>
      </c>
      <c r="T517" s="48">
        <v>242.8622</v>
      </c>
      <c r="U517" s="48">
        <v>13.899330000000001</v>
      </c>
      <c r="V517" s="48">
        <v>13.899330000000001</v>
      </c>
      <c r="W517" s="48">
        <v>16.810079999999999</v>
      </c>
      <c r="X517" s="48">
        <v>14.0084</v>
      </c>
      <c r="Y517" s="48">
        <v>0</v>
      </c>
      <c r="Z517" s="48">
        <v>0</v>
      </c>
      <c r="AA517" s="49">
        <f t="shared" si="93"/>
        <v>27.172810000000002</v>
      </c>
      <c r="AB517" s="49">
        <f t="shared" si="94"/>
        <v>27.172810000000002</v>
      </c>
      <c r="AC517" s="49">
        <v>10.4198</v>
      </c>
      <c r="AD517" s="49">
        <v>3.1204000000000001</v>
      </c>
      <c r="AE517" s="49">
        <v>5.1895300000000004</v>
      </c>
      <c r="AF517" s="49">
        <v>0.20183000000000001</v>
      </c>
      <c r="AG517" s="49">
        <v>0</v>
      </c>
      <c r="AH517" s="49">
        <v>0</v>
      </c>
      <c r="AI517" s="49">
        <v>0</v>
      </c>
      <c r="AJ517" s="49">
        <v>0</v>
      </c>
      <c r="AK517" s="49">
        <v>0</v>
      </c>
      <c r="AL517" s="49">
        <v>0</v>
      </c>
      <c r="AM517" s="49">
        <v>0</v>
      </c>
      <c r="AN517" s="49">
        <v>0</v>
      </c>
      <c r="AO517" s="49">
        <v>0</v>
      </c>
      <c r="AP517" s="49">
        <v>8.2412500000000009</v>
      </c>
      <c r="AQ517" s="47" t="s">
        <v>1699</v>
      </c>
      <c r="AR517" s="48">
        <v>297.94274000000001</v>
      </c>
      <c r="AT517" s="46" t="s">
        <v>1443</v>
      </c>
      <c r="AU517" s="45">
        <v>0</v>
      </c>
      <c r="AV517" s="44" t="s">
        <v>3621</v>
      </c>
      <c r="AW517" s="43" t="s">
        <v>3622</v>
      </c>
      <c r="AX517" s="42" t="s">
        <v>3250</v>
      </c>
      <c r="AY517" s="41" t="s">
        <v>1444</v>
      </c>
      <c r="AZ517" s="40"/>
      <c r="BA517" s="40"/>
      <c r="BB517" s="40"/>
      <c r="BC517" s="40"/>
      <c r="BD517" s="40"/>
      <c r="BE517" s="40"/>
      <c r="BF517" s="39" t="s">
        <v>2695</v>
      </c>
      <c r="BG517" s="38">
        <v>44742</v>
      </c>
      <c r="BK517" s="37"/>
      <c r="BL517" s="37"/>
      <c r="BM517" s="37"/>
      <c r="BN517" s="32"/>
      <c r="BP517" s="36"/>
      <c r="BQ517" s="36"/>
      <c r="BR517" s="36"/>
      <c r="CE517" s="35">
        <f t="shared" si="95"/>
        <v>0</v>
      </c>
      <c r="CF517" s="33">
        <f t="shared" si="96"/>
        <v>0</v>
      </c>
      <c r="CG517" s="34">
        <f t="shared" si="97"/>
        <v>13.899330000000001</v>
      </c>
      <c r="CH517" s="33">
        <f t="shared" si="98"/>
        <v>242.8622</v>
      </c>
    </row>
    <row r="518" spans="1:86" ht="60" customHeight="1" x14ac:dyDescent="0.25">
      <c r="A518" s="53">
        <v>0</v>
      </c>
      <c r="B518" s="52" t="s">
        <v>2683</v>
      </c>
      <c r="C518" s="51">
        <v>300000004067</v>
      </c>
      <c r="D518" s="51">
        <v>1020205887</v>
      </c>
      <c r="E518" s="50" t="s">
        <v>1700</v>
      </c>
      <c r="F518" s="48">
        <v>0</v>
      </c>
      <c r="G518" s="48">
        <v>0</v>
      </c>
      <c r="H518" s="48">
        <v>0</v>
      </c>
      <c r="I518" s="48">
        <v>0</v>
      </c>
      <c r="J518" s="48">
        <v>0</v>
      </c>
      <c r="K518" s="48">
        <v>0</v>
      </c>
      <c r="L518" s="48">
        <v>0</v>
      </c>
      <c r="M518" s="48">
        <v>0</v>
      </c>
      <c r="N518" s="48">
        <v>0</v>
      </c>
      <c r="O518" s="48">
        <f t="shared" si="91"/>
        <v>86.945429999999988</v>
      </c>
      <c r="P518" s="48">
        <f t="shared" si="92"/>
        <v>81.877170000000007</v>
      </c>
      <c r="Q518" s="48">
        <v>67.046459999999996</v>
      </c>
      <c r="R518" s="48">
        <v>61.978200000000001</v>
      </c>
      <c r="S518" s="48">
        <v>30.40954</v>
      </c>
      <c r="T518" s="48">
        <v>25.341280000000001</v>
      </c>
      <c r="U518" s="48">
        <v>36.636920000000003</v>
      </c>
      <c r="V518" s="48">
        <v>36.636920000000003</v>
      </c>
      <c r="W518" s="48">
        <v>0</v>
      </c>
      <c r="X518" s="48">
        <v>0</v>
      </c>
      <c r="Y518" s="48">
        <v>0</v>
      </c>
      <c r="Z518" s="48">
        <v>0</v>
      </c>
      <c r="AA518" s="49">
        <f t="shared" si="93"/>
        <v>19.898969999999998</v>
      </c>
      <c r="AB518" s="49">
        <f t="shared" si="94"/>
        <v>19.898969999999998</v>
      </c>
      <c r="AC518" s="49">
        <v>12.67418</v>
      </c>
      <c r="AD518" s="49">
        <v>4.2044699999999997</v>
      </c>
      <c r="AE518" s="49">
        <v>2.6926000000000001</v>
      </c>
      <c r="AF518" s="49">
        <v>0.32772000000000001</v>
      </c>
      <c r="AG518" s="49">
        <v>0</v>
      </c>
      <c r="AH518" s="49">
        <v>0</v>
      </c>
      <c r="AI518" s="49">
        <v>0</v>
      </c>
      <c r="AJ518" s="49">
        <v>0</v>
      </c>
      <c r="AK518" s="49">
        <v>0</v>
      </c>
      <c r="AL518" s="49">
        <v>0</v>
      </c>
      <c r="AM518" s="49">
        <v>0</v>
      </c>
      <c r="AN518" s="49">
        <v>0</v>
      </c>
      <c r="AO518" s="49">
        <v>0</v>
      </c>
      <c r="AP518" s="49">
        <v>0</v>
      </c>
      <c r="AQ518" s="47" t="s">
        <v>1701</v>
      </c>
      <c r="AR518" s="48">
        <v>81.877170000000007</v>
      </c>
      <c r="AT518" s="46" t="s">
        <v>1443</v>
      </c>
      <c r="AU518" s="45">
        <v>0</v>
      </c>
      <c r="AV518" s="44" t="s">
        <v>3623</v>
      </c>
      <c r="AW518" s="43">
        <v>43983</v>
      </c>
      <c r="AX518" s="42">
        <v>0.45833000000000002</v>
      </c>
      <c r="AY518" s="41">
        <v>15</v>
      </c>
      <c r="AZ518" s="40"/>
      <c r="BA518" s="40"/>
      <c r="BB518" s="40"/>
      <c r="BC518" s="40"/>
      <c r="BD518" s="40"/>
      <c r="BE518" s="40"/>
      <c r="BF518" s="39" t="s">
        <v>2695</v>
      </c>
      <c r="BG518" s="38">
        <v>44680</v>
      </c>
      <c r="BK518" s="37"/>
      <c r="BL518" s="37"/>
      <c r="BM518" s="37"/>
      <c r="BN518" s="32"/>
      <c r="BP518" s="36"/>
      <c r="BQ518" s="36"/>
      <c r="BR518" s="36"/>
      <c r="CE518" s="35">
        <f t="shared" si="95"/>
        <v>0</v>
      </c>
      <c r="CF518" s="33">
        <f t="shared" si="96"/>
        <v>0</v>
      </c>
      <c r="CG518" s="34">
        <f t="shared" si="97"/>
        <v>36.636920000000003</v>
      </c>
      <c r="CH518" s="33">
        <f t="shared" si="98"/>
        <v>25.341280000000001</v>
      </c>
    </row>
    <row r="519" spans="1:86" ht="90" customHeight="1" x14ac:dyDescent="0.25">
      <c r="A519" s="53">
        <v>0</v>
      </c>
      <c r="B519" s="52" t="s">
        <v>2683</v>
      </c>
      <c r="C519" s="51">
        <v>300000004122</v>
      </c>
      <c r="D519" s="51">
        <v>1020207154</v>
      </c>
      <c r="E519" s="50" t="s">
        <v>1702</v>
      </c>
      <c r="F519" s="48">
        <v>0</v>
      </c>
      <c r="G519" s="48">
        <v>0</v>
      </c>
      <c r="H519" s="48">
        <v>0</v>
      </c>
      <c r="I519" s="48">
        <v>0</v>
      </c>
      <c r="J519" s="48">
        <v>0</v>
      </c>
      <c r="K519" s="48">
        <v>0</v>
      </c>
      <c r="L519" s="48">
        <v>0</v>
      </c>
      <c r="M519" s="48">
        <v>0</v>
      </c>
      <c r="N519" s="48">
        <v>0</v>
      </c>
      <c r="O519" s="48">
        <f t="shared" si="91"/>
        <v>86.047690000000003</v>
      </c>
      <c r="P519" s="48">
        <f t="shared" si="92"/>
        <v>73.799169999999989</v>
      </c>
      <c r="Q519" s="48">
        <v>63.196650000000005</v>
      </c>
      <c r="R519" s="48">
        <v>53.749809999999997</v>
      </c>
      <c r="S519" s="48">
        <v>56.681049999999999</v>
      </c>
      <c r="T519" s="48">
        <v>47.234209999999997</v>
      </c>
      <c r="U519" s="48">
        <v>6.5156000000000001</v>
      </c>
      <c r="V519" s="48">
        <v>6.5156000000000001</v>
      </c>
      <c r="W519" s="48">
        <v>16.810079999999999</v>
      </c>
      <c r="X519" s="48">
        <v>14.0084</v>
      </c>
      <c r="Y519" s="48">
        <v>0</v>
      </c>
      <c r="Z519" s="48">
        <v>0</v>
      </c>
      <c r="AA519" s="49">
        <f t="shared" si="93"/>
        <v>6.0409600000000001</v>
      </c>
      <c r="AB519" s="49">
        <f t="shared" si="94"/>
        <v>6.0409600000000001</v>
      </c>
      <c r="AC519" s="49">
        <v>2.2013600000000002</v>
      </c>
      <c r="AD519" s="49">
        <v>0.65924000000000005</v>
      </c>
      <c r="AE519" s="49">
        <v>1.0963699999999998</v>
      </c>
      <c r="AF519" s="49">
        <v>4.2639999999999997E-2</v>
      </c>
      <c r="AG519" s="49">
        <v>0</v>
      </c>
      <c r="AH519" s="49">
        <v>0</v>
      </c>
      <c r="AI519" s="49">
        <v>0</v>
      </c>
      <c r="AJ519" s="49">
        <v>0</v>
      </c>
      <c r="AK519" s="49">
        <v>0</v>
      </c>
      <c r="AL519" s="49">
        <v>0</v>
      </c>
      <c r="AM519" s="49">
        <v>0</v>
      </c>
      <c r="AN519" s="49">
        <v>0</v>
      </c>
      <c r="AO519" s="49">
        <v>0</v>
      </c>
      <c r="AP519" s="49">
        <v>2.04135</v>
      </c>
      <c r="AQ519" s="47" t="s">
        <v>1703</v>
      </c>
      <c r="AR519" s="48">
        <v>73.799169999999975</v>
      </c>
      <c r="AT519" s="46" t="s">
        <v>1443</v>
      </c>
      <c r="AU519" s="45">
        <v>0</v>
      </c>
      <c r="AV519" s="44" t="s">
        <v>3624</v>
      </c>
      <c r="AW519" s="43">
        <v>44153</v>
      </c>
      <c r="AX519" s="42">
        <v>0.45833000000000002</v>
      </c>
      <c r="AY519" s="41">
        <v>15</v>
      </c>
      <c r="AZ519" s="40"/>
      <c r="BA519" s="40"/>
      <c r="BB519" s="40"/>
      <c r="BC519" s="40"/>
      <c r="BD519" s="40"/>
      <c r="BE519" s="40"/>
      <c r="BF519" s="39" t="s">
        <v>2695</v>
      </c>
      <c r="BG519" s="38">
        <v>44742</v>
      </c>
      <c r="BK519" s="37"/>
      <c r="BL519" s="37"/>
      <c r="BM519" s="37"/>
      <c r="BN519" s="32"/>
      <c r="BP519" s="36"/>
      <c r="BQ519" s="36"/>
      <c r="BR519" s="36"/>
      <c r="CE519" s="35">
        <f t="shared" si="95"/>
        <v>0</v>
      </c>
      <c r="CF519" s="33">
        <f t="shared" si="96"/>
        <v>0</v>
      </c>
      <c r="CG519" s="34">
        <f t="shared" si="97"/>
        <v>6.5156000000000001</v>
      </c>
      <c r="CH519" s="33">
        <f t="shared" si="98"/>
        <v>47.234209999999997</v>
      </c>
    </row>
    <row r="520" spans="1:86" ht="75" customHeight="1" x14ac:dyDescent="0.25">
      <c r="A520" s="53">
        <v>0</v>
      </c>
      <c r="B520" s="52" t="s">
        <v>2683</v>
      </c>
      <c r="C520" s="51">
        <v>300000004164</v>
      </c>
      <c r="D520" s="51">
        <v>1020306448</v>
      </c>
      <c r="E520" s="50" t="s">
        <v>1704</v>
      </c>
      <c r="F520" s="48">
        <v>0</v>
      </c>
      <c r="G520" s="48">
        <v>0</v>
      </c>
      <c r="H520" s="48">
        <v>0</v>
      </c>
      <c r="I520" s="48">
        <v>0</v>
      </c>
      <c r="J520" s="48">
        <v>0</v>
      </c>
      <c r="K520" s="48">
        <v>0</v>
      </c>
      <c r="L520" s="48">
        <v>0</v>
      </c>
      <c r="M520" s="48">
        <v>0</v>
      </c>
      <c r="N520" s="48">
        <v>0</v>
      </c>
      <c r="O520" s="48">
        <f t="shared" si="91"/>
        <v>417.31750000000005</v>
      </c>
      <c r="P520" s="48">
        <f t="shared" si="92"/>
        <v>373.94549999999998</v>
      </c>
      <c r="Q520" s="48">
        <v>376.56516000000005</v>
      </c>
      <c r="R520" s="48">
        <v>335.99484000000001</v>
      </c>
      <c r="S520" s="48">
        <v>243.42193</v>
      </c>
      <c r="T520" s="48">
        <v>202.85160999999999</v>
      </c>
      <c r="U520" s="48">
        <v>133.14322999999999</v>
      </c>
      <c r="V520" s="48">
        <v>133.14322999999999</v>
      </c>
      <c r="W520" s="48">
        <v>16.810079999999999</v>
      </c>
      <c r="X520" s="48">
        <v>14.0084</v>
      </c>
      <c r="Y520" s="48">
        <v>0</v>
      </c>
      <c r="Z520" s="48">
        <v>0</v>
      </c>
      <c r="AA520" s="49">
        <f t="shared" si="93"/>
        <v>23.942260000000001</v>
      </c>
      <c r="AB520" s="49">
        <f t="shared" si="94"/>
        <v>23.942260000000001</v>
      </c>
      <c r="AC520" s="49">
        <v>7.4846399999999997</v>
      </c>
      <c r="AD520" s="49">
        <v>2.2414100000000001</v>
      </c>
      <c r="AE520" s="49">
        <v>3.7276899999999999</v>
      </c>
      <c r="AF520" s="49">
        <v>0.14498</v>
      </c>
      <c r="AG520" s="49">
        <v>0</v>
      </c>
      <c r="AH520" s="49">
        <v>0</v>
      </c>
      <c r="AI520" s="49">
        <v>0</v>
      </c>
      <c r="AJ520" s="49">
        <v>0</v>
      </c>
      <c r="AK520" s="49">
        <v>0</v>
      </c>
      <c r="AL520" s="49">
        <v>0</v>
      </c>
      <c r="AM520" s="49">
        <v>0</v>
      </c>
      <c r="AN520" s="49">
        <v>0</v>
      </c>
      <c r="AO520" s="49">
        <v>0</v>
      </c>
      <c r="AP520" s="49">
        <v>10.343540000000001</v>
      </c>
      <c r="AQ520" s="47" t="s">
        <v>1705</v>
      </c>
      <c r="AR520" s="48">
        <v>373.94549999999998</v>
      </c>
      <c r="AT520" s="46" t="s">
        <v>1443</v>
      </c>
      <c r="AU520" s="45">
        <v>0</v>
      </c>
      <c r="AV520" s="44" t="s">
        <v>3625</v>
      </c>
      <c r="AW520" s="43">
        <v>44371</v>
      </c>
      <c r="AX520" s="42">
        <v>0.45833000000000002</v>
      </c>
      <c r="AY520" s="41">
        <v>15</v>
      </c>
      <c r="AZ520" s="40"/>
      <c r="BA520" s="40"/>
      <c r="BB520" s="40"/>
      <c r="BC520" s="40"/>
      <c r="BD520" s="40"/>
      <c r="BE520" s="40"/>
      <c r="BF520" s="39" t="s">
        <v>2695</v>
      </c>
      <c r="BG520" s="38">
        <v>44742</v>
      </c>
      <c r="BK520" s="37"/>
      <c r="BL520" s="37"/>
      <c r="BM520" s="37"/>
      <c r="BN520" s="32"/>
      <c r="BP520" s="36"/>
      <c r="BQ520" s="36"/>
      <c r="BR520" s="36"/>
      <c r="CE520" s="35">
        <f t="shared" si="95"/>
        <v>0</v>
      </c>
      <c r="CF520" s="33">
        <f t="shared" si="96"/>
        <v>0</v>
      </c>
      <c r="CG520" s="34">
        <f t="shared" si="97"/>
        <v>133.14322999999999</v>
      </c>
      <c r="CH520" s="33">
        <f t="shared" si="98"/>
        <v>202.85160999999999</v>
      </c>
    </row>
    <row r="521" spans="1:86" ht="45" customHeight="1" x14ac:dyDescent="0.25">
      <c r="A521" s="53">
        <v>0</v>
      </c>
      <c r="B521" s="52" t="s">
        <v>2683</v>
      </c>
      <c r="C521" s="51">
        <v>300000004065</v>
      </c>
      <c r="D521" s="51">
        <v>1020205947</v>
      </c>
      <c r="E521" s="50" t="s">
        <v>1706</v>
      </c>
      <c r="F521" s="48">
        <v>0</v>
      </c>
      <c r="G521" s="48">
        <v>0</v>
      </c>
      <c r="H521" s="48">
        <v>0</v>
      </c>
      <c r="I521" s="48">
        <v>0</v>
      </c>
      <c r="J521" s="48">
        <v>0</v>
      </c>
      <c r="K521" s="48">
        <v>0</v>
      </c>
      <c r="L521" s="48">
        <v>0</v>
      </c>
      <c r="M521" s="48">
        <v>0</v>
      </c>
      <c r="N521" s="48">
        <v>0</v>
      </c>
      <c r="O521" s="48">
        <f t="shared" si="91"/>
        <v>146.75915000000001</v>
      </c>
      <c r="P521" s="48">
        <f t="shared" si="92"/>
        <v>129.45756</v>
      </c>
      <c r="Q521" s="48">
        <v>110.0501</v>
      </c>
      <c r="R521" s="48">
        <v>95.550190000000001</v>
      </c>
      <c r="S521" s="48">
        <v>86.999449999999996</v>
      </c>
      <c r="T521" s="48">
        <v>72.499539999999996</v>
      </c>
      <c r="U521" s="48">
        <v>23.050650000000001</v>
      </c>
      <c r="V521" s="48">
        <v>23.050650000000001</v>
      </c>
      <c r="W521" s="48">
        <v>16.810079999999999</v>
      </c>
      <c r="X521" s="48">
        <v>14.0084</v>
      </c>
      <c r="Y521" s="48">
        <v>0</v>
      </c>
      <c r="Z521" s="48">
        <v>0</v>
      </c>
      <c r="AA521" s="49">
        <f t="shared" si="93"/>
        <v>19.898969999999998</v>
      </c>
      <c r="AB521" s="49">
        <f t="shared" si="94"/>
        <v>19.898969999999998</v>
      </c>
      <c r="AC521" s="49">
        <v>12.67417</v>
      </c>
      <c r="AD521" s="49">
        <v>4.2044699999999997</v>
      </c>
      <c r="AE521" s="49">
        <v>2.6926100000000002</v>
      </c>
      <c r="AF521" s="49">
        <v>0.32772000000000001</v>
      </c>
      <c r="AG521" s="49">
        <v>0</v>
      </c>
      <c r="AH521" s="49">
        <v>0</v>
      </c>
      <c r="AI521" s="49">
        <v>0</v>
      </c>
      <c r="AJ521" s="49">
        <v>0</v>
      </c>
      <c r="AK521" s="49">
        <v>0</v>
      </c>
      <c r="AL521" s="49">
        <v>0</v>
      </c>
      <c r="AM521" s="49">
        <v>0</v>
      </c>
      <c r="AN521" s="49">
        <v>0</v>
      </c>
      <c r="AO521" s="49">
        <v>0</v>
      </c>
      <c r="AP521" s="49">
        <v>0</v>
      </c>
      <c r="AQ521" s="47" t="s">
        <v>1707</v>
      </c>
      <c r="AR521" s="48">
        <v>129.45756</v>
      </c>
      <c r="AT521" s="46" t="s">
        <v>1443</v>
      </c>
      <c r="AU521" s="45">
        <v>0</v>
      </c>
      <c r="AV521" s="44" t="s">
        <v>3626</v>
      </c>
      <c r="AW521" s="43">
        <v>44061</v>
      </c>
      <c r="AX521" s="42">
        <v>0.45833000000000002</v>
      </c>
      <c r="AY521" s="41">
        <v>12</v>
      </c>
      <c r="AZ521" s="40"/>
      <c r="BA521" s="40"/>
      <c r="BB521" s="40"/>
      <c r="BC521" s="40"/>
      <c r="BD521" s="40"/>
      <c r="BE521" s="40"/>
      <c r="BF521" s="39" t="s">
        <v>2695</v>
      </c>
      <c r="BG521" s="38">
        <v>44680</v>
      </c>
      <c r="BK521" s="37"/>
      <c r="BL521" s="37"/>
      <c r="BM521" s="37"/>
      <c r="BN521" s="32"/>
      <c r="BP521" s="36"/>
      <c r="BQ521" s="36"/>
      <c r="BR521" s="36"/>
      <c r="CE521" s="35">
        <f t="shared" si="95"/>
        <v>0</v>
      </c>
      <c r="CF521" s="33">
        <f t="shared" si="96"/>
        <v>0</v>
      </c>
      <c r="CG521" s="34">
        <f t="shared" si="97"/>
        <v>23.050650000000001</v>
      </c>
      <c r="CH521" s="33">
        <f t="shared" si="98"/>
        <v>72.499539999999996</v>
      </c>
    </row>
    <row r="522" spans="1:86" ht="75" customHeight="1" x14ac:dyDescent="0.25">
      <c r="A522" s="53">
        <v>0</v>
      </c>
      <c r="B522" s="52" t="s">
        <v>2683</v>
      </c>
      <c r="C522" s="51">
        <v>300000004124</v>
      </c>
      <c r="D522" s="51">
        <v>1020205906</v>
      </c>
      <c r="E522" s="50" t="s">
        <v>2848</v>
      </c>
      <c r="F522" s="48">
        <v>0</v>
      </c>
      <c r="G522" s="48">
        <v>0</v>
      </c>
      <c r="H522" s="48">
        <v>0</v>
      </c>
      <c r="I522" s="48">
        <v>0</v>
      </c>
      <c r="J522" s="48">
        <v>0</v>
      </c>
      <c r="K522" s="48">
        <v>0</v>
      </c>
      <c r="L522" s="48">
        <v>0</v>
      </c>
      <c r="M522" s="48">
        <v>0</v>
      </c>
      <c r="N522" s="48">
        <v>0</v>
      </c>
      <c r="O522" s="48">
        <f t="shared" si="91"/>
        <v>240.87258999999997</v>
      </c>
      <c r="P522" s="48">
        <f t="shared" si="92"/>
        <v>215.29645999999997</v>
      </c>
      <c r="Q522" s="48">
        <v>162.44192999999999</v>
      </c>
      <c r="R522" s="48">
        <v>136.86579999999998</v>
      </c>
      <c r="S522" s="48">
        <v>153.45677000000001</v>
      </c>
      <c r="T522" s="48">
        <v>127.88064</v>
      </c>
      <c r="U522" s="48">
        <v>8.9851600000000005</v>
      </c>
      <c r="V522" s="48">
        <v>8.9851600000000005</v>
      </c>
      <c r="W522" s="48">
        <v>0</v>
      </c>
      <c r="X522" s="48">
        <v>0</v>
      </c>
      <c r="Y522" s="48">
        <v>0</v>
      </c>
      <c r="Z522" s="48">
        <v>0</v>
      </c>
      <c r="AA522" s="49">
        <f t="shared" si="93"/>
        <v>78.430659999999989</v>
      </c>
      <c r="AB522" s="49">
        <f t="shared" si="94"/>
        <v>78.430659999999989</v>
      </c>
      <c r="AC522" s="49">
        <v>12.193670000000001</v>
      </c>
      <c r="AD522" s="49">
        <v>3.6438200000000003</v>
      </c>
      <c r="AE522" s="49">
        <v>53.687909999999995</v>
      </c>
      <c r="AF522" s="49">
        <v>0.24208000000000002</v>
      </c>
      <c r="AG522" s="49">
        <v>0</v>
      </c>
      <c r="AH522" s="49">
        <v>0</v>
      </c>
      <c r="AI522" s="49">
        <v>0</v>
      </c>
      <c r="AJ522" s="49">
        <v>0</v>
      </c>
      <c r="AK522" s="49">
        <v>0</v>
      </c>
      <c r="AL522" s="49">
        <v>0</v>
      </c>
      <c r="AM522" s="49">
        <v>0</v>
      </c>
      <c r="AN522" s="49">
        <v>0</v>
      </c>
      <c r="AO522" s="49">
        <v>0</v>
      </c>
      <c r="AP522" s="49">
        <v>8.6631800000000005</v>
      </c>
      <c r="AQ522" s="47" t="s">
        <v>3627</v>
      </c>
      <c r="AR522" s="48">
        <v>0</v>
      </c>
      <c r="AT522" s="46" t="s">
        <v>1443</v>
      </c>
      <c r="AU522" s="45">
        <v>0</v>
      </c>
      <c r="AV522" s="44" t="s">
        <v>3628</v>
      </c>
      <c r="AW522" s="43">
        <v>44043</v>
      </c>
      <c r="AX522" s="42">
        <v>0.45833000000000002</v>
      </c>
      <c r="AY522" s="41">
        <v>15</v>
      </c>
      <c r="AZ522" s="40"/>
      <c r="BA522" s="40"/>
      <c r="BB522" s="40"/>
      <c r="BC522" s="40"/>
      <c r="BD522" s="40"/>
      <c r="BE522" s="40"/>
      <c r="BF522" s="39">
        <v>0</v>
      </c>
      <c r="BG522" s="38">
        <v>0</v>
      </c>
      <c r="BK522" s="37"/>
      <c r="BL522" s="37"/>
      <c r="BM522" s="37"/>
      <c r="BN522" s="32"/>
      <c r="BP522" s="36"/>
      <c r="BQ522" s="36"/>
      <c r="BR522" s="36"/>
      <c r="CE522" s="35">
        <f t="shared" si="95"/>
        <v>-2.1316282072803006E-14</v>
      </c>
      <c r="CF522" s="33">
        <f t="shared" si="96"/>
        <v>0</v>
      </c>
      <c r="CG522" s="34">
        <f t="shared" si="97"/>
        <v>8.9851600000000005</v>
      </c>
      <c r="CH522" s="33">
        <f t="shared" si="98"/>
        <v>127.88064</v>
      </c>
    </row>
    <row r="523" spans="1:86" ht="105" customHeight="1" x14ac:dyDescent="0.25">
      <c r="A523" s="53">
        <v>0</v>
      </c>
      <c r="B523" s="52" t="s">
        <v>2683</v>
      </c>
      <c r="C523" s="51">
        <v>300000004221</v>
      </c>
      <c r="D523" s="51">
        <v>1020207200</v>
      </c>
      <c r="E523" s="50" t="s">
        <v>2849</v>
      </c>
      <c r="F523" s="48">
        <v>0</v>
      </c>
      <c r="G523" s="48">
        <v>0</v>
      </c>
      <c r="H523" s="48">
        <v>0</v>
      </c>
      <c r="I523" s="48">
        <v>0</v>
      </c>
      <c r="J523" s="48">
        <v>0</v>
      </c>
      <c r="K523" s="48">
        <v>0</v>
      </c>
      <c r="L523" s="48">
        <v>0</v>
      </c>
      <c r="M523" s="48">
        <v>0</v>
      </c>
      <c r="N523" s="48">
        <v>0</v>
      </c>
      <c r="O523" s="48">
        <f t="shared" ref="O523:O586" si="99">SUM(Q523,W523,Y523,AA523)</f>
        <v>8571.5105899999999</v>
      </c>
      <c r="P523" s="48">
        <f t="shared" ref="P523:P586" si="100">SUM(R523,X523,Z523,AB523)</f>
        <v>7287.8135000000002</v>
      </c>
      <c r="Q523" s="48">
        <v>1148.07159</v>
      </c>
      <c r="R523" s="48">
        <v>1085.90698</v>
      </c>
      <c r="S523" s="48">
        <v>372.98772000000002</v>
      </c>
      <c r="T523" s="48">
        <v>310.82310999999999</v>
      </c>
      <c r="U523" s="48">
        <v>775.08386999999993</v>
      </c>
      <c r="V523" s="48">
        <v>775.08386999999993</v>
      </c>
      <c r="W523" s="48">
        <v>7329.1948800000009</v>
      </c>
      <c r="X523" s="48">
        <v>6107.6624000000002</v>
      </c>
      <c r="Y523" s="48">
        <v>0</v>
      </c>
      <c r="Z523" s="48">
        <v>0</v>
      </c>
      <c r="AA523" s="49">
        <f t="shared" ref="AA523:AA586" si="101">SUM(AC523,AD523,AE523,AF523,AG523,AI523,AK523,AM523,AN523,AP523)</f>
        <v>94.244120000000009</v>
      </c>
      <c r="AB523" s="49">
        <f t="shared" ref="AB523:AB586" si="102">SUM(AC523,AD523,AE523,AF523,AH523,AJ523,AL523,AM523,AO523,AP523)</f>
        <v>94.244120000000009</v>
      </c>
      <c r="AC523" s="49">
        <v>63.838410000000003</v>
      </c>
      <c r="AD523" s="49">
        <v>18.651769999999999</v>
      </c>
      <c r="AE523" s="49">
        <v>10.119240000000001</v>
      </c>
      <c r="AF523" s="49">
        <v>1.6347</v>
      </c>
      <c r="AG523" s="49">
        <v>0</v>
      </c>
      <c r="AH523" s="49">
        <v>0</v>
      </c>
      <c r="AI523" s="49">
        <v>0</v>
      </c>
      <c r="AJ523" s="49">
        <v>0</v>
      </c>
      <c r="AK523" s="49">
        <v>0</v>
      </c>
      <c r="AL523" s="49">
        <v>0</v>
      </c>
      <c r="AM523" s="49">
        <v>0</v>
      </c>
      <c r="AN523" s="49">
        <v>0</v>
      </c>
      <c r="AO523" s="49">
        <v>0</v>
      </c>
      <c r="AP523" s="49">
        <v>0</v>
      </c>
      <c r="AQ523" s="47" t="s">
        <v>3629</v>
      </c>
      <c r="AR523" s="48">
        <v>0</v>
      </c>
      <c r="AT523" s="46" t="s">
        <v>1443</v>
      </c>
      <c r="AU523" s="45">
        <v>0</v>
      </c>
      <c r="AV523" s="44" t="s">
        <v>3630</v>
      </c>
      <c r="AW523" s="43">
        <v>0</v>
      </c>
      <c r="AX523" s="42" t="s">
        <v>3630</v>
      </c>
      <c r="AY523" s="41" t="s">
        <v>3631</v>
      </c>
      <c r="AZ523" s="40"/>
      <c r="BA523" s="40"/>
      <c r="BB523" s="40"/>
      <c r="BC523" s="40"/>
      <c r="BD523" s="40"/>
      <c r="BE523" s="40"/>
      <c r="BF523" s="39">
        <v>0</v>
      </c>
      <c r="BG523" s="38">
        <v>0</v>
      </c>
      <c r="BK523" s="37"/>
      <c r="BL523" s="37"/>
      <c r="BM523" s="37"/>
      <c r="BN523" s="32"/>
      <c r="BP523" s="36"/>
      <c r="BQ523" s="36"/>
      <c r="BR523" s="36"/>
      <c r="CE523" s="35">
        <f t="shared" ref="CE523:CE586" si="103">R523-T523-V523</f>
        <v>0</v>
      </c>
      <c r="CF523" s="33">
        <f t="shared" ref="CF523:CF586" si="104">IF(CE523&gt;0.000001,T523,0)</f>
        <v>0</v>
      </c>
      <c r="CG523" s="34">
        <f t="shared" ref="CG523:CG586" si="105">V523</f>
        <v>775.08386999999993</v>
      </c>
      <c r="CH523" s="33">
        <f t="shared" ref="CH523:CH586" si="106">IF(CE523&gt;0.000001,0,T523)</f>
        <v>310.82310999999999</v>
      </c>
    </row>
    <row r="524" spans="1:86" ht="60" customHeight="1" x14ac:dyDescent="0.25">
      <c r="A524" s="53">
        <v>0</v>
      </c>
      <c r="B524" s="52" t="s">
        <v>2683</v>
      </c>
      <c r="C524" s="51">
        <v>300000004272</v>
      </c>
      <c r="D524" s="51">
        <v>1020205509</v>
      </c>
      <c r="E524" s="50" t="s">
        <v>1708</v>
      </c>
      <c r="F524" s="48">
        <v>0</v>
      </c>
      <c r="G524" s="48">
        <v>0</v>
      </c>
      <c r="H524" s="48">
        <v>0</v>
      </c>
      <c r="I524" s="48">
        <v>0</v>
      </c>
      <c r="J524" s="48">
        <v>0</v>
      </c>
      <c r="K524" s="48">
        <v>0</v>
      </c>
      <c r="L524" s="48">
        <v>0</v>
      </c>
      <c r="M524" s="48">
        <v>0</v>
      </c>
      <c r="N524" s="48">
        <v>0</v>
      </c>
      <c r="O524" s="48">
        <f t="shared" si="99"/>
        <v>213.37598</v>
      </c>
      <c r="P524" s="48">
        <f t="shared" si="100"/>
        <v>183.85327999999998</v>
      </c>
      <c r="Q524" s="48">
        <v>213.37598</v>
      </c>
      <c r="R524" s="48">
        <v>183.85327999999998</v>
      </c>
      <c r="S524" s="48">
        <v>177.13621000000001</v>
      </c>
      <c r="T524" s="48">
        <v>147.61350999999999</v>
      </c>
      <c r="U524" s="48">
        <v>36.23977</v>
      </c>
      <c r="V524" s="48">
        <v>36.23977</v>
      </c>
      <c r="W524" s="48">
        <v>0</v>
      </c>
      <c r="X524" s="48">
        <v>0</v>
      </c>
      <c r="Y524" s="48">
        <v>0</v>
      </c>
      <c r="Z524" s="48">
        <v>0</v>
      </c>
      <c r="AA524" s="49">
        <f t="shared" si="101"/>
        <v>0</v>
      </c>
      <c r="AB524" s="49">
        <f t="shared" si="102"/>
        <v>0</v>
      </c>
      <c r="AC524" s="49">
        <v>0</v>
      </c>
      <c r="AD524" s="49">
        <v>0</v>
      </c>
      <c r="AE524" s="49">
        <v>0</v>
      </c>
      <c r="AF524" s="49">
        <v>0</v>
      </c>
      <c r="AG524" s="49">
        <v>0</v>
      </c>
      <c r="AH524" s="49">
        <v>0</v>
      </c>
      <c r="AI524" s="49">
        <v>0</v>
      </c>
      <c r="AJ524" s="49">
        <v>0</v>
      </c>
      <c r="AK524" s="49">
        <v>0</v>
      </c>
      <c r="AL524" s="49">
        <v>0</v>
      </c>
      <c r="AM524" s="49">
        <v>0</v>
      </c>
      <c r="AN524" s="49">
        <v>0</v>
      </c>
      <c r="AO524" s="49">
        <v>0</v>
      </c>
      <c r="AP524" s="49">
        <v>0</v>
      </c>
      <c r="AQ524" s="47" t="s">
        <v>1709</v>
      </c>
      <c r="AR524" s="48">
        <v>183.85327999999998</v>
      </c>
      <c r="AT524" s="46" t="s">
        <v>1443</v>
      </c>
      <c r="AU524" s="45">
        <v>0</v>
      </c>
      <c r="AV524" s="44" t="s">
        <v>3632</v>
      </c>
      <c r="AW524" s="43">
        <v>44020</v>
      </c>
      <c r="AX524" s="42">
        <v>0.45833000000000002</v>
      </c>
      <c r="AY524" s="41">
        <v>15</v>
      </c>
      <c r="AZ524" s="40"/>
      <c r="BA524" s="40"/>
      <c r="BB524" s="40"/>
      <c r="BC524" s="40"/>
      <c r="BD524" s="40"/>
      <c r="BE524" s="40"/>
      <c r="BF524" s="39" t="s">
        <v>2695</v>
      </c>
      <c r="BG524" s="38">
        <v>44680</v>
      </c>
      <c r="BK524" s="37"/>
      <c r="BL524" s="37"/>
      <c r="BM524" s="37"/>
      <c r="BN524" s="32"/>
      <c r="BP524" s="36"/>
      <c r="BQ524" s="36"/>
      <c r="BR524" s="36"/>
      <c r="CE524" s="35">
        <f t="shared" si="103"/>
        <v>0</v>
      </c>
      <c r="CF524" s="33">
        <f t="shared" si="104"/>
        <v>0</v>
      </c>
      <c r="CG524" s="34">
        <f t="shared" si="105"/>
        <v>36.23977</v>
      </c>
      <c r="CH524" s="33">
        <f t="shared" si="106"/>
        <v>147.61350999999999</v>
      </c>
    </row>
    <row r="525" spans="1:86" ht="409.5" customHeight="1" x14ac:dyDescent="0.25">
      <c r="A525" s="53">
        <v>0</v>
      </c>
      <c r="B525" s="52" t="s">
        <v>2683</v>
      </c>
      <c r="C525" s="51">
        <v>300000004235</v>
      </c>
      <c r="D525" s="51">
        <v>1020207199</v>
      </c>
      <c r="E525" s="50" t="s">
        <v>2850</v>
      </c>
      <c r="F525" s="48">
        <v>0</v>
      </c>
      <c r="G525" s="48">
        <v>0</v>
      </c>
      <c r="H525" s="48">
        <v>0</v>
      </c>
      <c r="I525" s="48">
        <v>0</v>
      </c>
      <c r="J525" s="48">
        <v>0</v>
      </c>
      <c r="K525" s="48">
        <v>0</v>
      </c>
      <c r="L525" s="48">
        <v>0</v>
      </c>
      <c r="M525" s="48">
        <v>0</v>
      </c>
      <c r="N525" s="48">
        <v>0</v>
      </c>
      <c r="O525" s="48">
        <f t="shared" si="99"/>
        <v>5728.4541400000007</v>
      </c>
      <c r="P525" s="48">
        <f t="shared" si="100"/>
        <v>4858.7277600000007</v>
      </c>
      <c r="Q525" s="48">
        <v>605.23351000000002</v>
      </c>
      <c r="R525" s="48">
        <v>571.08301999999992</v>
      </c>
      <c r="S525" s="48">
        <v>204.90296000000001</v>
      </c>
      <c r="T525" s="48">
        <v>170.75246999999999</v>
      </c>
      <c r="U525" s="48">
        <v>400.33055000000002</v>
      </c>
      <c r="V525" s="48">
        <v>400.33055000000002</v>
      </c>
      <c r="W525" s="48">
        <v>5013.4553700000006</v>
      </c>
      <c r="X525" s="48">
        <v>4177.8794800000005</v>
      </c>
      <c r="Y525" s="48">
        <v>0</v>
      </c>
      <c r="Z525" s="48">
        <v>0</v>
      </c>
      <c r="AA525" s="49">
        <f t="shared" si="101"/>
        <v>109.76526000000001</v>
      </c>
      <c r="AB525" s="49">
        <f t="shared" si="102"/>
        <v>109.76526000000001</v>
      </c>
      <c r="AC525" s="49">
        <v>27.897390000000001</v>
      </c>
      <c r="AD525" s="49">
        <v>9.2545400000000004</v>
      </c>
      <c r="AE525" s="49">
        <v>5.9267599999999998</v>
      </c>
      <c r="AF525" s="49">
        <v>0.72134000000000009</v>
      </c>
      <c r="AG525" s="49">
        <v>0</v>
      </c>
      <c r="AH525" s="49">
        <v>0</v>
      </c>
      <c r="AI525" s="49">
        <v>0</v>
      </c>
      <c r="AJ525" s="49">
        <v>0</v>
      </c>
      <c r="AK525" s="49">
        <v>0</v>
      </c>
      <c r="AL525" s="49">
        <v>0</v>
      </c>
      <c r="AM525" s="49">
        <v>65.965230000000005</v>
      </c>
      <c r="AN525" s="49">
        <v>0</v>
      </c>
      <c r="AO525" s="49">
        <v>0</v>
      </c>
      <c r="AP525" s="49">
        <v>0</v>
      </c>
      <c r="AQ525" s="47" t="s">
        <v>3633</v>
      </c>
      <c r="AR525" s="48">
        <v>0</v>
      </c>
      <c r="AT525" s="46" t="s">
        <v>1443</v>
      </c>
      <c r="AU525" s="45">
        <v>0</v>
      </c>
      <c r="AV525" s="44" t="s">
        <v>3634</v>
      </c>
      <c r="AW525" s="43" t="s">
        <v>3635</v>
      </c>
      <c r="AX525" s="42" t="s">
        <v>3636</v>
      </c>
      <c r="AY525" s="41" t="s">
        <v>3637</v>
      </c>
      <c r="AZ525" s="40"/>
      <c r="BA525" s="40"/>
      <c r="BB525" s="40"/>
      <c r="BC525" s="40"/>
      <c r="BD525" s="40"/>
      <c r="BE525" s="40"/>
      <c r="BF525" s="39">
        <v>0</v>
      </c>
      <c r="BG525" s="38">
        <v>0</v>
      </c>
      <c r="BK525" s="37"/>
      <c r="BL525" s="37"/>
      <c r="BM525" s="37"/>
      <c r="BN525" s="32"/>
      <c r="BP525" s="36"/>
      <c r="BQ525" s="36"/>
      <c r="BR525" s="36"/>
      <c r="CE525" s="35">
        <f t="shared" si="103"/>
        <v>0</v>
      </c>
      <c r="CF525" s="33">
        <f t="shared" si="104"/>
        <v>0</v>
      </c>
      <c r="CG525" s="34">
        <f t="shared" si="105"/>
        <v>400.33055000000002</v>
      </c>
      <c r="CH525" s="33">
        <f t="shared" si="106"/>
        <v>170.75246999999999</v>
      </c>
    </row>
    <row r="526" spans="1:86" ht="60" customHeight="1" x14ac:dyDescent="0.25">
      <c r="A526" s="53">
        <v>0</v>
      </c>
      <c r="B526" s="52" t="s">
        <v>2683</v>
      </c>
      <c r="C526" s="51">
        <v>300000004286</v>
      </c>
      <c r="D526" s="51">
        <v>1020206159</v>
      </c>
      <c r="E526" s="50" t="s">
        <v>1710</v>
      </c>
      <c r="F526" s="48">
        <v>0</v>
      </c>
      <c r="G526" s="48">
        <v>0</v>
      </c>
      <c r="H526" s="48">
        <v>0</v>
      </c>
      <c r="I526" s="48">
        <v>0</v>
      </c>
      <c r="J526" s="48">
        <v>0</v>
      </c>
      <c r="K526" s="48">
        <v>0</v>
      </c>
      <c r="L526" s="48">
        <v>0</v>
      </c>
      <c r="M526" s="48">
        <v>0</v>
      </c>
      <c r="N526" s="48">
        <v>0</v>
      </c>
      <c r="O526" s="48">
        <f t="shared" si="99"/>
        <v>115.98016</v>
      </c>
      <c r="P526" s="48">
        <f t="shared" si="100"/>
        <v>103.78449999999999</v>
      </c>
      <c r="Q526" s="48">
        <v>99.170079999999999</v>
      </c>
      <c r="R526" s="48">
        <v>89.7761</v>
      </c>
      <c r="S526" s="48">
        <v>56.363860000000003</v>
      </c>
      <c r="T526" s="48">
        <v>46.969880000000003</v>
      </c>
      <c r="U526" s="48">
        <v>42.806219999999996</v>
      </c>
      <c r="V526" s="48">
        <v>42.806219999999996</v>
      </c>
      <c r="W526" s="48">
        <v>16.810079999999999</v>
      </c>
      <c r="X526" s="48">
        <v>14.0084</v>
      </c>
      <c r="Y526" s="48">
        <v>0</v>
      </c>
      <c r="Z526" s="48">
        <v>0</v>
      </c>
      <c r="AA526" s="49">
        <f t="shared" si="101"/>
        <v>0</v>
      </c>
      <c r="AB526" s="49">
        <f t="shared" si="102"/>
        <v>0</v>
      </c>
      <c r="AC526" s="49">
        <v>0</v>
      </c>
      <c r="AD526" s="49">
        <v>0</v>
      </c>
      <c r="AE526" s="49">
        <v>0</v>
      </c>
      <c r="AF526" s="49">
        <v>0</v>
      </c>
      <c r="AG526" s="49">
        <v>0</v>
      </c>
      <c r="AH526" s="49">
        <v>0</v>
      </c>
      <c r="AI526" s="49">
        <v>0</v>
      </c>
      <c r="AJ526" s="49">
        <v>0</v>
      </c>
      <c r="AK526" s="49">
        <v>0</v>
      </c>
      <c r="AL526" s="49">
        <v>0</v>
      </c>
      <c r="AM526" s="49">
        <v>0</v>
      </c>
      <c r="AN526" s="49">
        <v>0</v>
      </c>
      <c r="AO526" s="49">
        <v>0</v>
      </c>
      <c r="AP526" s="49">
        <v>0</v>
      </c>
      <c r="AQ526" s="47" t="s">
        <v>1711</v>
      </c>
      <c r="AR526" s="48">
        <v>103.78449999999999</v>
      </c>
      <c r="AT526" s="46" t="s">
        <v>1443</v>
      </c>
      <c r="AU526" s="45">
        <v>0</v>
      </c>
      <c r="AV526" s="44" t="s">
        <v>3638</v>
      </c>
      <c r="AW526" s="43">
        <v>44145</v>
      </c>
      <c r="AX526" s="42">
        <v>0.45833000000000002</v>
      </c>
      <c r="AY526" s="41">
        <v>15</v>
      </c>
      <c r="AZ526" s="40"/>
      <c r="BA526" s="40"/>
      <c r="BB526" s="40"/>
      <c r="BC526" s="40"/>
      <c r="BD526" s="40"/>
      <c r="BE526" s="40"/>
      <c r="BF526" s="39" t="s">
        <v>2695</v>
      </c>
      <c r="BG526" s="38">
        <v>44680</v>
      </c>
      <c r="BK526" s="37"/>
      <c r="BL526" s="37"/>
      <c r="BM526" s="37"/>
      <c r="BN526" s="32"/>
      <c r="BP526" s="36"/>
      <c r="BQ526" s="36"/>
      <c r="BR526" s="36"/>
      <c r="CE526" s="35">
        <f t="shared" si="103"/>
        <v>0</v>
      </c>
      <c r="CF526" s="33">
        <f t="shared" si="104"/>
        <v>0</v>
      </c>
      <c r="CG526" s="34">
        <f t="shared" si="105"/>
        <v>42.806219999999996</v>
      </c>
      <c r="CH526" s="33">
        <f t="shared" si="106"/>
        <v>46.969880000000003</v>
      </c>
    </row>
    <row r="527" spans="1:86" ht="60" customHeight="1" x14ac:dyDescent="0.25">
      <c r="A527" s="53">
        <v>0</v>
      </c>
      <c r="B527" s="52" t="s">
        <v>2683</v>
      </c>
      <c r="C527" s="51">
        <v>300000004282</v>
      </c>
      <c r="D527" s="51">
        <v>1020206126</v>
      </c>
      <c r="E527" s="50" t="s">
        <v>1712</v>
      </c>
      <c r="F527" s="48">
        <v>0</v>
      </c>
      <c r="G527" s="48">
        <v>0</v>
      </c>
      <c r="H527" s="48">
        <v>0</v>
      </c>
      <c r="I527" s="48">
        <v>0</v>
      </c>
      <c r="J527" s="48">
        <v>0</v>
      </c>
      <c r="K527" s="48">
        <v>0</v>
      </c>
      <c r="L527" s="48">
        <v>0</v>
      </c>
      <c r="M527" s="48">
        <v>0</v>
      </c>
      <c r="N527" s="48">
        <v>0</v>
      </c>
      <c r="O527" s="48">
        <f t="shared" si="99"/>
        <v>196.39550000000003</v>
      </c>
      <c r="P527" s="48">
        <f t="shared" si="100"/>
        <v>172.53172000000001</v>
      </c>
      <c r="Q527" s="48">
        <v>185.22374000000002</v>
      </c>
      <c r="R527" s="48">
        <v>161.35996</v>
      </c>
      <c r="S527" s="48">
        <v>143.18267</v>
      </c>
      <c r="T527" s="48">
        <v>119.31889</v>
      </c>
      <c r="U527" s="48">
        <v>42.041069999999998</v>
      </c>
      <c r="V527" s="48">
        <v>42.041069999999998</v>
      </c>
      <c r="W527" s="48">
        <v>0</v>
      </c>
      <c r="X527" s="48">
        <v>0</v>
      </c>
      <c r="Y527" s="48">
        <v>0</v>
      </c>
      <c r="Z527" s="48">
        <v>0</v>
      </c>
      <c r="AA527" s="49">
        <f t="shared" si="101"/>
        <v>11.171760000000001</v>
      </c>
      <c r="AB527" s="49">
        <f t="shared" si="102"/>
        <v>11.171760000000001</v>
      </c>
      <c r="AC527" s="49">
        <v>3.5222000000000002</v>
      </c>
      <c r="AD527" s="49">
        <v>1.0547899999999999</v>
      </c>
      <c r="AE527" s="49">
        <v>1.7542199999999999</v>
      </c>
      <c r="AF527" s="49">
        <v>6.8220000000000003E-2</v>
      </c>
      <c r="AG527" s="49">
        <v>0</v>
      </c>
      <c r="AH527" s="49">
        <v>0</v>
      </c>
      <c r="AI527" s="49">
        <v>0</v>
      </c>
      <c r="AJ527" s="49">
        <v>0</v>
      </c>
      <c r="AK527" s="49">
        <v>0</v>
      </c>
      <c r="AL527" s="49">
        <v>0</v>
      </c>
      <c r="AM527" s="49">
        <v>0</v>
      </c>
      <c r="AN527" s="49">
        <v>0</v>
      </c>
      <c r="AO527" s="49">
        <v>0</v>
      </c>
      <c r="AP527" s="49">
        <v>4.7723300000000002</v>
      </c>
      <c r="AQ527" s="47" t="s">
        <v>1713</v>
      </c>
      <c r="AR527" s="48">
        <v>172.53172000000001</v>
      </c>
      <c r="AT527" s="46" t="s">
        <v>1443</v>
      </c>
      <c r="AU527" s="45">
        <v>0</v>
      </c>
      <c r="AV527" s="44" t="s">
        <v>3639</v>
      </c>
      <c r="AW527" s="43" t="s">
        <v>3640</v>
      </c>
      <c r="AX527" s="42" t="s">
        <v>3250</v>
      </c>
      <c r="AY527" s="41" t="s">
        <v>1444</v>
      </c>
      <c r="AZ527" s="40"/>
      <c r="BA527" s="40"/>
      <c r="BB527" s="40"/>
      <c r="BC527" s="40"/>
      <c r="BD527" s="40"/>
      <c r="BE527" s="40"/>
      <c r="BF527" s="39" t="s">
        <v>2695</v>
      </c>
      <c r="BG527" s="38">
        <v>44742</v>
      </c>
      <c r="BK527" s="37"/>
      <c r="BL527" s="37"/>
      <c r="BM527" s="37"/>
      <c r="BN527" s="32"/>
      <c r="BP527" s="36"/>
      <c r="BQ527" s="36"/>
      <c r="BR527" s="36"/>
      <c r="CE527" s="35">
        <f t="shared" si="103"/>
        <v>0</v>
      </c>
      <c r="CF527" s="33">
        <f t="shared" si="104"/>
        <v>0</v>
      </c>
      <c r="CG527" s="34">
        <f t="shared" si="105"/>
        <v>42.041069999999998</v>
      </c>
      <c r="CH527" s="33">
        <f t="shared" si="106"/>
        <v>119.31889</v>
      </c>
    </row>
    <row r="528" spans="1:86" ht="75" customHeight="1" x14ac:dyDescent="0.25">
      <c r="A528" s="53">
        <v>0</v>
      </c>
      <c r="B528" s="52" t="s">
        <v>2683</v>
      </c>
      <c r="C528" s="51">
        <v>300000003898</v>
      </c>
      <c r="D528" s="51">
        <v>1020206203</v>
      </c>
      <c r="E528" s="50" t="s">
        <v>1714</v>
      </c>
      <c r="F528" s="48">
        <v>0</v>
      </c>
      <c r="G528" s="48">
        <v>0</v>
      </c>
      <c r="H528" s="48">
        <v>0</v>
      </c>
      <c r="I528" s="48">
        <v>0</v>
      </c>
      <c r="J528" s="48">
        <v>0</v>
      </c>
      <c r="K528" s="48">
        <v>0</v>
      </c>
      <c r="L528" s="48">
        <v>0</v>
      </c>
      <c r="M528" s="48">
        <v>0</v>
      </c>
      <c r="N528" s="48">
        <v>0</v>
      </c>
      <c r="O528" s="48">
        <f t="shared" si="99"/>
        <v>540.22705999999994</v>
      </c>
      <c r="P528" s="48">
        <f t="shared" si="100"/>
        <v>473.97688000000005</v>
      </c>
      <c r="Q528" s="48">
        <v>231.49561999999997</v>
      </c>
      <c r="R528" s="48">
        <v>210.67124000000001</v>
      </c>
      <c r="S528" s="48">
        <v>124.94629999999999</v>
      </c>
      <c r="T528" s="48">
        <v>104.12192</v>
      </c>
      <c r="U528" s="48">
        <v>106.54932000000001</v>
      </c>
      <c r="V528" s="48">
        <v>106.54932000000001</v>
      </c>
      <c r="W528" s="48">
        <v>272.55477999999999</v>
      </c>
      <c r="X528" s="48">
        <v>227.12898000000001</v>
      </c>
      <c r="Y528" s="48">
        <v>0</v>
      </c>
      <c r="Z528" s="48">
        <v>0</v>
      </c>
      <c r="AA528" s="49">
        <f t="shared" si="101"/>
        <v>36.176659999999998</v>
      </c>
      <c r="AB528" s="49">
        <f t="shared" si="102"/>
        <v>36.176659999999998</v>
      </c>
      <c r="AC528" s="49">
        <v>0</v>
      </c>
      <c r="AD528" s="49">
        <v>0</v>
      </c>
      <c r="AE528" s="49">
        <v>0</v>
      </c>
      <c r="AF528" s="49">
        <v>0</v>
      </c>
      <c r="AG528" s="49">
        <v>0</v>
      </c>
      <c r="AH528" s="49">
        <v>0</v>
      </c>
      <c r="AI528" s="49">
        <v>0</v>
      </c>
      <c r="AJ528" s="49">
        <v>0</v>
      </c>
      <c r="AK528" s="49">
        <v>0</v>
      </c>
      <c r="AL528" s="49">
        <v>0</v>
      </c>
      <c r="AM528" s="49">
        <v>19.46489</v>
      </c>
      <c r="AN528" s="49">
        <v>0</v>
      </c>
      <c r="AO528" s="49">
        <v>0</v>
      </c>
      <c r="AP528" s="49">
        <v>16.711770000000001</v>
      </c>
      <c r="AQ528" s="47" t="s">
        <v>1715</v>
      </c>
      <c r="AR528" s="48">
        <v>473.97688000000005</v>
      </c>
      <c r="AT528" s="46" t="s">
        <v>1443</v>
      </c>
      <c r="AU528" s="45">
        <v>0</v>
      </c>
      <c r="AV528" s="44" t="s">
        <v>3641</v>
      </c>
      <c r="AW528" s="43">
        <v>44362</v>
      </c>
      <c r="AX528" s="42">
        <v>0.45833000000000002</v>
      </c>
      <c r="AY528" s="41">
        <v>6</v>
      </c>
      <c r="AZ528" s="40"/>
      <c r="BA528" s="40"/>
      <c r="BB528" s="40"/>
      <c r="BC528" s="40"/>
      <c r="BD528" s="40"/>
      <c r="BE528" s="40"/>
      <c r="BF528" s="39" t="s">
        <v>2695</v>
      </c>
      <c r="BG528" s="38">
        <v>44712</v>
      </c>
      <c r="BK528" s="37"/>
      <c r="BL528" s="37"/>
      <c r="BM528" s="37"/>
      <c r="BN528" s="32"/>
      <c r="BP528" s="36"/>
      <c r="BQ528" s="36"/>
      <c r="BR528" s="36"/>
      <c r="CE528" s="35">
        <f t="shared" si="103"/>
        <v>0</v>
      </c>
      <c r="CF528" s="33">
        <f t="shared" si="104"/>
        <v>0</v>
      </c>
      <c r="CG528" s="34">
        <f t="shared" si="105"/>
        <v>106.54932000000001</v>
      </c>
      <c r="CH528" s="33">
        <f t="shared" si="106"/>
        <v>104.12192</v>
      </c>
    </row>
    <row r="529" spans="1:86" ht="60" customHeight="1" x14ac:dyDescent="0.25">
      <c r="A529" s="53">
        <v>0</v>
      </c>
      <c r="B529" s="52" t="s">
        <v>2683</v>
      </c>
      <c r="C529" s="51">
        <v>300000004270</v>
      </c>
      <c r="D529" s="51">
        <v>1020205846</v>
      </c>
      <c r="E529" s="50" t="s">
        <v>1716</v>
      </c>
      <c r="F529" s="48">
        <v>0</v>
      </c>
      <c r="G529" s="48">
        <v>0</v>
      </c>
      <c r="H529" s="48">
        <v>0</v>
      </c>
      <c r="I529" s="48">
        <v>0</v>
      </c>
      <c r="J529" s="48">
        <v>0</v>
      </c>
      <c r="K529" s="48">
        <v>0</v>
      </c>
      <c r="L529" s="48">
        <v>0</v>
      </c>
      <c r="M529" s="48">
        <v>0</v>
      </c>
      <c r="N529" s="48">
        <v>0</v>
      </c>
      <c r="O529" s="48">
        <f t="shared" si="99"/>
        <v>78.089629999999985</v>
      </c>
      <c r="P529" s="48">
        <f t="shared" si="100"/>
        <v>68.598430000000008</v>
      </c>
      <c r="Q529" s="48">
        <v>69.265149999999991</v>
      </c>
      <c r="R529" s="48">
        <v>61.244700000000002</v>
      </c>
      <c r="S529" s="48">
        <v>48.122689999999999</v>
      </c>
      <c r="T529" s="48">
        <v>40.102240000000002</v>
      </c>
      <c r="U529" s="48">
        <v>21.14246</v>
      </c>
      <c r="V529" s="48">
        <v>21.14246</v>
      </c>
      <c r="W529" s="48">
        <v>8.8244799999999994</v>
      </c>
      <c r="X529" s="48">
        <v>7.3537299999999997</v>
      </c>
      <c r="Y529" s="48">
        <v>0</v>
      </c>
      <c r="Z529" s="48">
        <v>0</v>
      </c>
      <c r="AA529" s="49">
        <f t="shared" si="101"/>
        <v>0</v>
      </c>
      <c r="AB529" s="49">
        <f t="shared" si="102"/>
        <v>0</v>
      </c>
      <c r="AC529" s="49">
        <v>0</v>
      </c>
      <c r="AD529" s="49">
        <v>0</v>
      </c>
      <c r="AE529" s="49">
        <v>0</v>
      </c>
      <c r="AF529" s="49">
        <v>0</v>
      </c>
      <c r="AG529" s="49">
        <v>0</v>
      </c>
      <c r="AH529" s="49">
        <v>0</v>
      </c>
      <c r="AI529" s="49">
        <v>0</v>
      </c>
      <c r="AJ529" s="49">
        <v>0</v>
      </c>
      <c r="AK529" s="49">
        <v>0</v>
      </c>
      <c r="AL529" s="49">
        <v>0</v>
      </c>
      <c r="AM529" s="49">
        <v>0</v>
      </c>
      <c r="AN529" s="49">
        <v>0</v>
      </c>
      <c r="AO529" s="49">
        <v>0</v>
      </c>
      <c r="AP529" s="49">
        <v>0</v>
      </c>
      <c r="AQ529" s="47" t="s">
        <v>1717</v>
      </c>
      <c r="AR529" s="48">
        <v>68.598429999999993</v>
      </c>
      <c r="AT529" s="46" t="s">
        <v>1443</v>
      </c>
      <c r="AU529" s="45">
        <v>0</v>
      </c>
      <c r="AV529" s="44" t="s">
        <v>3642</v>
      </c>
      <c r="AW529" s="43">
        <v>44222</v>
      </c>
      <c r="AX529" s="42">
        <v>0.45833000000000002</v>
      </c>
      <c r="AY529" s="41">
        <v>5</v>
      </c>
      <c r="AZ529" s="40"/>
      <c r="BA529" s="40"/>
      <c r="BB529" s="40"/>
      <c r="BC529" s="40"/>
      <c r="BD529" s="40"/>
      <c r="BE529" s="40"/>
      <c r="BF529" s="39" t="s">
        <v>2695</v>
      </c>
      <c r="BG529" s="38">
        <v>44680</v>
      </c>
      <c r="BK529" s="37"/>
      <c r="BL529" s="37"/>
      <c r="BM529" s="37"/>
      <c r="BN529" s="32"/>
      <c r="BP529" s="36"/>
      <c r="BQ529" s="36"/>
      <c r="BR529" s="36"/>
      <c r="CE529" s="35">
        <f t="shared" si="103"/>
        <v>0</v>
      </c>
      <c r="CF529" s="33">
        <f t="shared" si="104"/>
        <v>0</v>
      </c>
      <c r="CG529" s="34">
        <f t="shared" si="105"/>
        <v>21.14246</v>
      </c>
      <c r="CH529" s="33">
        <f t="shared" si="106"/>
        <v>40.102240000000002</v>
      </c>
    </row>
    <row r="530" spans="1:86" ht="60" customHeight="1" x14ac:dyDescent="0.25">
      <c r="A530" s="53">
        <v>0</v>
      </c>
      <c r="B530" s="52" t="s">
        <v>2683</v>
      </c>
      <c r="C530" s="51">
        <v>300000003537</v>
      </c>
      <c r="D530" s="51">
        <v>1020205149</v>
      </c>
      <c r="E530" s="50" t="s">
        <v>2851</v>
      </c>
      <c r="F530" s="48">
        <v>0</v>
      </c>
      <c r="G530" s="48">
        <v>0</v>
      </c>
      <c r="H530" s="48">
        <v>0</v>
      </c>
      <c r="I530" s="48">
        <v>0</v>
      </c>
      <c r="J530" s="48">
        <v>0</v>
      </c>
      <c r="K530" s="48">
        <v>0</v>
      </c>
      <c r="L530" s="48">
        <v>0</v>
      </c>
      <c r="M530" s="48">
        <v>0</v>
      </c>
      <c r="N530" s="48">
        <v>0</v>
      </c>
      <c r="O530" s="48">
        <f t="shared" si="99"/>
        <v>73.248519999999985</v>
      </c>
      <c r="P530" s="48">
        <f t="shared" si="100"/>
        <v>73.248519999999985</v>
      </c>
      <c r="Q530" s="48">
        <v>3.4476900000000001</v>
      </c>
      <c r="R530" s="48">
        <v>3.4476900000000001</v>
      </c>
      <c r="S530" s="48">
        <v>0</v>
      </c>
      <c r="T530" s="48">
        <v>0</v>
      </c>
      <c r="U530" s="48">
        <v>3.4476900000000001</v>
      </c>
      <c r="V530" s="48">
        <v>3.4476900000000001</v>
      </c>
      <c r="W530" s="48">
        <v>0</v>
      </c>
      <c r="X530" s="48">
        <v>0</v>
      </c>
      <c r="Y530" s="48">
        <v>0</v>
      </c>
      <c r="Z530" s="48">
        <v>0</v>
      </c>
      <c r="AA530" s="49">
        <f t="shared" si="101"/>
        <v>69.800829999999991</v>
      </c>
      <c r="AB530" s="49">
        <f t="shared" si="102"/>
        <v>69.800829999999991</v>
      </c>
      <c r="AC530" s="49">
        <v>33.811889999999998</v>
      </c>
      <c r="AD530" s="49">
        <v>10.136289999999999</v>
      </c>
      <c r="AE530" s="49">
        <v>25.120899999999999</v>
      </c>
      <c r="AF530" s="49">
        <v>0.73175000000000012</v>
      </c>
      <c r="AG530" s="49">
        <v>0</v>
      </c>
      <c r="AH530" s="49">
        <v>0</v>
      </c>
      <c r="AI530" s="49">
        <v>0</v>
      </c>
      <c r="AJ530" s="49">
        <v>0</v>
      </c>
      <c r="AK530" s="49">
        <v>0</v>
      </c>
      <c r="AL530" s="49">
        <v>0</v>
      </c>
      <c r="AM530" s="49">
        <v>0</v>
      </c>
      <c r="AN530" s="49">
        <v>0</v>
      </c>
      <c r="AO530" s="49">
        <v>0</v>
      </c>
      <c r="AP530" s="49">
        <v>0</v>
      </c>
      <c r="AQ530" s="47" t="s">
        <v>3643</v>
      </c>
      <c r="AR530" s="48">
        <v>0</v>
      </c>
      <c r="AT530" s="46" t="s">
        <v>1651</v>
      </c>
      <c r="AU530" s="45">
        <v>1</v>
      </c>
      <c r="AV530" s="44" t="s">
        <v>3644</v>
      </c>
      <c r="AW530" s="43">
        <v>43795</v>
      </c>
      <c r="AX530" s="42">
        <v>13.317</v>
      </c>
      <c r="AY530" s="41">
        <v>15</v>
      </c>
      <c r="AZ530" s="40"/>
      <c r="BA530" s="40"/>
      <c r="BB530" s="40"/>
      <c r="BC530" s="40"/>
      <c r="BD530" s="40"/>
      <c r="BE530" s="40"/>
      <c r="BF530" s="39">
        <v>0</v>
      </c>
      <c r="BG530" s="38">
        <v>0</v>
      </c>
      <c r="BK530" s="37"/>
      <c r="BL530" s="37"/>
      <c r="BM530" s="37"/>
      <c r="BN530" s="32"/>
      <c r="BP530" s="36"/>
      <c r="BQ530" s="36"/>
      <c r="BR530" s="36"/>
      <c r="CE530" s="35">
        <f t="shared" si="103"/>
        <v>0</v>
      </c>
      <c r="CF530" s="33">
        <f t="shared" si="104"/>
        <v>0</v>
      </c>
      <c r="CG530" s="34">
        <f t="shared" si="105"/>
        <v>3.4476900000000001</v>
      </c>
      <c r="CH530" s="33">
        <f t="shared" si="106"/>
        <v>0</v>
      </c>
    </row>
    <row r="531" spans="1:86" ht="60" customHeight="1" x14ac:dyDescent="0.25">
      <c r="A531" s="53">
        <v>0</v>
      </c>
      <c r="B531" s="52" t="s">
        <v>2683</v>
      </c>
      <c r="C531" s="51">
        <v>300000004336</v>
      </c>
      <c r="D531" s="51">
        <v>1020205896</v>
      </c>
      <c r="E531" s="50" t="s">
        <v>2852</v>
      </c>
      <c r="F531" s="48">
        <v>0</v>
      </c>
      <c r="G531" s="48">
        <v>0</v>
      </c>
      <c r="H531" s="48">
        <v>0</v>
      </c>
      <c r="I531" s="48">
        <v>0</v>
      </c>
      <c r="J531" s="48">
        <v>0</v>
      </c>
      <c r="K531" s="48">
        <v>0</v>
      </c>
      <c r="L531" s="48">
        <v>0</v>
      </c>
      <c r="M531" s="48">
        <v>0</v>
      </c>
      <c r="N531" s="48">
        <v>0</v>
      </c>
      <c r="O531" s="48">
        <f t="shared" si="99"/>
        <v>0</v>
      </c>
      <c r="P531" s="48">
        <f t="shared" si="100"/>
        <v>0</v>
      </c>
      <c r="Q531" s="48">
        <v>0</v>
      </c>
      <c r="R531" s="48">
        <v>0</v>
      </c>
      <c r="S531" s="48">
        <v>0</v>
      </c>
      <c r="T531" s="48">
        <v>0</v>
      </c>
      <c r="U531" s="48">
        <v>0</v>
      </c>
      <c r="V531" s="48">
        <v>0</v>
      </c>
      <c r="W531" s="48">
        <v>0</v>
      </c>
      <c r="X531" s="48">
        <v>0</v>
      </c>
      <c r="Y531" s="48">
        <v>0</v>
      </c>
      <c r="Z531" s="48">
        <v>0</v>
      </c>
      <c r="AA531" s="49">
        <f t="shared" si="101"/>
        <v>0</v>
      </c>
      <c r="AB531" s="49">
        <f t="shared" si="102"/>
        <v>0</v>
      </c>
      <c r="AC531" s="49">
        <v>0</v>
      </c>
      <c r="AD531" s="49">
        <v>0</v>
      </c>
      <c r="AE531" s="49">
        <v>0</v>
      </c>
      <c r="AF531" s="49">
        <v>0</v>
      </c>
      <c r="AG531" s="49">
        <v>0</v>
      </c>
      <c r="AH531" s="49">
        <v>0</v>
      </c>
      <c r="AI531" s="49">
        <v>0</v>
      </c>
      <c r="AJ531" s="49">
        <v>0</v>
      </c>
      <c r="AK531" s="49">
        <v>0</v>
      </c>
      <c r="AL531" s="49">
        <v>0</v>
      </c>
      <c r="AM531" s="49">
        <v>0</v>
      </c>
      <c r="AN531" s="49">
        <v>0</v>
      </c>
      <c r="AO531" s="49">
        <v>0</v>
      </c>
      <c r="AP531" s="49">
        <v>0</v>
      </c>
      <c r="AQ531" s="47" t="s">
        <v>3645</v>
      </c>
      <c r="AR531" s="48">
        <v>0</v>
      </c>
      <c r="AT531" s="46" t="s">
        <v>1443</v>
      </c>
      <c r="AU531" s="45">
        <v>0</v>
      </c>
      <c r="AV531" s="44" t="s">
        <v>3646</v>
      </c>
      <c r="AW531" s="43">
        <v>44174</v>
      </c>
      <c r="AX531" s="42">
        <v>0.45833000000000002</v>
      </c>
      <c r="AY531" s="41">
        <v>6</v>
      </c>
      <c r="AZ531" s="40"/>
      <c r="BA531" s="40"/>
      <c r="BB531" s="40"/>
      <c r="BC531" s="40"/>
      <c r="BD531" s="40"/>
      <c r="BE531" s="40"/>
      <c r="BF531" s="39">
        <v>0</v>
      </c>
      <c r="BG531" s="38">
        <v>0</v>
      </c>
      <c r="BK531" s="37"/>
      <c r="BL531" s="37"/>
      <c r="BM531" s="37"/>
      <c r="BN531" s="32"/>
      <c r="BP531" s="36"/>
      <c r="BQ531" s="36"/>
      <c r="BR531" s="36"/>
      <c r="CE531" s="35">
        <f t="shared" si="103"/>
        <v>0</v>
      </c>
      <c r="CF531" s="33">
        <f t="shared" si="104"/>
        <v>0</v>
      </c>
      <c r="CG531" s="34">
        <f t="shared" si="105"/>
        <v>0</v>
      </c>
      <c r="CH531" s="33">
        <f t="shared" si="106"/>
        <v>0</v>
      </c>
    </row>
    <row r="532" spans="1:86" ht="60" customHeight="1" x14ac:dyDescent="0.25">
      <c r="A532" s="53">
        <v>0</v>
      </c>
      <c r="B532" s="52" t="s">
        <v>2683</v>
      </c>
      <c r="C532" s="51">
        <v>300000004266</v>
      </c>
      <c r="D532" s="51">
        <v>1020205118</v>
      </c>
      <c r="E532" s="50" t="s">
        <v>1718</v>
      </c>
      <c r="F532" s="48">
        <v>0</v>
      </c>
      <c r="G532" s="48">
        <v>0</v>
      </c>
      <c r="H532" s="48">
        <v>0</v>
      </c>
      <c r="I532" s="48">
        <v>0</v>
      </c>
      <c r="J532" s="48">
        <v>0</v>
      </c>
      <c r="K532" s="48">
        <v>0</v>
      </c>
      <c r="L532" s="48">
        <v>0</v>
      </c>
      <c r="M532" s="48">
        <v>0</v>
      </c>
      <c r="N532" s="48">
        <v>0</v>
      </c>
      <c r="O532" s="48">
        <f t="shared" si="99"/>
        <v>46.178780000000003</v>
      </c>
      <c r="P532" s="48">
        <f t="shared" si="100"/>
        <v>39.936050000000002</v>
      </c>
      <c r="Q532" s="48">
        <v>46.178780000000003</v>
      </c>
      <c r="R532" s="48">
        <v>39.936050000000002</v>
      </c>
      <c r="S532" s="48">
        <v>37.456400000000002</v>
      </c>
      <c r="T532" s="48">
        <v>31.21367</v>
      </c>
      <c r="U532" s="48">
        <v>8.7223799999999994</v>
      </c>
      <c r="V532" s="48">
        <v>8.7223799999999994</v>
      </c>
      <c r="W532" s="48">
        <v>0</v>
      </c>
      <c r="X532" s="48">
        <v>0</v>
      </c>
      <c r="Y532" s="48">
        <v>0</v>
      </c>
      <c r="Z532" s="48">
        <v>0</v>
      </c>
      <c r="AA532" s="49">
        <f t="shared" si="101"/>
        <v>0</v>
      </c>
      <c r="AB532" s="49">
        <f t="shared" si="102"/>
        <v>0</v>
      </c>
      <c r="AC532" s="49">
        <v>0</v>
      </c>
      <c r="AD532" s="49">
        <v>0</v>
      </c>
      <c r="AE532" s="49">
        <v>0</v>
      </c>
      <c r="AF532" s="49">
        <v>0</v>
      </c>
      <c r="AG532" s="49">
        <v>0</v>
      </c>
      <c r="AH532" s="49">
        <v>0</v>
      </c>
      <c r="AI532" s="49">
        <v>0</v>
      </c>
      <c r="AJ532" s="49">
        <v>0</v>
      </c>
      <c r="AK532" s="49">
        <v>0</v>
      </c>
      <c r="AL532" s="49">
        <v>0</v>
      </c>
      <c r="AM532" s="49">
        <v>0</v>
      </c>
      <c r="AN532" s="49">
        <v>0</v>
      </c>
      <c r="AO532" s="49">
        <v>0</v>
      </c>
      <c r="AP532" s="49">
        <v>0</v>
      </c>
      <c r="AQ532" s="47" t="s">
        <v>1719</v>
      </c>
      <c r="AR532" s="48">
        <v>39.936050000000002</v>
      </c>
      <c r="AT532" s="46" t="s">
        <v>1443</v>
      </c>
      <c r="AU532" s="45">
        <v>0</v>
      </c>
      <c r="AV532" s="44" t="s">
        <v>3647</v>
      </c>
      <c r="AW532" s="43">
        <v>43809</v>
      </c>
      <c r="AX532" s="42">
        <v>0.45833000000000002</v>
      </c>
      <c r="AY532" s="41">
        <v>15</v>
      </c>
      <c r="AZ532" s="40"/>
      <c r="BA532" s="40"/>
      <c r="BB532" s="40"/>
      <c r="BC532" s="40"/>
      <c r="BD532" s="40"/>
      <c r="BE532" s="40"/>
      <c r="BF532" s="39" t="s">
        <v>2695</v>
      </c>
      <c r="BG532" s="38">
        <v>44680</v>
      </c>
      <c r="BK532" s="37"/>
      <c r="BL532" s="37"/>
      <c r="BM532" s="37"/>
      <c r="BN532" s="32"/>
      <c r="BP532" s="36"/>
      <c r="BQ532" s="36"/>
      <c r="BR532" s="36"/>
      <c r="CE532" s="35">
        <f t="shared" si="103"/>
        <v>0</v>
      </c>
      <c r="CF532" s="33">
        <f t="shared" si="104"/>
        <v>0</v>
      </c>
      <c r="CG532" s="34">
        <f t="shared" si="105"/>
        <v>8.7223799999999994</v>
      </c>
      <c r="CH532" s="33">
        <f t="shared" si="106"/>
        <v>31.21367</v>
      </c>
    </row>
    <row r="533" spans="1:86" ht="45" customHeight="1" x14ac:dyDescent="0.25">
      <c r="A533" s="53">
        <v>0</v>
      </c>
      <c r="B533" s="52" t="s">
        <v>2683</v>
      </c>
      <c r="C533" s="51">
        <v>300000004264</v>
      </c>
      <c r="D533" s="51">
        <v>1020204881</v>
      </c>
      <c r="E533" s="50" t="s">
        <v>1720</v>
      </c>
      <c r="F533" s="48">
        <v>0</v>
      </c>
      <c r="G533" s="48">
        <v>0</v>
      </c>
      <c r="H533" s="48">
        <v>0</v>
      </c>
      <c r="I533" s="48">
        <v>0</v>
      </c>
      <c r="J533" s="48">
        <v>0</v>
      </c>
      <c r="K533" s="48">
        <v>0</v>
      </c>
      <c r="L533" s="48">
        <v>0</v>
      </c>
      <c r="M533" s="48">
        <v>0</v>
      </c>
      <c r="N533" s="48">
        <v>0</v>
      </c>
      <c r="O533" s="48">
        <f t="shared" si="99"/>
        <v>106.75514999999999</v>
      </c>
      <c r="P533" s="48">
        <f t="shared" si="100"/>
        <v>92.245779999999996</v>
      </c>
      <c r="Q533" s="48">
        <v>106.75514999999999</v>
      </c>
      <c r="R533" s="48">
        <v>92.245779999999996</v>
      </c>
      <c r="S533" s="48">
        <v>87.056219999999996</v>
      </c>
      <c r="T533" s="48">
        <v>72.546850000000006</v>
      </c>
      <c r="U533" s="48">
        <v>19.698930000000001</v>
      </c>
      <c r="V533" s="48">
        <v>19.698930000000001</v>
      </c>
      <c r="W533" s="48">
        <v>0</v>
      </c>
      <c r="X533" s="48">
        <v>0</v>
      </c>
      <c r="Y533" s="48">
        <v>0</v>
      </c>
      <c r="Z533" s="48">
        <v>0</v>
      </c>
      <c r="AA533" s="49">
        <f t="shared" si="101"/>
        <v>0</v>
      </c>
      <c r="AB533" s="49">
        <f t="shared" si="102"/>
        <v>0</v>
      </c>
      <c r="AC533" s="49">
        <v>0</v>
      </c>
      <c r="AD533" s="49">
        <v>0</v>
      </c>
      <c r="AE533" s="49">
        <v>0</v>
      </c>
      <c r="AF533" s="49">
        <v>0</v>
      </c>
      <c r="AG533" s="49">
        <v>0</v>
      </c>
      <c r="AH533" s="49">
        <v>0</v>
      </c>
      <c r="AI533" s="49">
        <v>0</v>
      </c>
      <c r="AJ533" s="49">
        <v>0</v>
      </c>
      <c r="AK533" s="49">
        <v>0</v>
      </c>
      <c r="AL533" s="49">
        <v>0</v>
      </c>
      <c r="AM533" s="49">
        <v>0</v>
      </c>
      <c r="AN533" s="49">
        <v>0</v>
      </c>
      <c r="AO533" s="49">
        <v>0</v>
      </c>
      <c r="AP533" s="49">
        <v>0</v>
      </c>
      <c r="AQ533" s="47" t="s">
        <v>1721</v>
      </c>
      <c r="AR533" s="48">
        <v>92.245779999999996</v>
      </c>
      <c r="AT533" s="46" t="s">
        <v>1443</v>
      </c>
      <c r="AU533" s="45">
        <v>0</v>
      </c>
      <c r="AV533" s="44" t="s">
        <v>3648</v>
      </c>
      <c r="AW533" s="43">
        <v>43726</v>
      </c>
      <c r="AX533" s="42">
        <v>0.45833000000000002</v>
      </c>
      <c r="AY533" s="41">
        <v>15</v>
      </c>
      <c r="AZ533" s="40"/>
      <c r="BA533" s="40"/>
      <c r="BB533" s="40"/>
      <c r="BC533" s="40"/>
      <c r="BD533" s="40"/>
      <c r="BE533" s="40"/>
      <c r="BF533" s="39" t="s">
        <v>2695</v>
      </c>
      <c r="BG533" s="38">
        <v>44680</v>
      </c>
      <c r="BK533" s="37"/>
      <c r="BL533" s="37"/>
      <c r="BM533" s="37"/>
      <c r="BN533" s="32"/>
      <c r="BP533" s="36"/>
      <c r="BQ533" s="36"/>
      <c r="BR533" s="36"/>
      <c r="CE533" s="35">
        <f t="shared" si="103"/>
        <v>0</v>
      </c>
      <c r="CF533" s="33">
        <f t="shared" si="104"/>
        <v>0</v>
      </c>
      <c r="CG533" s="34">
        <f t="shared" si="105"/>
        <v>19.698930000000001</v>
      </c>
      <c r="CH533" s="33">
        <f t="shared" si="106"/>
        <v>72.546850000000006</v>
      </c>
    </row>
    <row r="534" spans="1:86" ht="75" customHeight="1" x14ac:dyDescent="0.25">
      <c r="A534" s="53">
        <v>0</v>
      </c>
      <c r="B534" s="52" t="s">
        <v>2683</v>
      </c>
      <c r="C534" s="51">
        <v>300000004359</v>
      </c>
      <c r="D534" s="51">
        <v>1020205918</v>
      </c>
      <c r="E534" s="50" t="s">
        <v>1722</v>
      </c>
      <c r="F534" s="48">
        <v>0</v>
      </c>
      <c r="G534" s="48">
        <v>0</v>
      </c>
      <c r="H534" s="48">
        <v>0</v>
      </c>
      <c r="I534" s="48">
        <v>0</v>
      </c>
      <c r="J534" s="48">
        <v>0</v>
      </c>
      <c r="K534" s="48">
        <v>0</v>
      </c>
      <c r="L534" s="48">
        <v>0</v>
      </c>
      <c r="M534" s="48">
        <v>0</v>
      </c>
      <c r="N534" s="48">
        <v>0</v>
      </c>
      <c r="O534" s="48">
        <f t="shared" si="99"/>
        <v>131.03616</v>
      </c>
      <c r="P534" s="48">
        <f t="shared" si="100"/>
        <v>117.73490000000001</v>
      </c>
      <c r="Q534" s="48">
        <v>127.77955</v>
      </c>
      <c r="R534" s="48">
        <v>114.47829000000002</v>
      </c>
      <c r="S534" s="48">
        <v>79.807580000000002</v>
      </c>
      <c r="T534" s="48">
        <v>66.506320000000002</v>
      </c>
      <c r="U534" s="48">
        <v>47.971969999999999</v>
      </c>
      <c r="V534" s="48">
        <v>47.971969999999999</v>
      </c>
      <c r="W534" s="48">
        <v>0</v>
      </c>
      <c r="X534" s="48">
        <v>0</v>
      </c>
      <c r="Y534" s="48">
        <v>0</v>
      </c>
      <c r="Z534" s="48">
        <v>0</v>
      </c>
      <c r="AA534" s="49">
        <f t="shared" si="101"/>
        <v>3.2566099999999998</v>
      </c>
      <c r="AB534" s="49">
        <f t="shared" si="102"/>
        <v>3.2566099999999998</v>
      </c>
      <c r="AC534" s="49">
        <v>0</v>
      </c>
      <c r="AD534" s="49">
        <v>0</v>
      </c>
      <c r="AE534" s="49">
        <v>0</v>
      </c>
      <c r="AF534" s="49">
        <v>0</v>
      </c>
      <c r="AG534" s="49">
        <v>0</v>
      </c>
      <c r="AH534" s="49">
        <v>0</v>
      </c>
      <c r="AI534" s="49">
        <v>0</v>
      </c>
      <c r="AJ534" s="49">
        <v>0</v>
      </c>
      <c r="AK534" s="49">
        <v>0</v>
      </c>
      <c r="AL534" s="49">
        <v>0</v>
      </c>
      <c r="AM534" s="49">
        <v>0</v>
      </c>
      <c r="AN534" s="49">
        <v>0</v>
      </c>
      <c r="AO534" s="49">
        <v>0</v>
      </c>
      <c r="AP534" s="49">
        <v>3.2566099999999998</v>
      </c>
      <c r="AQ534" s="47" t="s">
        <v>1723</v>
      </c>
      <c r="AR534" s="48">
        <v>117.73490000000001</v>
      </c>
      <c r="AT534" s="46" t="s">
        <v>1443</v>
      </c>
      <c r="AU534" s="45">
        <v>0</v>
      </c>
      <c r="AV534" s="44" t="s">
        <v>3649</v>
      </c>
      <c r="AW534" s="43">
        <v>44012</v>
      </c>
      <c r="AX534" s="42">
        <v>0.45833000000000002</v>
      </c>
      <c r="AY534" s="41">
        <v>10</v>
      </c>
      <c r="AZ534" s="40"/>
      <c r="BA534" s="40"/>
      <c r="BB534" s="40"/>
      <c r="BC534" s="40"/>
      <c r="BD534" s="40"/>
      <c r="BE534" s="40"/>
      <c r="BF534" s="39" t="s">
        <v>2695</v>
      </c>
      <c r="BG534" s="38">
        <v>44742</v>
      </c>
      <c r="BK534" s="37"/>
      <c r="BL534" s="37"/>
      <c r="BM534" s="37"/>
      <c r="BN534" s="32"/>
      <c r="BP534" s="36"/>
      <c r="BQ534" s="36"/>
      <c r="BR534" s="36"/>
      <c r="CE534" s="35">
        <f t="shared" si="103"/>
        <v>0</v>
      </c>
      <c r="CF534" s="33">
        <f t="shared" si="104"/>
        <v>0</v>
      </c>
      <c r="CG534" s="34">
        <f t="shared" si="105"/>
        <v>47.971969999999999</v>
      </c>
      <c r="CH534" s="33">
        <f t="shared" si="106"/>
        <v>66.506320000000002</v>
      </c>
    </row>
    <row r="535" spans="1:86" ht="60" customHeight="1" x14ac:dyDescent="0.25">
      <c r="A535" s="53">
        <v>0</v>
      </c>
      <c r="B535" s="52" t="s">
        <v>2683</v>
      </c>
      <c r="C535" s="51">
        <v>300000004362</v>
      </c>
      <c r="D535" s="51">
        <v>1020207036</v>
      </c>
      <c r="E535" s="50" t="s">
        <v>1724</v>
      </c>
      <c r="F535" s="48">
        <v>0</v>
      </c>
      <c r="G535" s="48">
        <v>0</v>
      </c>
      <c r="H535" s="48">
        <v>0</v>
      </c>
      <c r="I535" s="48">
        <v>0</v>
      </c>
      <c r="J535" s="48">
        <v>0</v>
      </c>
      <c r="K535" s="48">
        <v>0</v>
      </c>
      <c r="L535" s="48">
        <v>0</v>
      </c>
      <c r="M535" s="48">
        <v>0</v>
      </c>
      <c r="N535" s="48">
        <v>0</v>
      </c>
      <c r="O535" s="48">
        <f t="shared" si="99"/>
        <v>1352.1219599999999</v>
      </c>
      <c r="P535" s="48">
        <f t="shared" si="100"/>
        <v>1179.4826899999998</v>
      </c>
      <c r="Q535" s="48">
        <v>1245.4303699999998</v>
      </c>
      <c r="R535" s="48">
        <v>1080.8248099999998</v>
      </c>
      <c r="S535" s="48">
        <v>987.63333999999998</v>
      </c>
      <c r="T535" s="48">
        <v>823.02778000000001</v>
      </c>
      <c r="U535" s="48">
        <v>257.79702999999995</v>
      </c>
      <c r="V535" s="48">
        <v>257.79702999999995</v>
      </c>
      <c r="W535" s="48">
        <v>48.202249999999999</v>
      </c>
      <c r="X535" s="48">
        <v>40.16854</v>
      </c>
      <c r="Y535" s="48">
        <v>0</v>
      </c>
      <c r="Z535" s="48">
        <v>0</v>
      </c>
      <c r="AA535" s="49">
        <f t="shared" si="101"/>
        <v>58.489339999999999</v>
      </c>
      <c r="AB535" s="49">
        <f t="shared" si="102"/>
        <v>58.489339999999999</v>
      </c>
      <c r="AC535" s="49">
        <v>14.23551</v>
      </c>
      <c r="AD535" s="49">
        <v>4.2630699999999999</v>
      </c>
      <c r="AE535" s="49">
        <v>7.0899200000000002</v>
      </c>
      <c r="AF535" s="49">
        <v>0.27573999999999999</v>
      </c>
      <c r="AG535" s="49">
        <v>0</v>
      </c>
      <c r="AH535" s="49">
        <v>0</v>
      </c>
      <c r="AI535" s="49">
        <v>0</v>
      </c>
      <c r="AJ535" s="49">
        <v>0</v>
      </c>
      <c r="AK535" s="49">
        <v>0</v>
      </c>
      <c r="AL535" s="49">
        <v>0</v>
      </c>
      <c r="AM535" s="49">
        <v>0</v>
      </c>
      <c r="AN535" s="49">
        <v>0</v>
      </c>
      <c r="AO535" s="49">
        <v>0</v>
      </c>
      <c r="AP535" s="49">
        <v>32.625100000000003</v>
      </c>
      <c r="AQ535" s="47" t="s">
        <v>1725</v>
      </c>
      <c r="AR535" s="48">
        <v>1179.48269</v>
      </c>
      <c r="AT535" s="46" t="s">
        <v>1651</v>
      </c>
      <c r="AU535" s="45">
        <v>1</v>
      </c>
      <c r="AV535" s="44" t="s">
        <v>3650</v>
      </c>
      <c r="AW535" s="43" t="s">
        <v>3651</v>
      </c>
      <c r="AX535" s="42" t="s">
        <v>3652</v>
      </c>
      <c r="AY535" s="41" t="s">
        <v>1726</v>
      </c>
      <c r="AZ535" s="40"/>
      <c r="BA535" s="40"/>
      <c r="BB535" s="40"/>
      <c r="BC535" s="40"/>
      <c r="BD535" s="40"/>
      <c r="BE535" s="40"/>
      <c r="BF535" s="39" t="s">
        <v>2695</v>
      </c>
      <c r="BG535" s="38">
        <v>44742</v>
      </c>
      <c r="BK535" s="37"/>
      <c r="BL535" s="37"/>
      <c r="BM535" s="37"/>
      <c r="BN535" s="32"/>
      <c r="BP535" s="36"/>
      <c r="BQ535" s="36"/>
      <c r="BR535" s="36"/>
      <c r="CE535" s="35">
        <f t="shared" si="103"/>
        <v>0</v>
      </c>
      <c r="CF535" s="33">
        <f t="shared" si="104"/>
        <v>0</v>
      </c>
      <c r="CG535" s="34">
        <f t="shared" si="105"/>
        <v>257.79702999999995</v>
      </c>
      <c r="CH535" s="33">
        <f t="shared" si="106"/>
        <v>823.02778000000001</v>
      </c>
    </row>
    <row r="536" spans="1:86" ht="60" customHeight="1" x14ac:dyDescent="0.25">
      <c r="A536" s="53">
        <v>0</v>
      </c>
      <c r="B536" s="52" t="s">
        <v>2683</v>
      </c>
      <c r="C536" s="51">
        <v>300000004366</v>
      </c>
      <c r="D536" s="51">
        <v>1020306337</v>
      </c>
      <c r="E536" s="50" t="s">
        <v>1727</v>
      </c>
      <c r="F536" s="48">
        <v>0</v>
      </c>
      <c r="G536" s="48">
        <v>0</v>
      </c>
      <c r="H536" s="48">
        <v>0</v>
      </c>
      <c r="I536" s="48">
        <v>0</v>
      </c>
      <c r="J536" s="48">
        <v>0</v>
      </c>
      <c r="K536" s="48">
        <v>0</v>
      </c>
      <c r="L536" s="48">
        <v>0</v>
      </c>
      <c r="M536" s="48">
        <v>0</v>
      </c>
      <c r="N536" s="48">
        <v>0</v>
      </c>
      <c r="O536" s="48">
        <f t="shared" si="99"/>
        <v>197.32495999999998</v>
      </c>
      <c r="P536" s="48">
        <f t="shared" si="100"/>
        <v>173.55002999999999</v>
      </c>
      <c r="Q536" s="48">
        <v>188.50047999999998</v>
      </c>
      <c r="R536" s="48">
        <v>166.19629999999998</v>
      </c>
      <c r="S536" s="48">
        <v>133.82507000000001</v>
      </c>
      <c r="T536" s="48">
        <v>111.52088999999999</v>
      </c>
      <c r="U536" s="48">
        <v>54.675409999999999</v>
      </c>
      <c r="V536" s="48">
        <v>54.675409999999999</v>
      </c>
      <c r="W536" s="48">
        <v>8.8244799999999994</v>
      </c>
      <c r="X536" s="48">
        <v>7.3537299999999997</v>
      </c>
      <c r="Y536" s="48">
        <v>0</v>
      </c>
      <c r="Z536" s="48">
        <v>0</v>
      </c>
      <c r="AA536" s="49">
        <f t="shared" si="101"/>
        <v>0</v>
      </c>
      <c r="AB536" s="49">
        <f t="shared" si="102"/>
        <v>0</v>
      </c>
      <c r="AC536" s="49">
        <v>0</v>
      </c>
      <c r="AD536" s="49">
        <v>0</v>
      </c>
      <c r="AE536" s="49">
        <v>0</v>
      </c>
      <c r="AF536" s="49">
        <v>0</v>
      </c>
      <c r="AG536" s="49">
        <v>0</v>
      </c>
      <c r="AH536" s="49">
        <v>0</v>
      </c>
      <c r="AI536" s="49">
        <v>0</v>
      </c>
      <c r="AJ536" s="49">
        <v>0</v>
      </c>
      <c r="AK536" s="49">
        <v>0</v>
      </c>
      <c r="AL536" s="49">
        <v>0</v>
      </c>
      <c r="AM536" s="49">
        <v>0</v>
      </c>
      <c r="AN536" s="49">
        <v>0</v>
      </c>
      <c r="AO536" s="49">
        <v>0</v>
      </c>
      <c r="AP536" s="49">
        <v>0</v>
      </c>
      <c r="AQ536" s="47" t="s">
        <v>1728</v>
      </c>
      <c r="AR536" s="48">
        <v>173.55002999999999</v>
      </c>
      <c r="AT536" s="46" t="s">
        <v>1651</v>
      </c>
      <c r="AU536" s="45">
        <v>1</v>
      </c>
      <c r="AV536" s="44" t="s">
        <v>3653</v>
      </c>
      <c r="AW536" s="43">
        <v>44368</v>
      </c>
      <c r="AX536" s="42">
        <v>24.65324</v>
      </c>
      <c r="AY536" s="41">
        <v>6</v>
      </c>
      <c r="AZ536" s="40"/>
      <c r="BA536" s="40"/>
      <c r="BB536" s="40"/>
      <c r="BC536" s="40"/>
      <c r="BD536" s="40"/>
      <c r="BE536" s="40"/>
      <c r="BF536" s="39" t="s">
        <v>2695</v>
      </c>
      <c r="BG536" s="38">
        <v>44680</v>
      </c>
      <c r="BK536" s="37"/>
      <c r="BL536" s="37"/>
      <c r="BM536" s="37"/>
      <c r="BN536" s="32"/>
      <c r="BP536" s="36"/>
      <c r="BQ536" s="36"/>
      <c r="BR536" s="36"/>
      <c r="CE536" s="35">
        <f t="shared" si="103"/>
        <v>0</v>
      </c>
      <c r="CF536" s="33">
        <f t="shared" si="104"/>
        <v>0</v>
      </c>
      <c r="CG536" s="34">
        <f t="shared" si="105"/>
        <v>54.675409999999999</v>
      </c>
      <c r="CH536" s="33">
        <f t="shared" si="106"/>
        <v>111.52088999999999</v>
      </c>
    </row>
    <row r="537" spans="1:86" ht="60" customHeight="1" x14ac:dyDescent="0.25">
      <c r="A537" s="53">
        <v>0</v>
      </c>
      <c r="B537" s="52" t="s">
        <v>2683</v>
      </c>
      <c r="C537" s="51">
        <v>300000004320</v>
      </c>
      <c r="D537" s="51">
        <v>1020206143</v>
      </c>
      <c r="E537" s="50" t="s">
        <v>2853</v>
      </c>
      <c r="F537" s="48">
        <v>0</v>
      </c>
      <c r="G537" s="48">
        <v>0</v>
      </c>
      <c r="H537" s="48">
        <v>0</v>
      </c>
      <c r="I537" s="48">
        <v>0</v>
      </c>
      <c r="J537" s="48">
        <v>0</v>
      </c>
      <c r="K537" s="48">
        <v>0</v>
      </c>
      <c r="L537" s="48">
        <v>0</v>
      </c>
      <c r="M537" s="48">
        <v>0</v>
      </c>
      <c r="N537" s="48">
        <v>0</v>
      </c>
      <c r="O537" s="48">
        <f t="shared" si="99"/>
        <v>96.52919</v>
      </c>
      <c r="P537" s="48">
        <f t="shared" si="100"/>
        <v>96.52919</v>
      </c>
      <c r="Q537" s="48">
        <v>26.779679999999999</v>
      </c>
      <c r="R537" s="48">
        <v>26.779679999999999</v>
      </c>
      <c r="S537" s="48">
        <v>0</v>
      </c>
      <c r="T537" s="48">
        <v>0</v>
      </c>
      <c r="U537" s="48">
        <v>26.779679999999999</v>
      </c>
      <c r="V537" s="48">
        <v>26.779679999999999</v>
      </c>
      <c r="W537" s="48">
        <v>0</v>
      </c>
      <c r="X537" s="48">
        <v>0</v>
      </c>
      <c r="Y537" s="48">
        <v>0</v>
      </c>
      <c r="Z537" s="48">
        <v>0</v>
      </c>
      <c r="AA537" s="49">
        <f t="shared" si="101"/>
        <v>69.749510000000001</v>
      </c>
      <c r="AB537" s="49">
        <f t="shared" si="102"/>
        <v>69.749510000000001</v>
      </c>
      <c r="AC537" s="49">
        <v>3.3199399999999999</v>
      </c>
      <c r="AD537" s="49">
        <v>0.99041999999999997</v>
      </c>
      <c r="AE537" s="49">
        <v>65.371549999999999</v>
      </c>
      <c r="AF537" s="49">
        <v>6.7600000000000007E-2</v>
      </c>
      <c r="AG537" s="49">
        <v>0</v>
      </c>
      <c r="AH537" s="49">
        <v>0</v>
      </c>
      <c r="AI537" s="49">
        <v>0</v>
      </c>
      <c r="AJ537" s="49">
        <v>0</v>
      </c>
      <c r="AK537" s="49">
        <v>0</v>
      </c>
      <c r="AL537" s="49">
        <v>0</v>
      </c>
      <c r="AM537" s="49">
        <v>0</v>
      </c>
      <c r="AN537" s="49">
        <v>0</v>
      </c>
      <c r="AO537" s="49">
        <v>0</v>
      </c>
      <c r="AP537" s="49">
        <v>0</v>
      </c>
      <c r="AQ537" s="47" t="s">
        <v>3654</v>
      </c>
      <c r="AR537" s="48">
        <v>0</v>
      </c>
      <c r="AT537" s="46" t="s">
        <v>1443</v>
      </c>
      <c r="AU537" s="45">
        <v>0</v>
      </c>
      <c r="AV537" s="44" t="s">
        <v>3655</v>
      </c>
      <c r="AW537" s="43">
        <v>44092</v>
      </c>
      <c r="AX537" s="42">
        <v>0.45833000000000002</v>
      </c>
      <c r="AY537" s="41">
        <v>15</v>
      </c>
      <c r="AZ537" s="40"/>
      <c r="BA537" s="40"/>
      <c r="BB537" s="40"/>
      <c r="BC537" s="40"/>
      <c r="BD537" s="40"/>
      <c r="BE537" s="40"/>
      <c r="BF537" s="39">
        <v>0</v>
      </c>
      <c r="BG537" s="38">
        <v>0</v>
      </c>
      <c r="BK537" s="37"/>
      <c r="BL537" s="37"/>
      <c r="BM537" s="37"/>
      <c r="BN537" s="32"/>
      <c r="BP537" s="36"/>
      <c r="BQ537" s="36"/>
      <c r="BR537" s="36"/>
      <c r="CE537" s="35">
        <f t="shared" si="103"/>
        <v>0</v>
      </c>
      <c r="CF537" s="33">
        <f t="shared" si="104"/>
        <v>0</v>
      </c>
      <c r="CG537" s="34">
        <f t="shared" si="105"/>
        <v>26.779679999999999</v>
      </c>
      <c r="CH537" s="33">
        <f t="shared" si="106"/>
        <v>0</v>
      </c>
    </row>
    <row r="538" spans="1:86" ht="60" customHeight="1" x14ac:dyDescent="0.25">
      <c r="A538" s="53">
        <v>0</v>
      </c>
      <c r="B538" s="52" t="s">
        <v>2683</v>
      </c>
      <c r="C538" s="51">
        <v>300000004367</v>
      </c>
      <c r="D538" s="51">
        <v>1020206239</v>
      </c>
      <c r="E538" s="50" t="s">
        <v>1729</v>
      </c>
      <c r="F538" s="48">
        <v>0</v>
      </c>
      <c r="G538" s="48">
        <v>0</v>
      </c>
      <c r="H538" s="48">
        <v>0</v>
      </c>
      <c r="I538" s="48">
        <v>0</v>
      </c>
      <c r="J538" s="48">
        <v>0</v>
      </c>
      <c r="K538" s="48">
        <v>0</v>
      </c>
      <c r="L538" s="48">
        <v>0</v>
      </c>
      <c r="M538" s="48">
        <v>0</v>
      </c>
      <c r="N538" s="48">
        <v>0</v>
      </c>
      <c r="O538" s="48">
        <f t="shared" si="99"/>
        <v>463.90117000000004</v>
      </c>
      <c r="P538" s="48">
        <f t="shared" si="100"/>
        <v>424.74991999999997</v>
      </c>
      <c r="Q538" s="48">
        <v>427.19211999999999</v>
      </c>
      <c r="R538" s="48">
        <v>390.84254999999996</v>
      </c>
      <c r="S538" s="48">
        <v>218.09739999999999</v>
      </c>
      <c r="T538" s="48">
        <v>181.74782999999999</v>
      </c>
      <c r="U538" s="48">
        <v>209.09472</v>
      </c>
      <c r="V538" s="48">
        <v>209.09472</v>
      </c>
      <c r="W538" s="48">
        <v>16.810079999999999</v>
      </c>
      <c r="X538" s="48">
        <v>14.0084</v>
      </c>
      <c r="Y538" s="48">
        <v>0</v>
      </c>
      <c r="Z538" s="48">
        <v>0</v>
      </c>
      <c r="AA538" s="49">
        <f t="shared" si="101"/>
        <v>19.898969999999998</v>
      </c>
      <c r="AB538" s="49">
        <f t="shared" si="102"/>
        <v>19.898969999999998</v>
      </c>
      <c r="AC538" s="49">
        <v>12.67417</v>
      </c>
      <c r="AD538" s="49">
        <v>4.2044699999999997</v>
      </c>
      <c r="AE538" s="49">
        <v>2.6926100000000002</v>
      </c>
      <c r="AF538" s="49">
        <v>0.32772000000000001</v>
      </c>
      <c r="AG538" s="49">
        <v>0</v>
      </c>
      <c r="AH538" s="49">
        <v>0</v>
      </c>
      <c r="AI538" s="49">
        <v>0</v>
      </c>
      <c r="AJ538" s="49">
        <v>0</v>
      </c>
      <c r="AK538" s="49">
        <v>0</v>
      </c>
      <c r="AL538" s="49">
        <v>0</v>
      </c>
      <c r="AM538" s="49">
        <v>0</v>
      </c>
      <c r="AN538" s="49">
        <v>0</v>
      </c>
      <c r="AO538" s="49">
        <v>0</v>
      </c>
      <c r="AP538" s="49">
        <v>0</v>
      </c>
      <c r="AQ538" s="47" t="s">
        <v>1730</v>
      </c>
      <c r="AR538" s="48">
        <v>424.74991999999997</v>
      </c>
      <c r="AT538" s="46" t="s">
        <v>1443</v>
      </c>
      <c r="AU538" s="45">
        <v>0</v>
      </c>
      <c r="AV538" s="44" t="s">
        <v>3656</v>
      </c>
      <c r="AW538" s="43" t="s">
        <v>3657</v>
      </c>
      <c r="AX538" s="42" t="s">
        <v>3250</v>
      </c>
      <c r="AY538" s="41" t="s">
        <v>1444</v>
      </c>
      <c r="AZ538" s="40"/>
      <c r="BA538" s="40"/>
      <c r="BB538" s="40"/>
      <c r="BC538" s="40"/>
      <c r="BD538" s="40"/>
      <c r="BE538" s="40"/>
      <c r="BF538" s="39" t="s">
        <v>2695</v>
      </c>
      <c r="BG538" s="38">
        <v>44680</v>
      </c>
      <c r="BK538" s="37"/>
      <c r="BL538" s="37"/>
      <c r="BM538" s="37"/>
      <c r="BN538" s="32"/>
      <c r="BP538" s="36"/>
      <c r="BQ538" s="36"/>
      <c r="BR538" s="36"/>
      <c r="CE538" s="35">
        <f t="shared" si="103"/>
        <v>0</v>
      </c>
      <c r="CF538" s="33">
        <f t="shared" si="104"/>
        <v>0</v>
      </c>
      <c r="CG538" s="34">
        <f t="shared" si="105"/>
        <v>209.09472</v>
      </c>
      <c r="CH538" s="33">
        <f t="shared" si="106"/>
        <v>181.74782999999999</v>
      </c>
    </row>
    <row r="539" spans="1:86" ht="60" customHeight="1" x14ac:dyDescent="0.25">
      <c r="A539" s="53">
        <v>0</v>
      </c>
      <c r="B539" s="52" t="s">
        <v>2683</v>
      </c>
      <c r="C539" s="51">
        <v>300000004302</v>
      </c>
      <c r="D539" s="51">
        <v>1020306576</v>
      </c>
      <c r="E539" s="50" t="s">
        <v>1731</v>
      </c>
      <c r="F539" s="48">
        <v>0</v>
      </c>
      <c r="G539" s="48">
        <v>0</v>
      </c>
      <c r="H539" s="48">
        <v>0</v>
      </c>
      <c r="I539" s="48">
        <v>0</v>
      </c>
      <c r="J539" s="48">
        <v>0</v>
      </c>
      <c r="K539" s="48">
        <v>0</v>
      </c>
      <c r="L539" s="48">
        <v>0</v>
      </c>
      <c r="M539" s="48">
        <v>0</v>
      </c>
      <c r="N539" s="48">
        <v>0</v>
      </c>
      <c r="O539" s="48">
        <f t="shared" si="99"/>
        <v>151.84361000000001</v>
      </c>
      <c r="P539" s="48">
        <f t="shared" si="100"/>
        <v>137.53048000000001</v>
      </c>
      <c r="Q539" s="48">
        <v>122.69681000000001</v>
      </c>
      <c r="R539" s="48">
        <v>111.18536000000002</v>
      </c>
      <c r="S539" s="48">
        <v>69.068690000000004</v>
      </c>
      <c r="T539" s="48">
        <v>57.55724</v>
      </c>
      <c r="U539" s="48">
        <v>53.628120000000003</v>
      </c>
      <c r="V539" s="48">
        <v>53.628120000000003</v>
      </c>
      <c r="W539" s="48">
        <v>16.810079999999999</v>
      </c>
      <c r="X539" s="48">
        <v>14.0084</v>
      </c>
      <c r="Y539" s="48">
        <v>0</v>
      </c>
      <c r="Z539" s="48">
        <v>0</v>
      </c>
      <c r="AA539" s="49">
        <f t="shared" si="101"/>
        <v>12.336720000000001</v>
      </c>
      <c r="AB539" s="49">
        <f t="shared" si="102"/>
        <v>12.336720000000001</v>
      </c>
      <c r="AC539" s="49">
        <v>4.69625</v>
      </c>
      <c r="AD539" s="49">
        <v>1.40638</v>
      </c>
      <c r="AE539" s="49">
        <v>2.3389500000000001</v>
      </c>
      <c r="AF539" s="49">
        <v>9.0959999999999999E-2</v>
      </c>
      <c r="AG539" s="49">
        <v>0</v>
      </c>
      <c r="AH539" s="49">
        <v>0</v>
      </c>
      <c r="AI539" s="49">
        <v>0</v>
      </c>
      <c r="AJ539" s="49">
        <v>0</v>
      </c>
      <c r="AK539" s="49">
        <v>0</v>
      </c>
      <c r="AL539" s="49">
        <v>0</v>
      </c>
      <c r="AM539" s="49">
        <v>0</v>
      </c>
      <c r="AN539" s="49">
        <v>0</v>
      </c>
      <c r="AO539" s="49">
        <v>0</v>
      </c>
      <c r="AP539" s="49">
        <v>3.8041800000000001</v>
      </c>
      <c r="AQ539" s="47" t="s">
        <v>1732</v>
      </c>
      <c r="AR539" s="48">
        <v>137.53048000000001</v>
      </c>
      <c r="AT539" s="46" t="s">
        <v>1443</v>
      </c>
      <c r="AU539" s="45">
        <v>0</v>
      </c>
      <c r="AV539" s="44" t="s">
        <v>3658</v>
      </c>
      <c r="AW539" s="43">
        <v>44132</v>
      </c>
      <c r="AX539" s="42">
        <v>0.45833000000000002</v>
      </c>
      <c r="AY539" s="41">
        <v>15</v>
      </c>
      <c r="AZ539" s="40"/>
      <c r="BA539" s="40"/>
      <c r="BB539" s="40"/>
      <c r="BC539" s="40"/>
      <c r="BD539" s="40"/>
      <c r="BE539" s="40"/>
      <c r="BF539" s="39" t="s">
        <v>2695</v>
      </c>
      <c r="BG539" s="38">
        <v>44742</v>
      </c>
      <c r="BK539" s="37"/>
      <c r="BL539" s="37"/>
      <c r="BM539" s="37"/>
      <c r="BN539" s="32"/>
      <c r="BP539" s="36"/>
      <c r="BQ539" s="36"/>
      <c r="BR539" s="36"/>
      <c r="CE539" s="35">
        <f t="shared" si="103"/>
        <v>0</v>
      </c>
      <c r="CF539" s="33">
        <f t="shared" si="104"/>
        <v>0</v>
      </c>
      <c r="CG539" s="34">
        <f t="shared" si="105"/>
        <v>53.628120000000003</v>
      </c>
      <c r="CH539" s="33">
        <f t="shared" si="106"/>
        <v>57.55724</v>
      </c>
    </row>
    <row r="540" spans="1:86" ht="60" customHeight="1" x14ac:dyDescent="0.25">
      <c r="A540" s="53">
        <v>0</v>
      </c>
      <c r="B540" s="52" t="s">
        <v>2683</v>
      </c>
      <c r="C540" s="51">
        <v>300000004189</v>
      </c>
      <c r="D540" s="51">
        <v>1020306480</v>
      </c>
      <c r="E540" s="50" t="s">
        <v>1733</v>
      </c>
      <c r="F540" s="48">
        <v>0</v>
      </c>
      <c r="G540" s="48">
        <v>0</v>
      </c>
      <c r="H540" s="48">
        <v>0</v>
      </c>
      <c r="I540" s="48">
        <v>0</v>
      </c>
      <c r="J540" s="48">
        <v>0</v>
      </c>
      <c r="K540" s="48">
        <v>0</v>
      </c>
      <c r="L540" s="48">
        <v>0</v>
      </c>
      <c r="M540" s="48">
        <v>0</v>
      </c>
      <c r="N540" s="48">
        <v>0</v>
      </c>
      <c r="O540" s="48">
        <f t="shared" si="99"/>
        <v>397.50398999999999</v>
      </c>
      <c r="P540" s="48">
        <f t="shared" si="100"/>
        <v>336.04009000000002</v>
      </c>
      <c r="Q540" s="48">
        <v>98.159559999999999</v>
      </c>
      <c r="R540" s="48">
        <v>83.615130000000008</v>
      </c>
      <c r="S540" s="48">
        <v>87.266589999999994</v>
      </c>
      <c r="T540" s="48">
        <v>72.722160000000002</v>
      </c>
      <c r="U540" s="48">
        <v>10.89297</v>
      </c>
      <c r="V540" s="48">
        <v>10.89297</v>
      </c>
      <c r="W540" s="48">
        <v>281.51682</v>
      </c>
      <c r="X540" s="48">
        <v>234.59735000000001</v>
      </c>
      <c r="Y540" s="48">
        <v>0</v>
      </c>
      <c r="Z540" s="48">
        <v>0</v>
      </c>
      <c r="AA540" s="49">
        <f t="shared" si="101"/>
        <v>17.82761</v>
      </c>
      <c r="AB540" s="49">
        <f t="shared" si="102"/>
        <v>17.82761</v>
      </c>
      <c r="AC540" s="49">
        <v>4.69625</v>
      </c>
      <c r="AD540" s="49">
        <v>1.40638</v>
      </c>
      <c r="AE540" s="49">
        <v>2.3389500000000001</v>
      </c>
      <c r="AF540" s="49">
        <v>9.0959999999999999E-2</v>
      </c>
      <c r="AG540" s="49">
        <v>0</v>
      </c>
      <c r="AH540" s="49">
        <v>0</v>
      </c>
      <c r="AI540" s="49">
        <v>0</v>
      </c>
      <c r="AJ540" s="49">
        <v>0</v>
      </c>
      <c r="AK540" s="49">
        <v>0</v>
      </c>
      <c r="AL540" s="49">
        <v>0</v>
      </c>
      <c r="AM540" s="49">
        <v>0</v>
      </c>
      <c r="AN540" s="49">
        <v>0</v>
      </c>
      <c r="AO540" s="49">
        <v>0</v>
      </c>
      <c r="AP540" s="49">
        <v>9.2950700000000008</v>
      </c>
      <c r="AQ540" s="47" t="s">
        <v>1734</v>
      </c>
      <c r="AR540" s="48">
        <v>336.04008999999996</v>
      </c>
      <c r="AT540" s="46" t="s">
        <v>1443</v>
      </c>
      <c r="AU540" s="45">
        <v>0</v>
      </c>
      <c r="AV540" s="44" t="s">
        <v>3659</v>
      </c>
      <c r="AW540" s="43">
        <v>44370</v>
      </c>
      <c r="AX540" s="42">
        <v>0.45833000000000002</v>
      </c>
      <c r="AY540" s="41">
        <v>15</v>
      </c>
      <c r="AZ540" s="40"/>
      <c r="BA540" s="40"/>
      <c r="BB540" s="40"/>
      <c r="BC540" s="40"/>
      <c r="BD540" s="40"/>
      <c r="BE540" s="40"/>
      <c r="BF540" s="39" t="s">
        <v>2695</v>
      </c>
      <c r="BG540" s="38">
        <v>44742</v>
      </c>
      <c r="BK540" s="37"/>
      <c r="BL540" s="37"/>
      <c r="BM540" s="37"/>
      <c r="BN540" s="32"/>
      <c r="BP540" s="36"/>
      <c r="BQ540" s="36"/>
      <c r="BR540" s="36"/>
      <c r="CE540" s="35">
        <f t="shared" si="103"/>
        <v>0</v>
      </c>
      <c r="CF540" s="33">
        <f t="shared" si="104"/>
        <v>0</v>
      </c>
      <c r="CG540" s="34">
        <f t="shared" si="105"/>
        <v>10.89297</v>
      </c>
      <c r="CH540" s="33">
        <f t="shared" si="106"/>
        <v>72.722160000000002</v>
      </c>
    </row>
    <row r="541" spans="1:86" ht="45" customHeight="1" x14ac:dyDescent="0.25">
      <c r="A541" s="53">
        <v>0</v>
      </c>
      <c r="B541" s="52" t="s">
        <v>2683</v>
      </c>
      <c r="C541" s="51">
        <v>300000004213</v>
      </c>
      <c r="D541" s="51">
        <v>1020206212</v>
      </c>
      <c r="E541" s="50" t="s">
        <v>1735</v>
      </c>
      <c r="F541" s="48">
        <v>0</v>
      </c>
      <c r="G541" s="48">
        <v>0</v>
      </c>
      <c r="H541" s="48">
        <v>0</v>
      </c>
      <c r="I541" s="48">
        <v>0</v>
      </c>
      <c r="J541" s="48">
        <v>0</v>
      </c>
      <c r="K541" s="48">
        <v>0</v>
      </c>
      <c r="L541" s="48">
        <v>0</v>
      </c>
      <c r="M541" s="48">
        <v>0</v>
      </c>
      <c r="N541" s="48">
        <v>0</v>
      </c>
      <c r="O541" s="48">
        <f t="shared" si="99"/>
        <v>49.848469999999992</v>
      </c>
      <c r="P541" s="48">
        <f t="shared" si="100"/>
        <v>42.850399999999993</v>
      </c>
      <c r="Q541" s="48">
        <v>28.920069999999999</v>
      </c>
      <c r="R541" s="48">
        <v>24.723679999999998</v>
      </c>
      <c r="S541" s="48">
        <v>25.178360000000001</v>
      </c>
      <c r="T541" s="48">
        <v>20.98197</v>
      </c>
      <c r="U541" s="48">
        <v>3.7417099999999999</v>
      </c>
      <c r="V541" s="48">
        <v>3.7417099999999999</v>
      </c>
      <c r="W541" s="48">
        <v>16.810079999999999</v>
      </c>
      <c r="X541" s="48">
        <v>14.0084</v>
      </c>
      <c r="Y541" s="48">
        <v>0</v>
      </c>
      <c r="Z541" s="48">
        <v>0</v>
      </c>
      <c r="AA541" s="49">
        <f t="shared" si="101"/>
        <v>4.1183199999999998</v>
      </c>
      <c r="AB541" s="49">
        <f t="shared" si="102"/>
        <v>4.1183199999999998</v>
      </c>
      <c r="AC541" s="49">
        <v>1.61432</v>
      </c>
      <c r="AD541" s="49">
        <v>0.48343999999999998</v>
      </c>
      <c r="AE541" s="49">
        <v>0.80401</v>
      </c>
      <c r="AF541" s="49">
        <v>3.1269999999999999E-2</v>
      </c>
      <c r="AG541" s="49">
        <v>0</v>
      </c>
      <c r="AH541" s="49">
        <v>0</v>
      </c>
      <c r="AI541" s="49">
        <v>0</v>
      </c>
      <c r="AJ541" s="49">
        <v>0</v>
      </c>
      <c r="AK541" s="49">
        <v>0</v>
      </c>
      <c r="AL541" s="49">
        <v>0</v>
      </c>
      <c r="AM541" s="49">
        <v>0</v>
      </c>
      <c r="AN541" s="49">
        <v>0</v>
      </c>
      <c r="AO541" s="49">
        <v>0</v>
      </c>
      <c r="AP541" s="49">
        <v>1.1852799999999999</v>
      </c>
      <c r="AQ541" s="47" t="s">
        <v>1736</v>
      </c>
      <c r="AR541" s="48">
        <v>42.850399999999993</v>
      </c>
      <c r="AT541" s="46" t="s">
        <v>1443</v>
      </c>
      <c r="AU541" s="45">
        <v>0</v>
      </c>
      <c r="AV541" s="44" t="s">
        <v>3660</v>
      </c>
      <c r="AW541" s="43">
        <v>44187</v>
      </c>
      <c r="AX541" s="42">
        <v>0.45833000000000002</v>
      </c>
      <c r="AY541" s="41">
        <v>15</v>
      </c>
      <c r="AZ541" s="40"/>
      <c r="BA541" s="40"/>
      <c r="BB541" s="40"/>
      <c r="BC541" s="40"/>
      <c r="BD541" s="40"/>
      <c r="BE541" s="40"/>
      <c r="BF541" s="39" t="s">
        <v>2695</v>
      </c>
      <c r="BG541" s="38">
        <v>44742</v>
      </c>
      <c r="BK541" s="37"/>
      <c r="BL541" s="37"/>
      <c r="BM541" s="37"/>
      <c r="BN541" s="32"/>
      <c r="BP541" s="36"/>
      <c r="BQ541" s="36"/>
      <c r="BR541" s="36"/>
      <c r="CE541" s="35">
        <f t="shared" si="103"/>
        <v>0</v>
      </c>
      <c r="CF541" s="33">
        <f t="shared" si="104"/>
        <v>0</v>
      </c>
      <c r="CG541" s="34">
        <f t="shared" si="105"/>
        <v>3.7417099999999999</v>
      </c>
      <c r="CH541" s="33">
        <f t="shared" si="106"/>
        <v>20.98197</v>
      </c>
    </row>
    <row r="542" spans="1:86" ht="45" customHeight="1" x14ac:dyDescent="0.25">
      <c r="A542" s="53">
        <v>0</v>
      </c>
      <c r="B542" s="52" t="s">
        <v>2683</v>
      </c>
      <c r="C542" s="51">
        <v>300000004208</v>
      </c>
      <c r="D542" s="51">
        <v>1020206620</v>
      </c>
      <c r="E542" s="50" t="s">
        <v>1737</v>
      </c>
      <c r="F542" s="48">
        <v>0</v>
      </c>
      <c r="G542" s="48">
        <v>0</v>
      </c>
      <c r="H542" s="48">
        <v>0</v>
      </c>
      <c r="I542" s="48">
        <v>0</v>
      </c>
      <c r="J542" s="48">
        <v>0</v>
      </c>
      <c r="K542" s="48">
        <v>0</v>
      </c>
      <c r="L542" s="48">
        <v>0</v>
      </c>
      <c r="M542" s="48">
        <v>0</v>
      </c>
      <c r="N542" s="48">
        <v>0</v>
      </c>
      <c r="O542" s="48">
        <f t="shared" si="99"/>
        <v>121.28941</v>
      </c>
      <c r="P542" s="48">
        <f t="shared" si="100"/>
        <v>102.83845000000001</v>
      </c>
      <c r="Q542" s="48">
        <v>107.05118</v>
      </c>
      <c r="R542" s="48">
        <v>90.97326000000001</v>
      </c>
      <c r="S542" s="48">
        <v>96.467529999999996</v>
      </c>
      <c r="T542" s="48">
        <v>80.389610000000005</v>
      </c>
      <c r="U542" s="48">
        <v>10.58365</v>
      </c>
      <c r="V542" s="48">
        <v>10.58365</v>
      </c>
      <c r="W542" s="48">
        <v>14.23823</v>
      </c>
      <c r="X542" s="48">
        <v>11.86519</v>
      </c>
      <c r="Y542" s="48">
        <v>0</v>
      </c>
      <c r="Z542" s="48">
        <v>0</v>
      </c>
      <c r="AA542" s="49">
        <f t="shared" si="101"/>
        <v>0</v>
      </c>
      <c r="AB542" s="49">
        <f t="shared" si="102"/>
        <v>0</v>
      </c>
      <c r="AC542" s="49">
        <v>0</v>
      </c>
      <c r="AD542" s="49">
        <v>0</v>
      </c>
      <c r="AE542" s="49">
        <v>0</v>
      </c>
      <c r="AF542" s="49">
        <v>0</v>
      </c>
      <c r="AG542" s="49">
        <v>0</v>
      </c>
      <c r="AH542" s="49">
        <v>0</v>
      </c>
      <c r="AI542" s="49">
        <v>0</v>
      </c>
      <c r="AJ542" s="49">
        <v>0</v>
      </c>
      <c r="AK542" s="49">
        <v>0</v>
      </c>
      <c r="AL542" s="49">
        <v>0</v>
      </c>
      <c r="AM542" s="49">
        <v>0</v>
      </c>
      <c r="AN542" s="49">
        <v>0</v>
      </c>
      <c r="AO542" s="49">
        <v>0</v>
      </c>
      <c r="AP542" s="49">
        <v>0</v>
      </c>
      <c r="AQ542" s="47" t="s">
        <v>1738</v>
      </c>
      <c r="AR542" s="48">
        <v>102.83845000000001</v>
      </c>
      <c r="AT542" s="46" t="s">
        <v>1651</v>
      </c>
      <c r="AU542" s="45">
        <v>1</v>
      </c>
      <c r="AV542" s="44" t="s">
        <v>3661</v>
      </c>
      <c r="AW542" s="43">
        <v>44455</v>
      </c>
      <c r="AX542" s="42">
        <v>39.736350000000002</v>
      </c>
      <c r="AY542" s="41">
        <v>15</v>
      </c>
      <c r="AZ542" s="40"/>
      <c r="BA542" s="40"/>
      <c r="BB542" s="40"/>
      <c r="BC542" s="40"/>
      <c r="BD542" s="40"/>
      <c r="BE542" s="40"/>
      <c r="BF542" s="39" t="s">
        <v>2695</v>
      </c>
      <c r="BG542" s="38">
        <v>44680</v>
      </c>
      <c r="BK542" s="37"/>
      <c r="BL542" s="37"/>
      <c r="BM542" s="37"/>
      <c r="BN542" s="32"/>
      <c r="BP542" s="36"/>
      <c r="BQ542" s="36"/>
      <c r="BR542" s="36"/>
      <c r="CE542" s="35">
        <f t="shared" si="103"/>
        <v>0</v>
      </c>
      <c r="CF542" s="33">
        <f t="shared" si="104"/>
        <v>0</v>
      </c>
      <c r="CG542" s="34">
        <f t="shared" si="105"/>
        <v>10.58365</v>
      </c>
      <c r="CH542" s="33">
        <f t="shared" si="106"/>
        <v>80.389610000000005</v>
      </c>
    </row>
    <row r="543" spans="1:86" ht="60" customHeight="1" x14ac:dyDescent="0.25">
      <c r="A543" s="53">
        <v>0</v>
      </c>
      <c r="B543" s="52" t="s">
        <v>2683</v>
      </c>
      <c r="C543" s="51">
        <v>300000004169</v>
      </c>
      <c r="D543" s="51">
        <v>1020206127</v>
      </c>
      <c r="E543" s="50" t="s">
        <v>1739</v>
      </c>
      <c r="F543" s="48">
        <v>0</v>
      </c>
      <c r="G543" s="48">
        <v>0</v>
      </c>
      <c r="H543" s="48">
        <v>0</v>
      </c>
      <c r="I543" s="48">
        <v>0</v>
      </c>
      <c r="J543" s="48">
        <v>0</v>
      </c>
      <c r="K543" s="48">
        <v>0</v>
      </c>
      <c r="L543" s="48">
        <v>0</v>
      </c>
      <c r="M543" s="48">
        <v>0</v>
      </c>
      <c r="N543" s="48">
        <v>0</v>
      </c>
      <c r="O543" s="48">
        <f t="shared" si="99"/>
        <v>270.25173000000001</v>
      </c>
      <c r="P543" s="48">
        <f t="shared" si="100"/>
        <v>236.49773000000002</v>
      </c>
      <c r="Q543" s="48">
        <v>243.38512</v>
      </c>
      <c r="R543" s="48">
        <v>212.43280000000001</v>
      </c>
      <c r="S543" s="48">
        <v>185.7139</v>
      </c>
      <c r="T543" s="48">
        <v>154.76158000000001</v>
      </c>
      <c r="U543" s="48">
        <v>57.671220000000005</v>
      </c>
      <c r="V543" s="48">
        <v>57.671220000000005</v>
      </c>
      <c r="W543" s="48">
        <v>16.810079999999999</v>
      </c>
      <c r="X543" s="48">
        <v>14.0084</v>
      </c>
      <c r="Y543" s="48">
        <v>0</v>
      </c>
      <c r="Z543" s="48">
        <v>0</v>
      </c>
      <c r="AA543" s="49">
        <f t="shared" si="101"/>
        <v>10.05653</v>
      </c>
      <c r="AB543" s="49">
        <f t="shared" si="102"/>
        <v>10.05653</v>
      </c>
      <c r="AC543" s="49">
        <v>6.4052699999999998</v>
      </c>
      <c r="AD543" s="49">
        <v>2.1248499999999999</v>
      </c>
      <c r="AE543" s="49">
        <v>1.3607899999999999</v>
      </c>
      <c r="AF543" s="49">
        <v>0.16561999999999999</v>
      </c>
      <c r="AG543" s="49">
        <v>0</v>
      </c>
      <c r="AH543" s="49">
        <v>0</v>
      </c>
      <c r="AI543" s="49">
        <v>0</v>
      </c>
      <c r="AJ543" s="49">
        <v>0</v>
      </c>
      <c r="AK543" s="49">
        <v>0</v>
      </c>
      <c r="AL543" s="49">
        <v>0</v>
      </c>
      <c r="AM543" s="49">
        <v>0</v>
      </c>
      <c r="AN543" s="49">
        <v>0</v>
      </c>
      <c r="AO543" s="49">
        <v>0</v>
      </c>
      <c r="AP543" s="49">
        <v>0</v>
      </c>
      <c r="AQ543" s="47" t="s">
        <v>1740</v>
      </c>
      <c r="AR543" s="48">
        <v>236.49773000000002</v>
      </c>
      <c r="AT543" s="46" t="s">
        <v>1443</v>
      </c>
      <c r="AU543" s="45">
        <v>0</v>
      </c>
      <c r="AV543" s="44" t="s">
        <v>3662</v>
      </c>
      <c r="AW543" s="43">
        <v>44040</v>
      </c>
      <c r="AX543" s="42">
        <v>0.45833000000000002</v>
      </c>
      <c r="AY543" s="41">
        <v>15</v>
      </c>
      <c r="AZ543" s="40"/>
      <c r="BA543" s="40"/>
      <c r="BB543" s="40"/>
      <c r="BC543" s="40"/>
      <c r="BD543" s="40"/>
      <c r="BE543" s="40"/>
      <c r="BF543" s="39" t="s">
        <v>2695</v>
      </c>
      <c r="BG543" s="38">
        <v>44680</v>
      </c>
      <c r="BK543" s="37"/>
      <c r="BL543" s="37"/>
      <c r="BM543" s="37"/>
      <c r="BN543" s="32"/>
      <c r="BP543" s="36"/>
      <c r="BQ543" s="36"/>
      <c r="BR543" s="36"/>
      <c r="CE543" s="35">
        <f t="shared" si="103"/>
        <v>0</v>
      </c>
      <c r="CF543" s="33">
        <f t="shared" si="104"/>
        <v>0</v>
      </c>
      <c r="CG543" s="34">
        <f t="shared" si="105"/>
        <v>57.671220000000005</v>
      </c>
      <c r="CH543" s="33">
        <f t="shared" si="106"/>
        <v>154.76158000000001</v>
      </c>
    </row>
    <row r="544" spans="1:86" ht="75" customHeight="1" x14ac:dyDescent="0.25">
      <c r="A544" s="53">
        <v>0</v>
      </c>
      <c r="B544" s="52" t="s">
        <v>2683</v>
      </c>
      <c r="C544" s="51">
        <v>300000004312</v>
      </c>
      <c r="D544" s="51">
        <v>1020306515</v>
      </c>
      <c r="E544" s="50" t="s">
        <v>1741</v>
      </c>
      <c r="F544" s="48">
        <v>0</v>
      </c>
      <c r="G544" s="48">
        <v>0</v>
      </c>
      <c r="H544" s="48">
        <v>0</v>
      </c>
      <c r="I544" s="48">
        <v>0</v>
      </c>
      <c r="J544" s="48">
        <v>0</v>
      </c>
      <c r="K544" s="48">
        <v>0</v>
      </c>
      <c r="L544" s="48">
        <v>0</v>
      </c>
      <c r="M544" s="48">
        <v>0</v>
      </c>
      <c r="N544" s="48">
        <v>0</v>
      </c>
      <c r="O544" s="48">
        <f t="shared" si="99"/>
        <v>265.04545999999999</v>
      </c>
      <c r="P544" s="48">
        <f t="shared" si="100"/>
        <v>231.05264999999997</v>
      </c>
      <c r="Q544" s="48">
        <v>233.31179</v>
      </c>
      <c r="R544" s="48">
        <v>202.12065999999999</v>
      </c>
      <c r="S544" s="48">
        <v>187.14678000000001</v>
      </c>
      <c r="T544" s="48">
        <v>155.95564999999999</v>
      </c>
      <c r="U544" s="48">
        <v>46.165009999999995</v>
      </c>
      <c r="V544" s="48">
        <v>46.165009999999995</v>
      </c>
      <c r="W544" s="48">
        <v>16.810079999999999</v>
      </c>
      <c r="X544" s="48">
        <v>14.0084</v>
      </c>
      <c r="Y544" s="48">
        <v>0</v>
      </c>
      <c r="Z544" s="48">
        <v>0</v>
      </c>
      <c r="AA544" s="49">
        <f t="shared" si="101"/>
        <v>14.923590000000001</v>
      </c>
      <c r="AB544" s="49">
        <f t="shared" si="102"/>
        <v>14.923590000000001</v>
      </c>
      <c r="AC544" s="49">
        <v>4.69625</v>
      </c>
      <c r="AD544" s="49">
        <v>1.40638</v>
      </c>
      <c r="AE544" s="49">
        <v>2.3389500000000001</v>
      </c>
      <c r="AF544" s="49">
        <v>9.0959999999999999E-2</v>
      </c>
      <c r="AG544" s="49">
        <v>0</v>
      </c>
      <c r="AH544" s="49">
        <v>0</v>
      </c>
      <c r="AI544" s="49">
        <v>0</v>
      </c>
      <c r="AJ544" s="49">
        <v>0</v>
      </c>
      <c r="AK544" s="49">
        <v>0</v>
      </c>
      <c r="AL544" s="49">
        <v>0</v>
      </c>
      <c r="AM544" s="49">
        <v>0</v>
      </c>
      <c r="AN544" s="49">
        <v>0</v>
      </c>
      <c r="AO544" s="49">
        <v>0</v>
      </c>
      <c r="AP544" s="49">
        <v>6.3910499999999999</v>
      </c>
      <c r="AQ544" s="47" t="s">
        <v>1742</v>
      </c>
      <c r="AR544" s="48">
        <v>231.05265</v>
      </c>
      <c r="AT544" s="46" t="s">
        <v>1443</v>
      </c>
      <c r="AU544" s="45">
        <v>0</v>
      </c>
      <c r="AV544" s="44" t="s">
        <v>3663</v>
      </c>
      <c r="AW544" s="43">
        <v>44315</v>
      </c>
      <c r="AX544" s="42">
        <v>0.45833000000000002</v>
      </c>
      <c r="AY544" s="41">
        <v>15</v>
      </c>
      <c r="AZ544" s="40"/>
      <c r="BA544" s="40"/>
      <c r="BB544" s="40"/>
      <c r="BC544" s="40"/>
      <c r="BD544" s="40"/>
      <c r="BE544" s="40"/>
      <c r="BF544" s="39" t="s">
        <v>2695</v>
      </c>
      <c r="BG544" s="38">
        <v>44742</v>
      </c>
      <c r="BK544" s="37"/>
      <c r="BL544" s="37"/>
      <c r="BM544" s="37"/>
      <c r="BN544" s="32"/>
      <c r="BP544" s="36"/>
      <c r="BQ544" s="36"/>
      <c r="BR544" s="36"/>
      <c r="CE544" s="35">
        <f t="shared" si="103"/>
        <v>0</v>
      </c>
      <c r="CF544" s="33">
        <f t="shared" si="104"/>
        <v>0</v>
      </c>
      <c r="CG544" s="34">
        <f t="shared" si="105"/>
        <v>46.165009999999995</v>
      </c>
      <c r="CH544" s="33">
        <f t="shared" si="106"/>
        <v>155.95564999999999</v>
      </c>
    </row>
    <row r="545" spans="1:86" ht="105" customHeight="1" x14ac:dyDescent="0.25">
      <c r="A545" s="53">
        <v>0</v>
      </c>
      <c r="B545" s="52" t="s">
        <v>2683</v>
      </c>
      <c r="C545" s="51">
        <v>300000004345</v>
      </c>
      <c r="D545" s="51">
        <v>1020206723</v>
      </c>
      <c r="E545" s="50" t="s">
        <v>1743</v>
      </c>
      <c r="F545" s="48">
        <v>0</v>
      </c>
      <c r="G545" s="48">
        <v>0</v>
      </c>
      <c r="H545" s="48">
        <v>0</v>
      </c>
      <c r="I545" s="48">
        <v>0</v>
      </c>
      <c r="J545" s="48">
        <v>0</v>
      </c>
      <c r="K545" s="48">
        <v>0</v>
      </c>
      <c r="L545" s="48">
        <v>0</v>
      </c>
      <c r="M545" s="48">
        <v>0</v>
      </c>
      <c r="N545" s="48">
        <v>0</v>
      </c>
      <c r="O545" s="48">
        <f t="shared" si="99"/>
        <v>1319.0493499999998</v>
      </c>
      <c r="P545" s="48">
        <f t="shared" si="100"/>
        <v>1159.9393299999999</v>
      </c>
      <c r="Q545" s="48">
        <v>570.55554999999993</v>
      </c>
      <c r="R545" s="48">
        <v>519.54070000000002</v>
      </c>
      <c r="S545" s="48">
        <v>306.08909999999997</v>
      </c>
      <c r="T545" s="48">
        <v>255.07425000000001</v>
      </c>
      <c r="U545" s="48">
        <v>264.46645000000001</v>
      </c>
      <c r="V545" s="48">
        <v>264.46645000000001</v>
      </c>
      <c r="W545" s="48">
        <v>648.57104000000004</v>
      </c>
      <c r="X545" s="48">
        <v>540.47586999999999</v>
      </c>
      <c r="Y545" s="48">
        <v>0</v>
      </c>
      <c r="Z545" s="48">
        <v>0</v>
      </c>
      <c r="AA545" s="49">
        <f t="shared" si="101"/>
        <v>99.922760000000011</v>
      </c>
      <c r="AB545" s="49">
        <f t="shared" si="102"/>
        <v>99.922760000000011</v>
      </c>
      <c r="AC545" s="49">
        <v>25.427849999999999</v>
      </c>
      <c r="AD545" s="49">
        <v>8.4353099999999994</v>
      </c>
      <c r="AE545" s="49">
        <v>5.4021100000000004</v>
      </c>
      <c r="AF545" s="49">
        <v>0.65749000000000002</v>
      </c>
      <c r="AG545" s="49">
        <v>0</v>
      </c>
      <c r="AH545" s="49">
        <v>0</v>
      </c>
      <c r="AI545" s="49">
        <v>0</v>
      </c>
      <c r="AJ545" s="49">
        <v>0</v>
      </c>
      <c r="AK545" s="49">
        <v>0</v>
      </c>
      <c r="AL545" s="49">
        <v>0</v>
      </c>
      <c r="AM545" s="49">
        <v>60</v>
      </c>
      <c r="AN545" s="49">
        <v>0</v>
      </c>
      <c r="AO545" s="49">
        <v>0</v>
      </c>
      <c r="AP545" s="49">
        <v>0</v>
      </c>
      <c r="AQ545" s="47" t="s">
        <v>1744</v>
      </c>
      <c r="AR545" s="48">
        <v>1159.9393299999999</v>
      </c>
      <c r="AT545" s="46" t="s">
        <v>1443</v>
      </c>
      <c r="AU545" s="45">
        <v>0</v>
      </c>
      <c r="AV545" s="44" t="s">
        <v>3664</v>
      </c>
      <c r="AW545" s="43" t="s">
        <v>3665</v>
      </c>
      <c r="AX545" s="42" t="s">
        <v>3280</v>
      </c>
      <c r="AY545" s="41" t="s">
        <v>1473</v>
      </c>
      <c r="AZ545" s="40"/>
      <c r="BA545" s="40"/>
      <c r="BB545" s="40"/>
      <c r="BC545" s="40"/>
      <c r="BD545" s="40"/>
      <c r="BE545" s="40"/>
      <c r="BF545" s="39" t="s">
        <v>2695</v>
      </c>
      <c r="BG545" s="38">
        <v>44680</v>
      </c>
      <c r="BK545" s="37"/>
      <c r="BL545" s="37"/>
      <c r="BM545" s="37"/>
      <c r="BN545" s="32"/>
      <c r="BP545" s="36"/>
      <c r="BQ545" s="36"/>
      <c r="BR545" s="36"/>
      <c r="CE545" s="35">
        <f t="shared" si="103"/>
        <v>0</v>
      </c>
      <c r="CF545" s="33">
        <f t="shared" si="104"/>
        <v>0</v>
      </c>
      <c r="CG545" s="34">
        <f t="shared" si="105"/>
        <v>264.46645000000001</v>
      </c>
      <c r="CH545" s="33">
        <f t="shared" si="106"/>
        <v>255.07425000000001</v>
      </c>
    </row>
    <row r="546" spans="1:86" ht="60" customHeight="1" x14ac:dyDescent="0.25">
      <c r="A546" s="53">
        <v>0</v>
      </c>
      <c r="B546" s="52" t="s">
        <v>2683</v>
      </c>
      <c r="C546" s="51">
        <v>300000003937</v>
      </c>
      <c r="D546" s="51">
        <v>1020205633</v>
      </c>
      <c r="E546" s="50" t="s">
        <v>1745</v>
      </c>
      <c r="F546" s="48">
        <v>0</v>
      </c>
      <c r="G546" s="48">
        <v>0</v>
      </c>
      <c r="H546" s="48">
        <v>0</v>
      </c>
      <c r="I546" s="48">
        <v>0</v>
      </c>
      <c r="J546" s="48">
        <v>0</v>
      </c>
      <c r="K546" s="48">
        <v>0</v>
      </c>
      <c r="L546" s="48">
        <v>0</v>
      </c>
      <c r="M546" s="48">
        <v>0</v>
      </c>
      <c r="N546" s="48">
        <v>0</v>
      </c>
      <c r="O546" s="48">
        <f t="shared" si="99"/>
        <v>228.08203</v>
      </c>
      <c r="P546" s="48">
        <f t="shared" si="100"/>
        <v>203.33266</v>
      </c>
      <c r="Q546" s="48">
        <v>171.26009999999999</v>
      </c>
      <c r="R546" s="48">
        <v>149.31241</v>
      </c>
      <c r="S546" s="48">
        <v>131.68612999999999</v>
      </c>
      <c r="T546" s="48">
        <v>109.73844</v>
      </c>
      <c r="U546" s="48">
        <v>39.573970000000003</v>
      </c>
      <c r="V546" s="48">
        <v>39.573970000000003</v>
      </c>
      <c r="W546" s="48">
        <v>16.810079999999999</v>
      </c>
      <c r="X546" s="48">
        <v>14.0084</v>
      </c>
      <c r="Y546" s="48">
        <v>0</v>
      </c>
      <c r="Z546" s="48">
        <v>0</v>
      </c>
      <c r="AA546" s="49">
        <f t="shared" si="101"/>
        <v>40.011850000000003</v>
      </c>
      <c r="AB546" s="49">
        <f t="shared" si="102"/>
        <v>40.011850000000003</v>
      </c>
      <c r="AC546" s="49">
        <v>25.4846</v>
      </c>
      <c r="AD546" s="49">
        <v>8.4541199999999996</v>
      </c>
      <c r="AE546" s="49">
        <v>5.4141700000000004</v>
      </c>
      <c r="AF546" s="49">
        <v>0.65895999999999999</v>
      </c>
      <c r="AG546" s="49">
        <v>0</v>
      </c>
      <c r="AH546" s="49">
        <v>0</v>
      </c>
      <c r="AI546" s="49">
        <v>0</v>
      </c>
      <c r="AJ546" s="49">
        <v>0</v>
      </c>
      <c r="AK546" s="49">
        <v>0</v>
      </c>
      <c r="AL546" s="49">
        <v>0</v>
      </c>
      <c r="AM546" s="49">
        <v>0</v>
      </c>
      <c r="AN546" s="49">
        <v>0</v>
      </c>
      <c r="AO546" s="49">
        <v>0</v>
      </c>
      <c r="AP546" s="49">
        <v>0</v>
      </c>
      <c r="AQ546" s="47" t="s">
        <v>1746</v>
      </c>
      <c r="AR546" s="48">
        <v>203.33266</v>
      </c>
      <c r="AT546" s="46" t="s">
        <v>1443</v>
      </c>
      <c r="AU546" s="45">
        <v>0</v>
      </c>
      <c r="AV546" s="44" t="s">
        <v>3666</v>
      </c>
      <c r="AW546" s="43" t="s">
        <v>3667</v>
      </c>
      <c r="AX546" s="42" t="s">
        <v>3250</v>
      </c>
      <c r="AY546" s="41" t="s">
        <v>1444</v>
      </c>
      <c r="AZ546" s="40"/>
      <c r="BA546" s="40"/>
      <c r="BB546" s="40"/>
      <c r="BC546" s="40"/>
      <c r="BD546" s="40"/>
      <c r="BE546" s="40"/>
      <c r="BF546" s="39" t="s">
        <v>2695</v>
      </c>
      <c r="BG546" s="38">
        <v>44680</v>
      </c>
      <c r="BK546" s="37"/>
      <c r="BL546" s="37"/>
      <c r="BM546" s="37"/>
      <c r="BN546" s="32"/>
      <c r="BP546" s="36"/>
      <c r="BQ546" s="36"/>
      <c r="BR546" s="36"/>
      <c r="CE546" s="35">
        <f t="shared" si="103"/>
        <v>0</v>
      </c>
      <c r="CF546" s="33">
        <f t="shared" si="104"/>
        <v>0</v>
      </c>
      <c r="CG546" s="34">
        <f t="shared" si="105"/>
        <v>39.573970000000003</v>
      </c>
      <c r="CH546" s="33">
        <f t="shared" si="106"/>
        <v>109.73844</v>
      </c>
    </row>
    <row r="547" spans="1:86" ht="60" customHeight="1" x14ac:dyDescent="0.25">
      <c r="A547" s="53">
        <v>0</v>
      </c>
      <c r="B547" s="52" t="s">
        <v>2683</v>
      </c>
      <c r="C547" s="51">
        <v>300000004289</v>
      </c>
      <c r="D547" s="51">
        <v>1020305965</v>
      </c>
      <c r="E547" s="50" t="s">
        <v>1747</v>
      </c>
      <c r="F547" s="48">
        <v>0</v>
      </c>
      <c r="G547" s="48">
        <v>0</v>
      </c>
      <c r="H547" s="48">
        <v>0</v>
      </c>
      <c r="I547" s="48">
        <v>0</v>
      </c>
      <c r="J547" s="48">
        <v>0</v>
      </c>
      <c r="K547" s="48">
        <v>0</v>
      </c>
      <c r="L547" s="48">
        <v>0</v>
      </c>
      <c r="M547" s="48">
        <v>0</v>
      </c>
      <c r="N547" s="48">
        <v>0</v>
      </c>
      <c r="O547" s="48">
        <f t="shared" si="99"/>
        <v>126.55339000000001</v>
      </c>
      <c r="P547" s="48">
        <f t="shared" si="100"/>
        <v>115.58956999999999</v>
      </c>
      <c r="Q547" s="48">
        <v>109.74331000000001</v>
      </c>
      <c r="R547" s="48">
        <v>101.58117</v>
      </c>
      <c r="S547" s="48">
        <v>48.972830000000002</v>
      </c>
      <c r="T547" s="48">
        <v>40.810690000000001</v>
      </c>
      <c r="U547" s="48">
        <v>60.770479999999999</v>
      </c>
      <c r="V547" s="48">
        <v>60.770479999999999</v>
      </c>
      <c r="W547" s="48">
        <v>16.810079999999999</v>
      </c>
      <c r="X547" s="48">
        <v>14.0084</v>
      </c>
      <c r="Y547" s="48">
        <v>0</v>
      </c>
      <c r="Z547" s="48">
        <v>0</v>
      </c>
      <c r="AA547" s="49">
        <f t="shared" si="101"/>
        <v>0</v>
      </c>
      <c r="AB547" s="49">
        <f t="shared" si="102"/>
        <v>0</v>
      </c>
      <c r="AC547" s="49">
        <v>0</v>
      </c>
      <c r="AD547" s="49">
        <v>0</v>
      </c>
      <c r="AE547" s="49">
        <v>0</v>
      </c>
      <c r="AF547" s="49">
        <v>0</v>
      </c>
      <c r="AG547" s="49">
        <v>0</v>
      </c>
      <c r="AH547" s="49">
        <v>0</v>
      </c>
      <c r="AI547" s="49">
        <v>0</v>
      </c>
      <c r="AJ547" s="49">
        <v>0</v>
      </c>
      <c r="AK547" s="49">
        <v>0</v>
      </c>
      <c r="AL547" s="49">
        <v>0</v>
      </c>
      <c r="AM547" s="49">
        <v>0</v>
      </c>
      <c r="AN547" s="49">
        <v>0</v>
      </c>
      <c r="AO547" s="49">
        <v>0</v>
      </c>
      <c r="AP547" s="49">
        <v>0</v>
      </c>
      <c r="AQ547" s="47" t="s">
        <v>1748</v>
      </c>
      <c r="AR547" s="48">
        <v>115.58956999999999</v>
      </c>
      <c r="AT547" s="46" t="s">
        <v>1651</v>
      </c>
      <c r="AU547" s="45">
        <v>1</v>
      </c>
      <c r="AV547" s="44" t="s">
        <v>3668</v>
      </c>
      <c r="AW547" s="43">
        <v>44279</v>
      </c>
      <c r="AX547" s="42">
        <v>39.736350000000002</v>
      </c>
      <c r="AY547" s="41">
        <v>15</v>
      </c>
      <c r="AZ547" s="40"/>
      <c r="BA547" s="40"/>
      <c r="BB547" s="40"/>
      <c r="BC547" s="40"/>
      <c r="BD547" s="40"/>
      <c r="BE547" s="40"/>
      <c r="BF547" s="39" t="s">
        <v>2695</v>
      </c>
      <c r="BG547" s="38">
        <v>44680</v>
      </c>
      <c r="BK547" s="37"/>
      <c r="BL547" s="37"/>
      <c r="BM547" s="37"/>
      <c r="BN547" s="32"/>
      <c r="BP547" s="36"/>
      <c r="BQ547" s="36"/>
      <c r="BR547" s="36"/>
      <c r="CE547" s="35">
        <f t="shared" si="103"/>
        <v>0</v>
      </c>
      <c r="CF547" s="33">
        <f t="shared" si="104"/>
        <v>0</v>
      </c>
      <c r="CG547" s="34">
        <f t="shared" si="105"/>
        <v>60.770479999999999</v>
      </c>
      <c r="CH547" s="33">
        <f t="shared" si="106"/>
        <v>40.810690000000001</v>
      </c>
    </row>
    <row r="548" spans="1:86" ht="120" customHeight="1" x14ac:dyDescent="0.25">
      <c r="A548" s="53">
        <v>0</v>
      </c>
      <c r="B548" s="52" t="s">
        <v>2683</v>
      </c>
      <c r="C548" s="51">
        <v>300000004328</v>
      </c>
      <c r="D548" s="51">
        <v>1020206627</v>
      </c>
      <c r="E548" s="50" t="s">
        <v>2854</v>
      </c>
      <c r="F548" s="48">
        <v>0</v>
      </c>
      <c r="G548" s="48">
        <v>0</v>
      </c>
      <c r="H548" s="48">
        <v>0</v>
      </c>
      <c r="I548" s="48">
        <v>0</v>
      </c>
      <c r="J548" s="48">
        <v>0</v>
      </c>
      <c r="K548" s="48">
        <v>0</v>
      </c>
      <c r="L548" s="48">
        <v>0</v>
      </c>
      <c r="M548" s="48">
        <v>0</v>
      </c>
      <c r="N548" s="48">
        <v>0</v>
      </c>
      <c r="O548" s="48">
        <f t="shared" si="99"/>
        <v>413.15184000000005</v>
      </c>
      <c r="P548" s="48">
        <f t="shared" si="100"/>
        <v>388.31817999999998</v>
      </c>
      <c r="Q548" s="48">
        <v>334.50548000000003</v>
      </c>
      <c r="R548" s="48">
        <v>311.14256999999998</v>
      </c>
      <c r="S548" s="48">
        <v>140.17746</v>
      </c>
      <c r="T548" s="48">
        <v>116.81455</v>
      </c>
      <c r="U548" s="48">
        <v>194.32802000000001</v>
      </c>
      <c r="V548" s="48">
        <v>194.32802000000001</v>
      </c>
      <c r="W548" s="48">
        <v>8.8244799999999994</v>
      </c>
      <c r="X548" s="48">
        <v>7.3537299999999997</v>
      </c>
      <c r="Y548" s="48">
        <v>0</v>
      </c>
      <c r="Z548" s="48">
        <v>0</v>
      </c>
      <c r="AA548" s="49">
        <f t="shared" si="101"/>
        <v>69.821880000000007</v>
      </c>
      <c r="AB548" s="49">
        <f t="shared" si="102"/>
        <v>69.821880000000007</v>
      </c>
      <c r="AC548" s="49">
        <v>0.66435</v>
      </c>
      <c r="AD548" s="49">
        <v>0.19420999999999999</v>
      </c>
      <c r="AE548" s="49">
        <v>62.013670000000005</v>
      </c>
      <c r="AF548" s="49">
        <v>1.6990000000000002E-2</v>
      </c>
      <c r="AG548" s="49">
        <v>0</v>
      </c>
      <c r="AH548" s="49">
        <v>0</v>
      </c>
      <c r="AI548" s="49">
        <v>0</v>
      </c>
      <c r="AJ548" s="49">
        <v>0</v>
      </c>
      <c r="AK548" s="49">
        <v>0</v>
      </c>
      <c r="AL548" s="49">
        <v>0</v>
      </c>
      <c r="AM548" s="49">
        <v>6.9326600000000003</v>
      </c>
      <c r="AN548" s="49">
        <v>0</v>
      </c>
      <c r="AO548" s="49">
        <v>0</v>
      </c>
      <c r="AP548" s="49">
        <v>0</v>
      </c>
      <c r="AQ548" s="47" t="s">
        <v>3669</v>
      </c>
      <c r="AR548" s="48">
        <v>0</v>
      </c>
      <c r="AT548" s="46" t="s">
        <v>1443</v>
      </c>
      <c r="AU548" s="45">
        <v>0</v>
      </c>
      <c r="AV548" s="44" t="s">
        <v>3670</v>
      </c>
      <c r="AW548" s="43" t="s">
        <v>3671</v>
      </c>
      <c r="AX548" s="42" t="s">
        <v>3280</v>
      </c>
      <c r="AY548" s="41" t="s">
        <v>3672</v>
      </c>
      <c r="AZ548" s="40"/>
      <c r="BA548" s="40"/>
      <c r="BB548" s="40"/>
      <c r="BC548" s="40"/>
      <c r="BD548" s="40"/>
      <c r="BE548" s="40"/>
      <c r="BF548" s="39">
        <v>0</v>
      </c>
      <c r="BG548" s="38">
        <v>0</v>
      </c>
      <c r="BK548" s="37"/>
      <c r="BL548" s="37"/>
      <c r="BM548" s="37"/>
      <c r="BN548" s="32"/>
      <c r="BP548" s="36"/>
      <c r="BQ548" s="36"/>
      <c r="BR548" s="36"/>
      <c r="CE548" s="35">
        <f t="shared" si="103"/>
        <v>0</v>
      </c>
      <c r="CF548" s="33">
        <f t="shared" si="104"/>
        <v>0</v>
      </c>
      <c r="CG548" s="34">
        <f t="shared" si="105"/>
        <v>194.32802000000001</v>
      </c>
      <c r="CH548" s="33">
        <f t="shared" si="106"/>
        <v>116.81455</v>
      </c>
    </row>
    <row r="549" spans="1:86" ht="60" customHeight="1" x14ac:dyDescent="0.25">
      <c r="A549" s="53">
        <v>0</v>
      </c>
      <c r="B549" s="52" t="s">
        <v>2683</v>
      </c>
      <c r="C549" s="51">
        <v>300000004315</v>
      </c>
      <c r="D549" s="51">
        <v>1020205301</v>
      </c>
      <c r="E549" s="50" t="s">
        <v>1749</v>
      </c>
      <c r="F549" s="48">
        <v>0</v>
      </c>
      <c r="G549" s="48">
        <v>0</v>
      </c>
      <c r="H549" s="48">
        <v>0</v>
      </c>
      <c r="I549" s="48">
        <v>0</v>
      </c>
      <c r="J549" s="48">
        <v>0</v>
      </c>
      <c r="K549" s="48">
        <v>0</v>
      </c>
      <c r="L549" s="48">
        <v>0</v>
      </c>
      <c r="M549" s="48">
        <v>0</v>
      </c>
      <c r="N549" s="48">
        <v>0</v>
      </c>
      <c r="O549" s="48">
        <f t="shared" si="99"/>
        <v>36.64358</v>
      </c>
      <c r="P549" s="48">
        <f t="shared" si="100"/>
        <v>31.904409999999999</v>
      </c>
      <c r="Q549" s="48">
        <v>36.64358</v>
      </c>
      <c r="R549" s="48">
        <v>31.904409999999999</v>
      </c>
      <c r="S549" s="48">
        <v>28.435030000000001</v>
      </c>
      <c r="T549" s="48">
        <v>23.69586</v>
      </c>
      <c r="U549" s="48">
        <v>8.2085500000000007</v>
      </c>
      <c r="V549" s="48">
        <v>8.2085500000000007</v>
      </c>
      <c r="W549" s="48">
        <v>0</v>
      </c>
      <c r="X549" s="48">
        <v>0</v>
      </c>
      <c r="Y549" s="48">
        <v>0</v>
      </c>
      <c r="Z549" s="48">
        <v>0</v>
      </c>
      <c r="AA549" s="49">
        <f t="shared" si="101"/>
        <v>0</v>
      </c>
      <c r="AB549" s="49">
        <f t="shared" si="102"/>
        <v>0</v>
      </c>
      <c r="AC549" s="49">
        <v>0</v>
      </c>
      <c r="AD549" s="49">
        <v>0</v>
      </c>
      <c r="AE549" s="49">
        <v>0</v>
      </c>
      <c r="AF549" s="49">
        <v>0</v>
      </c>
      <c r="AG549" s="49">
        <v>0</v>
      </c>
      <c r="AH549" s="49">
        <v>0</v>
      </c>
      <c r="AI549" s="49">
        <v>0</v>
      </c>
      <c r="AJ549" s="49">
        <v>0</v>
      </c>
      <c r="AK549" s="49">
        <v>0</v>
      </c>
      <c r="AL549" s="49">
        <v>0</v>
      </c>
      <c r="AM549" s="49">
        <v>0</v>
      </c>
      <c r="AN549" s="49">
        <v>0</v>
      </c>
      <c r="AO549" s="49">
        <v>0</v>
      </c>
      <c r="AP549" s="49">
        <v>0</v>
      </c>
      <c r="AQ549" s="47" t="s">
        <v>1750</v>
      </c>
      <c r="AR549" s="48">
        <v>31.904409999999999</v>
      </c>
      <c r="AT549" s="46" t="s">
        <v>1443</v>
      </c>
      <c r="AU549" s="45">
        <v>0</v>
      </c>
      <c r="AV549" s="44" t="s">
        <v>3673</v>
      </c>
      <c r="AW549" s="43" t="s">
        <v>3674</v>
      </c>
      <c r="AX549" s="42" t="s">
        <v>3250</v>
      </c>
      <c r="AY549" s="41" t="s">
        <v>1444</v>
      </c>
      <c r="AZ549" s="40"/>
      <c r="BA549" s="40"/>
      <c r="BB549" s="40"/>
      <c r="BC549" s="40"/>
      <c r="BD549" s="40"/>
      <c r="BE549" s="40"/>
      <c r="BF549" s="39" t="s">
        <v>2695</v>
      </c>
      <c r="BG549" s="38">
        <v>44680</v>
      </c>
      <c r="BK549" s="37"/>
      <c r="BL549" s="37"/>
      <c r="BM549" s="37"/>
      <c r="BN549" s="32"/>
      <c r="BP549" s="36"/>
      <c r="BQ549" s="36"/>
      <c r="BR549" s="36"/>
      <c r="CE549" s="35">
        <f t="shared" si="103"/>
        <v>0</v>
      </c>
      <c r="CF549" s="33">
        <f t="shared" si="104"/>
        <v>0</v>
      </c>
      <c r="CG549" s="34">
        <f t="shared" si="105"/>
        <v>8.2085500000000007</v>
      </c>
      <c r="CH549" s="33">
        <f t="shared" si="106"/>
        <v>23.69586</v>
      </c>
    </row>
    <row r="550" spans="1:86" ht="45" customHeight="1" x14ac:dyDescent="0.25">
      <c r="A550" s="53">
        <v>0</v>
      </c>
      <c r="B550" s="52" t="s">
        <v>2683</v>
      </c>
      <c r="C550" s="51">
        <v>300000004319</v>
      </c>
      <c r="D550" s="51">
        <v>1020206116</v>
      </c>
      <c r="E550" s="50" t="s">
        <v>1751</v>
      </c>
      <c r="F550" s="48">
        <v>0</v>
      </c>
      <c r="G550" s="48">
        <v>0</v>
      </c>
      <c r="H550" s="48">
        <v>0</v>
      </c>
      <c r="I550" s="48">
        <v>0</v>
      </c>
      <c r="J550" s="48">
        <v>0</v>
      </c>
      <c r="K550" s="48">
        <v>0</v>
      </c>
      <c r="L550" s="48">
        <v>0</v>
      </c>
      <c r="M550" s="48">
        <v>0</v>
      </c>
      <c r="N550" s="48">
        <v>0</v>
      </c>
      <c r="O550" s="48">
        <f t="shared" si="99"/>
        <v>145.53019</v>
      </c>
      <c r="P550" s="48">
        <f t="shared" si="100"/>
        <v>125.28213</v>
      </c>
      <c r="Q550" s="48">
        <v>128.72011000000001</v>
      </c>
      <c r="R550" s="48">
        <v>111.27373</v>
      </c>
      <c r="S550" s="48">
        <v>104.67825999999999</v>
      </c>
      <c r="T550" s="48">
        <v>87.231880000000004</v>
      </c>
      <c r="U550" s="48">
        <v>24.04185</v>
      </c>
      <c r="V550" s="48">
        <v>24.04185</v>
      </c>
      <c r="W550" s="48">
        <v>16.810079999999999</v>
      </c>
      <c r="X550" s="48">
        <v>14.0084</v>
      </c>
      <c r="Y550" s="48">
        <v>0</v>
      </c>
      <c r="Z550" s="48">
        <v>0</v>
      </c>
      <c r="AA550" s="49">
        <f t="shared" si="101"/>
        <v>0</v>
      </c>
      <c r="AB550" s="49">
        <f t="shared" si="102"/>
        <v>0</v>
      </c>
      <c r="AC550" s="49">
        <v>0</v>
      </c>
      <c r="AD550" s="49">
        <v>0</v>
      </c>
      <c r="AE550" s="49">
        <v>0</v>
      </c>
      <c r="AF550" s="49">
        <v>0</v>
      </c>
      <c r="AG550" s="49">
        <v>0</v>
      </c>
      <c r="AH550" s="49">
        <v>0</v>
      </c>
      <c r="AI550" s="49">
        <v>0</v>
      </c>
      <c r="AJ550" s="49">
        <v>0</v>
      </c>
      <c r="AK550" s="49">
        <v>0</v>
      </c>
      <c r="AL550" s="49">
        <v>0</v>
      </c>
      <c r="AM550" s="49">
        <v>0</v>
      </c>
      <c r="AN550" s="49">
        <v>0</v>
      </c>
      <c r="AO550" s="49">
        <v>0</v>
      </c>
      <c r="AP550" s="49">
        <v>0</v>
      </c>
      <c r="AQ550" s="47" t="s">
        <v>1752</v>
      </c>
      <c r="AR550" s="48">
        <v>125.28213</v>
      </c>
      <c r="AT550" s="46" t="s">
        <v>1443</v>
      </c>
      <c r="AU550" s="45">
        <v>0</v>
      </c>
      <c r="AV550" s="44" t="s">
        <v>3675</v>
      </c>
      <c r="AW550" s="43">
        <v>44277</v>
      </c>
      <c r="AX550" s="42">
        <v>0.45833000000000002</v>
      </c>
      <c r="AY550" s="41">
        <v>15</v>
      </c>
      <c r="AZ550" s="40"/>
      <c r="BA550" s="40"/>
      <c r="BB550" s="40"/>
      <c r="BC550" s="40"/>
      <c r="BD550" s="40"/>
      <c r="BE550" s="40"/>
      <c r="BF550" s="39" t="s">
        <v>2695</v>
      </c>
      <c r="BG550" s="38">
        <v>44680</v>
      </c>
      <c r="BK550" s="37"/>
      <c r="BL550" s="37"/>
      <c r="BM550" s="37"/>
      <c r="BN550" s="32"/>
      <c r="BP550" s="36"/>
      <c r="BQ550" s="36"/>
      <c r="BR550" s="36"/>
      <c r="CE550" s="35">
        <f t="shared" si="103"/>
        <v>0</v>
      </c>
      <c r="CF550" s="33">
        <f t="shared" si="104"/>
        <v>0</v>
      </c>
      <c r="CG550" s="34">
        <f t="shared" si="105"/>
        <v>24.04185</v>
      </c>
      <c r="CH550" s="33">
        <f t="shared" si="106"/>
        <v>87.231880000000004</v>
      </c>
    </row>
    <row r="551" spans="1:86" ht="45" customHeight="1" x14ac:dyDescent="0.25">
      <c r="A551" s="53">
        <v>0</v>
      </c>
      <c r="B551" s="52" t="s">
        <v>2683</v>
      </c>
      <c r="C551" s="51">
        <v>300000004326</v>
      </c>
      <c r="D551" s="51">
        <v>1020205933</v>
      </c>
      <c r="E551" s="50" t="s">
        <v>1753</v>
      </c>
      <c r="F551" s="48">
        <v>0</v>
      </c>
      <c r="G551" s="48">
        <v>0</v>
      </c>
      <c r="H551" s="48">
        <v>0</v>
      </c>
      <c r="I551" s="48">
        <v>0</v>
      </c>
      <c r="J551" s="48">
        <v>0</v>
      </c>
      <c r="K551" s="48">
        <v>0</v>
      </c>
      <c r="L551" s="48">
        <v>0</v>
      </c>
      <c r="M551" s="48">
        <v>0</v>
      </c>
      <c r="N551" s="48">
        <v>0</v>
      </c>
      <c r="O551" s="48">
        <f t="shared" si="99"/>
        <v>103.78246</v>
      </c>
      <c r="P551" s="48">
        <f t="shared" si="100"/>
        <v>94.828239999999994</v>
      </c>
      <c r="Q551" s="48">
        <v>86.972380000000001</v>
      </c>
      <c r="R551" s="48">
        <v>80.819839999999999</v>
      </c>
      <c r="S551" s="48">
        <v>36.91525</v>
      </c>
      <c r="T551" s="48">
        <v>30.762709999999998</v>
      </c>
      <c r="U551" s="48">
        <v>50.057130000000001</v>
      </c>
      <c r="V551" s="48">
        <v>50.057130000000001</v>
      </c>
      <c r="W551" s="48">
        <v>16.810079999999999</v>
      </c>
      <c r="X551" s="48">
        <v>14.0084</v>
      </c>
      <c r="Y551" s="48">
        <v>0</v>
      </c>
      <c r="Z551" s="48">
        <v>0</v>
      </c>
      <c r="AA551" s="49">
        <f t="shared" si="101"/>
        <v>0</v>
      </c>
      <c r="AB551" s="49">
        <f t="shared" si="102"/>
        <v>0</v>
      </c>
      <c r="AC551" s="49">
        <v>0</v>
      </c>
      <c r="AD551" s="49">
        <v>0</v>
      </c>
      <c r="AE551" s="49">
        <v>0</v>
      </c>
      <c r="AF551" s="49">
        <v>0</v>
      </c>
      <c r="AG551" s="49">
        <v>0</v>
      </c>
      <c r="AH551" s="49">
        <v>0</v>
      </c>
      <c r="AI551" s="49">
        <v>0</v>
      </c>
      <c r="AJ551" s="49">
        <v>0</v>
      </c>
      <c r="AK551" s="49">
        <v>0</v>
      </c>
      <c r="AL551" s="49">
        <v>0</v>
      </c>
      <c r="AM551" s="49">
        <v>0</v>
      </c>
      <c r="AN551" s="49">
        <v>0</v>
      </c>
      <c r="AO551" s="49">
        <v>0</v>
      </c>
      <c r="AP551" s="49">
        <v>0</v>
      </c>
      <c r="AQ551" s="47" t="s">
        <v>1754</v>
      </c>
      <c r="AR551" s="48">
        <v>94.828239999999994</v>
      </c>
      <c r="AT551" s="46" t="s">
        <v>1443</v>
      </c>
      <c r="AU551" s="45">
        <v>0</v>
      </c>
      <c r="AV551" s="44" t="s">
        <v>3676</v>
      </c>
      <c r="AW551" s="43" t="s">
        <v>3677</v>
      </c>
      <c r="AX551" s="42" t="s">
        <v>3250</v>
      </c>
      <c r="AY551" s="41" t="s">
        <v>1755</v>
      </c>
      <c r="AZ551" s="40"/>
      <c r="BA551" s="40"/>
      <c r="BB551" s="40"/>
      <c r="BC551" s="40"/>
      <c r="BD551" s="40"/>
      <c r="BE551" s="40"/>
      <c r="BF551" s="39" t="s">
        <v>2695</v>
      </c>
      <c r="BG551" s="38">
        <v>44680</v>
      </c>
      <c r="BK551" s="37"/>
      <c r="BL551" s="37"/>
      <c r="BM551" s="37"/>
      <c r="BN551" s="32"/>
      <c r="BP551" s="36"/>
      <c r="BQ551" s="36"/>
      <c r="BR551" s="36"/>
      <c r="CE551" s="35">
        <f t="shared" si="103"/>
        <v>0</v>
      </c>
      <c r="CF551" s="33">
        <f t="shared" si="104"/>
        <v>0</v>
      </c>
      <c r="CG551" s="34">
        <f t="shared" si="105"/>
        <v>50.057130000000001</v>
      </c>
      <c r="CH551" s="33">
        <f t="shared" si="106"/>
        <v>30.762709999999998</v>
      </c>
    </row>
    <row r="552" spans="1:86" ht="60" customHeight="1" x14ac:dyDescent="0.25">
      <c r="A552" s="53">
        <v>0</v>
      </c>
      <c r="B552" s="52" t="s">
        <v>2683</v>
      </c>
      <c r="C552" s="51">
        <v>300000004371</v>
      </c>
      <c r="D552" s="51">
        <v>1020206915</v>
      </c>
      <c r="E552" s="50" t="s">
        <v>1756</v>
      </c>
      <c r="F552" s="48">
        <v>0</v>
      </c>
      <c r="G552" s="48">
        <v>0</v>
      </c>
      <c r="H552" s="48">
        <v>0</v>
      </c>
      <c r="I552" s="48">
        <v>0</v>
      </c>
      <c r="J552" s="48">
        <v>0</v>
      </c>
      <c r="K552" s="48">
        <v>0</v>
      </c>
      <c r="L552" s="48">
        <v>0</v>
      </c>
      <c r="M552" s="48">
        <v>0</v>
      </c>
      <c r="N552" s="48">
        <v>0</v>
      </c>
      <c r="O552" s="48">
        <f t="shared" si="99"/>
        <v>123.71226</v>
      </c>
      <c r="P552" s="48">
        <f t="shared" si="100"/>
        <v>114.07589999999999</v>
      </c>
      <c r="Q552" s="48">
        <v>106.90218</v>
      </c>
      <c r="R552" s="48">
        <v>100.0675</v>
      </c>
      <c r="S552" s="48">
        <v>41.00806</v>
      </c>
      <c r="T552" s="48">
        <v>34.173380000000002</v>
      </c>
      <c r="U552" s="48">
        <v>65.894120000000001</v>
      </c>
      <c r="V552" s="48">
        <v>65.894120000000001</v>
      </c>
      <c r="W552" s="48">
        <v>16.810079999999999</v>
      </c>
      <c r="X552" s="48">
        <v>14.0084</v>
      </c>
      <c r="Y552" s="48">
        <v>0</v>
      </c>
      <c r="Z552" s="48">
        <v>0</v>
      </c>
      <c r="AA552" s="49">
        <f t="shared" si="101"/>
        <v>0</v>
      </c>
      <c r="AB552" s="49">
        <f t="shared" si="102"/>
        <v>0</v>
      </c>
      <c r="AC552" s="49">
        <v>0</v>
      </c>
      <c r="AD552" s="49">
        <v>0</v>
      </c>
      <c r="AE552" s="49">
        <v>0</v>
      </c>
      <c r="AF552" s="49">
        <v>0</v>
      </c>
      <c r="AG552" s="49">
        <v>0</v>
      </c>
      <c r="AH552" s="49">
        <v>0</v>
      </c>
      <c r="AI552" s="49">
        <v>0</v>
      </c>
      <c r="AJ552" s="49">
        <v>0</v>
      </c>
      <c r="AK552" s="49">
        <v>0</v>
      </c>
      <c r="AL552" s="49">
        <v>0</v>
      </c>
      <c r="AM552" s="49">
        <v>0</v>
      </c>
      <c r="AN552" s="49">
        <v>0</v>
      </c>
      <c r="AO552" s="49">
        <v>0</v>
      </c>
      <c r="AP552" s="49">
        <v>0</v>
      </c>
      <c r="AQ552" s="47" t="s">
        <v>1757</v>
      </c>
      <c r="AR552" s="48">
        <v>114.07589999999999</v>
      </c>
      <c r="AT552" s="46" t="s">
        <v>1443</v>
      </c>
      <c r="AU552" s="45">
        <v>0</v>
      </c>
      <c r="AV552" s="44" t="s">
        <v>3678</v>
      </c>
      <c r="AW552" s="43">
        <v>44151</v>
      </c>
      <c r="AX552" s="42">
        <v>0.45833000000000002</v>
      </c>
      <c r="AY552" s="41">
        <v>15</v>
      </c>
      <c r="AZ552" s="40"/>
      <c r="BA552" s="40"/>
      <c r="BB552" s="40"/>
      <c r="BC552" s="40"/>
      <c r="BD552" s="40"/>
      <c r="BE552" s="40"/>
      <c r="BF552" s="39" t="s">
        <v>2695</v>
      </c>
      <c r="BG552" s="38">
        <v>44680</v>
      </c>
      <c r="BK552" s="37"/>
      <c r="BL552" s="37"/>
      <c r="BM552" s="37"/>
      <c r="BN552" s="32"/>
      <c r="BP552" s="36"/>
      <c r="BQ552" s="36"/>
      <c r="BR552" s="36"/>
      <c r="CE552" s="35">
        <f t="shared" si="103"/>
        <v>0</v>
      </c>
      <c r="CF552" s="33">
        <f t="shared" si="104"/>
        <v>0</v>
      </c>
      <c r="CG552" s="34">
        <f t="shared" si="105"/>
        <v>65.894120000000001</v>
      </c>
      <c r="CH552" s="33">
        <f t="shared" si="106"/>
        <v>34.173380000000002</v>
      </c>
    </row>
    <row r="553" spans="1:86" ht="45" customHeight="1" x14ac:dyDescent="0.25">
      <c r="A553" s="53">
        <v>0</v>
      </c>
      <c r="B553" s="52" t="s">
        <v>2683</v>
      </c>
      <c r="C553" s="51">
        <v>300000004323</v>
      </c>
      <c r="D553" s="51">
        <v>1020306394</v>
      </c>
      <c r="E553" s="50" t="s">
        <v>1758</v>
      </c>
      <c r="F553" s="48">
        <v>0</v>
      </c>
      <c r="G553" s="48">
        <v>0</v>
      </c>
      <c r="H553" s="48">
        <v>0</v>
      </c>
      <c r="I553" s="48">
        <v>0</v>
      </c>
      <c r="J553" s="48">
        <v>0</v>
      </c>
      <c r="K553" s="48">
        <v>0</v>
      </c>
      <c r="L553" s="48">
        <v>0</v>
      </c>
      <c r="M553" s="48">
        <v>0</v>
      </c>
      <c r="N553" s="48">
        <v>0</v>
      </c>
      <c r="O553" s="48">
        <f t="shared" si="99"/>
        <v>160.86974000000001</v>
      </c>
      <c r="P553" s="48">
        <f t="shared" si="100"/>
        <v>143.70981999999998</v>
      </c>
      <c r="Q553" s="48">
        <v>144.05966000000001</v>
      </c>
      <c r="R553" s="48">
        <v>129.70141999999998</v>
      </c>
      <c r="S553" s="48">
        <v>86.149460000000005</v>
      </c>
      <c r="T553" s="48">
        <v>71.791219999999996</v>
      </c>
      <c r="U553" s="48">
        <v>57.910200000000003</v>
      </c>
      <c r="V553" s="48">
        <v>57.910200000000003</v>
      </c>
      <c r="W553" s="48">
        <v>16.810079999999999</v>
      </c>
      <c r="X553" s="48">
        <v>14.0084</v>
      </c>
      <c r="Y553" s="48">
        <v>0</v>
      </c>
      <c r="Z553" s="48">
        <v>0</v>
      </c>
      <c r="AA553" s="49">
        <f t="shared" si="101"/>
        <v>0</v>
      </c>
      <c r="AB553" s="49">
        <f t="shared" si="102"/>
        <v>0</v>
      </c>
      <c r="AC553" s="49">
        <v>0</v>
      </c>
      <c r="AD553" s="49">
        <v>0</v>
      </c>
      <c r="AE553" s="49">
        <v>0</v>
      </c>
      <c r="AF553" s="49">
        <v>0</v>
      </c>
      <c r="AG553" s="49">
        <v>0</v>
      </c>
      <c r="AH553" s="49">
        <v>0</v>
      </c>
      <c r="AI553" s="49">
        <v>0</v>
      </c>
      <c r="AJ553" s="49">
        <v>0</v>
      </c>
      <c r="AK553" s="49">
        <v>0</v>
      </c>
      <c r="AL553" s="49">
        <v>0</v>
      </c>
      <c r="AM553" s="49">
        <v>0</v>
      </c>
      <c r="AN553" s="49">
        <v>0</v>
      </c>
      <c r="AO553" s="49">
        <v>0</v>
      </c>
      <c r="AP553" s="49">
        <v>0</v>
      </c>
      <c r="AQ553" s="47" t="s">
        <v>1759</v>
      </c>
      <c r="AR553" s="48">
        <v>143.70981999999998</v>
      </c>
      <c r="AT553" s="46" t="s">
        <v>1443</v>
      </c>
      <c r="AU553" s="45">
        <v>0</v>
      </c>
      <c r="AV553" s="44" t="s">
        <v>3679</v>
      </c>
      <c r="AW553" s="43">
        <v>44433</v>
      </c>
      <c r="AX553" s="42">
        <v>0.45833000000000002</v>
      </c>
      <c r="AY553" s="41">
        <v>15</v>
      </c>
      <c r="AZ553" s="40"/>
      <c r="BA553" s="40"/>
      <c r="BB553" s="40"/>
      <c r="BC553" s="40"/>
      <c r="BD553" s="40"/>
      <c r="BE553" s="40"/>
      <c r="BF553" s="39" t="s">
        <v>2695</v>
      </c>
      <c r="BG553" s="38">
        <v>44680</v>
      </c>
      <c r="BK553" s="37"/>
      <c r="BL553" s="37"/>
      <c r="BM553" s="37"/>
      <c r="BN553" s="32"/>
      <c r="BP553" s="36"/>
      <c r="BQ553" s="36"/>
      <c r="BR553" s="36"/>
      <c r="CE553" s="35">
        <f t="shared" si="103"/>
        <v>0</v>
      </c>
      <c r="CF553" s="33">
        <f t="shared" si="104"/>
        <v>0</v>
      </c>
      <c r="CG553" s="34">
        <f t="shared" si="105"/>
        <v>57.910200000000003</v>
      </c>
      <c r="CH553" s="33">
        <f t="shared" si="106"/>
        <v>71.791219999999996</v>
      </c>
    </row>
    <row r="554" spans="1:86" ht="45" customHeight="1" x14ac:dyDescent="0.25">
      <c r="A554" s="53">
        <v>0</v>
      </c>
      <c r="B554" s="52" t="s">
        <v>2683</v>
      </c>
      <c r="C554" s="51">
        <v>300000004216</v>
      </c>
      <c r="D554" s="51">
        <v>1020205707</v>
      </c>
      <c r="E554" s="50" t="s">
        <v>1760</v>
      </c>
      <c r="F554" s="48">
        <v>0</v>
      </c>
      <c r="G554" s="48">
        <v>0</v>
      </c>
      <c r="H554" s="48">
        <v>0</v>
      </c>
      <c r="I554" s="48">
        <v>0</v>
      </c>
      <c r="J554" s="48">
        <v>0</v>
      </c>
      <c r="K554" s="48">
        <v>0</v>
      </c>
      <c r="L554" s="48">
        <v>0</v>
      </c>
      <c r="M554" s="48">
        <v>0</v>
      </c>
      <c r="N554" s="48">
        <v>0</v>
      </c>
      <c r="O554" s="48">
        <f t="shared" si="99"/>
        <v>93.525719999999993</v>
      </c>
      <c r="P554" s="48">
        <f t="shared" si="100"/>
        <v>84.996759999999995</v>
      </c>
      <c r="Q554" s="48">
        <v>86.864229999999992</v>
      </c>
      <c r="R554" s="48">
        <v>79.445519999999988</v>
      </c>
      <c r="S554" s="48">
        <v>44.512270000000001</v>
      </c>
      <c r="T554" s="48">
        <v>37.093559999999997</v>
      </c>
      <c r="U554" s="48">
        <v>42.351959999999998</v>
      </c>
      <c r="V554" s="48">
        <v>42.351959999999998</v>
      </c>
      <c r="W554" s="48">
        <v>6.6614899999999997</v>
      </c>
      <c r="X554" s="48">
        <v>5.55124</v>
      </c>
      <c r="Y554" s="48">
        <v>0</v>
      </c>
      <c r="Z554" s="48">
        <v>0</v>
      </c>
      <c r="AA554" s="49">
        <f t="shared" si="101"/>
        <v>0</v>
      </c>
      <c r="AB554" s="49">
        <f t="shared" si="102"/>
        <v>0</v>
      </c>
      <c r="AC554" s="49">
        <v>0</v>
      </c>
      <c r="AD554" s="49">
        <v>0</v>
      </c>
      <c r="AE554" s="49">
        <v>0</v>
      </c>
      <c r="AF554" s="49">
        <v>0</v>
      </c>
      <c r="AG554" s="49">
        <v>0</v>
      </c>
      <c r="AH554" s="49">
        <v>0</v>
      </c>
      <c r="AI554" s="49">
        <v>0</v>
      </c>
      <c r="AJ554" s="49">
        <v>0</v>
      </c>
      <c r="AK554" s="49">
        <v>0</v>
      </c>
      <c r="AL554" s="49">
        <v>0</v>
      </c>
      <c r="AM554" s="49">
        <v>0</v>
      </c>
      <c r="AN554" s="49">
        <v>0</v>
      </c>
      <c r="AO554" s="49">
        <v>0</v>
      </c>
      <c r="AP554" s="49">
        <v>0</v>
      </c>
      <c r="AQ554" s="47" t="s">
        <v>1761</v>
      </c>
      <c r="AR554" s="48">
        <v>84.996759999999995</v>
      </c>
      <c r="AT554" s="46" t="s">
        <v>1651</v>
      </c>
      <c r="AU554" s="45">
        <v>1</v>
      </c>
      <c r="AV554" s="44" t="s">
        <v>3680</v>
      </c>
      <c r="AW554" s="43">
        <v>44239</v>
      </c>
      <c r="AX554" s="42">
        <v>28.266999999999999</v>
      </c>
      <c r="AY554" s="41">
        <v>7</v>
      </c>
      <c r="AZ554" s="40"/>
      <c r="BA554" s="40"/>
      <c r="BB554" s="40"/>
      <c r="BC554" s="40"/>
      <c r="BD554" s="40"/>
      <c r="BE554" s="40"/>
      <c r="BF554" s="39" t="s">
        <v>2695</v>
      </c>
      <c r="BG554" s="38">
        <v>44680</v>
      </c>
      <c r="BK554" s="37"/>
      <c r="BL554" s="37"/>
      <c r="BM554" s="37"/>
      <c r="BN554" s="32"/>
      <c r="BP554" s="36"/>
      <c r="BQ554" s="36"/>
      <c r="BR554" s="36"/>
      <c r="CE554" s="35">
        <f t="shared" si="103"/>
        <v>0</v>
      </c>
      <c r="CF554" s="33">
        <f t="shared" si="104"/>
        <v>0</v>
      </c>
      <c r="CG554" s="34">
        <f t="shared" si="105"/>
        <v>42.351959999999998</v>
      </c>
      <c r="CH554" s="33">
        <f t="shared" si="106"/>
        <v>37.093559999999997</v>
      </c>
    </row>
    <row r="555" spans="1:86" ht="60" customHeight="1" x14ac:dyDescent="0.25">
      <c r="A555" s="53">
        <v>0</v>
      </c>
      <c r="B555" s="52" t="s">
        <v>2683</v>
      </c>
      <c r="C555" s="51">
        <v>300000004207</v>
      </c>
      <c r="D555" s="51">
        <v>1020204273</v>
      </c>
      <c r="E555" s="50" t="s">
        <v>1762</v>
      </c>
      <c r="F555" s="48">
        <v>0</v>
      </c>
      <c r="G555" s="48">
        <v>0</v>
      </c>
      <c r="H555" s="48">
        <v>0</v>
      </c>
      <c r="I555" s="48">
        <v>0</v>
      </c>
      <c r="J555" s="48">
        <v>0</v>
      </c>
      <c r="K555" s="48">
        <v>0</v>
      </c>
      <c r="L555" s="48">
        <v>0</v>
      </c>
      <c r="M555" s="48">
        <v>0</v>
      </c>
      <c r="N555" s="48">
        <v>0</v>
      </c>
      <c r="O555" s="48">
        <f t="shared" si="99"/>
        <v>33.859859999999998</v>
      </c>
      <c r="P555" s="48">
        <f t="shared" si="100"/>
        <v>29.639139999999998</v>
      </c>
      <c r="Q555" s="48">
        <v>33.859859999999998</v>
      </c>
      <c r="R555" s="48">
        <v>29.639139999999998</v>
      </c>
      <c r="S555" s="48">
        <v>25.32432</v>
      </c>
      <c r="T555" s="48">
        <v>21.1036</v>
      </c>
      <c r="U555" s="48">
        <v>8.5355399999999992</v>
      </c>
      <c r="V555" s="48">
        <v>8.5355399999999992</v>
      </c>
      <c r="W555" s="48">
        <v>0</v>
      </c>
      <c r="X555" s="48">
        <v>0</v>
      </c>
      <c r="Y555" s="48">
        <v>0</v>
      </c>
      <c r="Z555" s="48">
        <v>0</v>
      </c>
      <c r="AA555" s="49">
        <f t="shared" si="101"/>
        <v>0</v>
      </c>
      <c r="AB555" s="49">
        <f t="shared" si="102"/>
        <v>0</v>
      </c>
      <c r="AC555" s="49">
        <v>0</v>
      </c>
      <c r="AD555" s="49">
        <v>0</v>
      </c>
      <c r="AE555" s="49">
        <v>0</v>
      </c>
      <c r="AF555" s="49">
        <v>0</v>
      </c>
      <c r="AG555" s="49">
        <v>0</v>
      </c>
      <c r="AH555" s="49">
        <v>0</v>
      </c>
      <c r="AI555" s="49">
        <v>0</v>
      </c>
      <c r="AJ555" s="49">
        <v>0</v>
      </c>
      <c r="AK555" s="49">
        <v>0</v>
      </c>
      <c r="AL555" s="49">
        <v>0</v>
      </c>
      <c r="AM555" s="49">
        <v>0</v>
      </c>
      <c r="AN555" s="49">
        <v>0</v>
      </c>
      <c r="AO555" s="49">
        <v>0</v>
      </c>
      <c r="AP555" s="49">
        <v>0</v>
      </c>
      <c r="AQ555" s="47" t="s">
        <v>1763</v>
      </c>
      <c r="AR555" s="48">
        <v>29.639139999999998</v>
      </c>
      <c r="AT555" s="46" t="s">
        <v>1443</v>
      </c>
      <c r="AU555" s="45">
        <v>0</v>
      </c>
      <c r="AV555" s="44" t="s">
        <v>3681</v>
      </c>
      <c r="AW555" s="43">
        <v>43437</v>
      </c>
      <c r="AX555" s="42">
        <v>0.46610000000000001</v>
      </c>
      <c r="AY555" s="41">
        <v>15</v>
      </c>
      <c r="AZ555" s="40"/>
      <c r="BA555" s="40"/>
      <c r="BB555" s="40"/>
      <c r="BC555" s="40"/>
      <c r="BD555" s="40"/>
      <c r="BE555" s="40"/>
      <c r="BF555" s="39" t="s">
        <v>2695</v>
      </c>
      <c r="BG555" s="38">
        <v>44680</v>
      </c>
      <c r="BK555" s="37"/>
      <c r="BL555" s="37"/>
      <c r="BM555" s="37"/>
      <c r="BN555" s="32"/>
      <c r="BP555" s="36"/>
      <c r="BQ555" s="36"/>
      <c r="BR555" s="36"/>
      <c r="CE555" s="35">
        <f t="shared" si="103"/>
        <v>0</v>
      </c>
      <c r="CF555" s="33">
        <f t="shared" si="104"/>
        <v>0</v>
      </c>
      <c r="CG555" s="34">
        <f t="shared" si="105"/>
        <v>8.5355399999999992</v>
      </c>
      <c r="CH555" s="33">
        <f t="shared" si="106"/>
        <v>21.1036</v>
      </c>
    </row>
    <row r="556" spans="1:86" ht="60" customHeight="1" x14ac:dyDescent="0.25">
      <c r="A556" s="53">
        <v>0</v>
      </c>
      <c r="B556" s="52" t="s">
        <v>2683</v>
      </c>
      <c r="C556" s="51">
        <v>300000004201</v>
      </c>
      <c r="D556" s="51">
        <v>1020205121</v>
      </c>
      <c r="E556" s="50" t="s">
        <v>1764</v>
      </c>
      <c r="F556" s="48">
        <v>0</v>
      </c>
      <c r="G556" s="48">
        <v>0</v>
      </c>
      <c r="H556" s="48">
        <v>0</v>
      </c>
      <c r="I556" s="48">
        <v>0</v>
      </c>
      <c r="J556" s="48">
        <v>0</v>
      </c>
      <c r="K556" s="48">
        <v>0</v>
      </c>
      <c r="L556" s="48">
        <v>0</v>
      </c>
      <c r="M556" s="48">
        <v>0</v>
      </c>
      <c r="N556" s="48">
        <v>0</v>
      </c>
      <c r="O556" s="48">
        <f t="shared" si="99"/>
        <v>36.634180000000001</v>
      </c>
      <c r="P556" s="48">
        <f t="shared" si="100"/>
        <v>32.332940000000001</v>
      </c>
      <c r="Q556" s="48">
        <v>35.42145</v>
      </c>
      <c r="R556" s="48">
        <v>31.12021</v>
      </c>
      <c r="S556" s="48">
        <v>25.80744</v>
      </c>
      <c r="T556" s="48">
        <v>21.5062</v>
      </c>
      <c r="U556" s="48">
        <v>9.6140100000000004</v>
      </c>
      <c r="V556" s="48">
        <v>9.6140100000000004</v>
      </c>
      <c r="W556" s="48">
        <v>0</v>
      </c>
      <c r="X556" s="48">
        <v>0</v>
      </c>
      <c r="Y556" s="48">
        <v>0</v>
      </c>
      <c r="Z556" s="48">
        <v>0</v>
      </c>
      <c r="AA556" s="49">
        <f t="shared" si="101"/>
        <v>1.2127300000000001</v>
      </c>
      <c r="AB556" s="49">
        <f t="shared" si="102"/>
        <v>1.2127300000000001</v>
      </c>
      <c r="AC556" s="49">
        <v>0</v>
      </c>
      <c r="AD556" s="49">
        <v>0</v>
      </c>
      <c r="AE556" s="49">
        <v>0</v>
      </c>
      <c r="AF556" s="49">
        <v>0</v>
      </c>
      <c r="AG556" s="49">
        <v>0</v>
      </c>
      <c r="AH556" s="49">
        <v>0</v>
      </c>
      <c r="AI556" s="49">
        <v>0</v>
      </c>
      <c r="AJ556" s="49">
        <v>0</v>
      </c>
      <c r="AK556" s="49">
        <v>0</v>
      </c>
      <c r="AL556" s="49">
        <v>0</v>
      </c>
      <c r="AM556" s="49">
        <v>0</v>
      </c>
      <c r="AN556" s="49">
        <v>0</v>
      </c>
      <c r="AO556" s="49">
        <v>0</v>
      </c>
      <c r="AP556" s="49">
        <v>1.2127300000000001</v>
      </c>
      <c r="AQ556" s="47" t="s">
        <v>1765</v>
      </c>
      <c r="AR556" s="48">
        <v>32.332940000000001</v>
      </c>
      <c r="AT556" s="46" t="s">
        <v>1651</v>
      </c>
      <c r="AU556" s="45">
        <v>1</v>
      </c>
      <c r="AV556" s="44" t="s">
        <v>3682</v>
      </c>
      <c r="AW556" s="43">
        <v>43749</v>
      </c>
      <c r="AX556" s="42">
        <v>13.317</v>
      </c>
      <c r="AY556" s="41">
        <v>5</v>
      </c>
      <c r="AZ556" s="40"/>
      <c r="BA556" s="40"/>
      <c r="BB556" s="40"/>
      <c r="BC556" s="40"/>
      <c r="BD556" s="40"/>
      <c r="BE556" s="40"/>
      <c r="BF556" s="39" t="s">
        <v>2695</v>
      </c>
      <c r="BG556" s="38">
        <v>44680</v>
      </c>
      <c r="BK556" s="37"/>
      <c r="BL556" s="37"/>
      <c r="BM556" s="37"/>
      <c r="BN556" s="32"/>
      <c r="BP556" s="36"/>
      <c r="BQ556" s="36"/>
      <c r="BR556" s="36"/>
      <c r="CE556" s="35">
        <f t="shared" si="103"/>
        <v>0</v>
      </c>
      <c r="CF556" s="33">
        <f t="shared" si="104"/>
        <v>0</v>
      </c>
      <c r="CG556" s="34">
        <f t="shared" si="105"/>
        <v>9.6140100000000004</v>
      </c>
      <c r="CH556" s="33">
        <f t="shared" si="106"/>
        <v>21.5062</v>
      </c>
    </row>
    <row r="557" spans="1:86" ht="45" customHeight="1" x14ac:dyDescent="0.25">
      <c r="A557" s="53">
        <v>0</v>
      </c>
      <c r="B557" s="52" t="s">
        <v>2683</v>
      </c>
      <c r="C557" s="51">
        <v>300000004205</v>
      </c>
      <c r="D557" s="51">
        <v>1020304704</v>
      </c>
      <c r="E557" s="50" t="s">
        <v>1766</v>
      </c>
      <c r="F557" s="48">
        <v>0</v>
      </c>
      <c r="G557" s="48">
        <v>0</v>
      </c>
      <c r="H557" s="48">
        <v>0</v>
      </c>
      <c r="I557" s="48">
        <v>0</v>
      </c>
      <c r="J557" s="48">
        <v>0</v>
      </c>
      <c r="K557" s="48">
        <v>0</v>
      </c>
      <c r="L557" s="48">
        <v>0</v>
      </c>
      <c r="M557" s="48">
        <v>0</v>
      </c>
      <c r="N557" s="48">
        <v>0</v>
      </c>
      <c r="O557" s="48">
        <f t="shared" si="99"/>
        <v>34.003</v>
      </c>
      <c r="P557" s="48">
        <f t="shared" si="100"/>
        <v>29.820160000000001</v>
      </c>
      <c r="Q557" s="48">
        <v>34.003</v>
      </c>
      <c r="R557" s="48">
        <v>29.820160000000001</v>
      </c>
      <c r="S557" s="48">
        <v>25.097049999999999</v>
      </c>
      <c r="T557" s="48">
        <v>20.914210000000001</v>
      </c>
      <c r="U557" s="48">
        <v>8.9059500000000007</v>
      </c>
      <c r="V557" s="48">
        <v>8.9059500000000007</v>
      </c>
      <c r="W557" s="48">
        <v>0</v>
      </c>
      <c r="X557" s="48">
        <v>0</v>
      </c>
      <c r="Y557" s="48">
        <v>0</v>
      </c>
      <c r="Z557" s="48">
        <v>0</v>
      </c>
      <c r="AA557" s="49">
        <f t="shared" si="101"/>
        <v>0</v>
      </c>
      <c r="AB557" s="49">
        <f t="shared" si="102"/>
        <v>0</v>
      </c>
      <c r="AC557" s="49">
        <v>0</v>
      </c>
      <c r="AD557" s="49">
        <v>0</v>
      </c>
      <c r="AE557" s="49">
        <v>0</v>
      </c>
      <c r="AF557" s="49">
        <v>0</v>
      </c>
      <c r="AG557" s="49">
        <v>0</v>
      </c>
      <c r="AH557" s="49">
        <v>0</v>
      </c>
      <c r="AI557" s="49">
        <v>0</v>
      </c>
      <c r="AJ557" s="49">
        <v>0</v>
      </c>
      <c r="AK557" s="49">
        <v>0</v>
      </c>
      <c r="AL557" s="49">
        <v>0</v>
      </c>
      <c r="AM557" s="49">
        <v>0</v>
      </c>
      <c r="AN557" s="49">
        <v>0</v>
      </c>
      <c r="AO557" s="49">
        <v>0</v>
      </c>
      <c r="AP557" s="49">
        <v>0</v>
      </c>
      <c r="AQ557" s="47" t="s">
        <v>1767</v>
      </c>
      <c r="AR557" s="48">
        <v>29.820160000000001</v>
      </c>
      <c r="AT557" s="46" t="s">
        <v>1443</v>
      </c>
      <c r="AU557" s="45">
        <v>0</v>
      </c>
      <c r="AV557" s="44" t="s">
        <v>3683</v>
      </c>
      <c r="AW557" s="43">
        <v>43669</v>
      </c>
      <c r="AX557" s="42">
        <v>0.45833000000000002</v>
      </c>
      <c r="AY557" s="41">
        <v>10</v>
      </c>
      <c r="AZ557" s="40"/>
      <c r="BA557" s="40"/>
      <c r="BB557" s="40"/>
      <c r="BC557" s="40"/>
      <c r="BD557" s="40"/>
      <c r="BE557" s="40"/>
      <c r="BF557" s="39" t="s">
        <v>2695</v>
      </c>
      <c r="BG557" s="38">
        <v>44680</v>
      </c>
      <c r="BK557" s="37"/>
      <c r="BL557" s="37"/>
      <c r="BM557" s="37"/>
      <c r="BN557" s="32"/>
      <c r="BP557" s="36"/>
      <c r="BQ557" s="36"/>
      <c r="BR557" s="36"/>
      <c r="CE557" s="35">
        <f t="shared" si="103"/>
        <v>0</v>
      </c>
      <c r="CF557" s="33">
        <f t="shared" si="104"/>
        <v>0</v>
      </c>
      <c r="CG557" s="34">
        <f t="shared" si="105"/>
        <v>8.9059500000000007</v>
      </c>
      <c r="CH557" s="33">
        <f t="shared" si="106"/>
        <v>20.914210000000001</v>
      </c>
    </row>
    <row r="558" spans="1:86" ht="45" customHeight="1" x14ac:dyDescent="0.25">
      <c r="A558" s="53">
        <v>0</v>
      </c>
      <c r="B558" s="52" t="s">
        <v>2683</v>
      </c>
      <c r="C558" s="51">
        <v>300000004206</v>
      </c>
      <c r="D558" s="51">
        <v>1020304707</v>
      </c>
      <c r="E558" s="50" t="s">
        <v>1768</v>
      </c>
      <c r="F558" s="48">
        <v>0</v>
      </c>
      <c r="G558" s="48">
        <v>0</v>
      </c>
      <c r="H558" s="48">
        <v>0</v>
      </c>
      <c r="I558" s="48">
        <v>0</v>
      </c>
      <c r="J558" s="48">
        <v>0</v>
      </c>
      <c r="K558" s="48">
        <v>0</v>
      </c>
      <c r="L558" s="48">
        <v>0</v>
      </c>
      <c r="M558" s="48">
        <v>0</v>
      </c>
      <c r="N558" s="48">
        <v>0</v>
      </c>
      <c r="O558" s="48">
        <f t="shared" si="99"/>
        <v>33.202249999999999</v>
      </c>
      <c r="P558" s="48">
        <f t="shared" si="100"/>
        <v>29.165909999999997</v>
      </c>
      <c r="Q558" s="48">
        <v>33.202249999999999</v>
      </c>
      <c r="R558" s="48">
        <v>29.165909999999997</v>
      </c>
      <c r="S558" s="48">
        <v>24.218060000000001</v>
      </c>
      <c r="T558" s="48">
        <v>20.181719999999999</v>
      </c>
      <c r="U558" s="48">
        <v>8.9841899999999999</v>
      </c>
      <c r="V558" s="48">
        <v>8.9841899999999999</v>
      </c>
      <c r="W558" s="48">
        <v>0</v>
      </c>
      <c r="X558" s="48">
        <v>0</v>
      </c>
      <c r="Y558" s="48">
        <v>0</v>
      </c>
      <c r="Z558" s="48">
        <v>0</v>
      </c>
      <c r="AA558" s="49">
        <f t="shared" si="101"/>
        <v>0</v>
      </c>
      <c r="AB558" s="49">
        <f t="shared" si="102"/>
        <v>0</v>
      </c>
      <c r="AC558" s="49">
        <v>0</v>
      </c>
      <c r="AD558" s="49">
        <v>0</v>
      </c>
      <c r="AE558" s="49">
        <v>0</v>
      </c>
      <c r="AF558" s="49">
        <v>0</v>
      </c>
      <c r="AG558" s="49">
        <v>0</v>
      </c>
      <c r="AH558" s="49">
        <v>0</v>
      </c>
      <c r="AI558" s="49">
        <v>0</v>
      </c>
      <c r="AJ558" s="49">
        <v>0</v>
      </c>
      <c r="AK558" s="49">
        <v>0</v>
      </c>
      <c r="AL558" s="49">
        <v>0</v>
      </c>
      <c r="AM558" s="49">
        <v>0</v>
      </c>
      <c r="AN558" s="49">
        <v>0</v>
      </c>
      <c r="AO558" s="49">
        <v>0</v>
      </c>
      <c r="AP558" s="49">
        <v>0</v>
      </c>
      <c r="AQ558" s="47" t="s">
        <v>1769</v>
      </c>
      <c r="AR558" s="48">
        <v>29.165909999999997</v>
      </c>
      <c r="AT558" s="46" t="s">
        <v>1443</v>
      </c>
      <c r="AU558" s="45">
        <v>0</v>
      </c>
      <c r="AV558" s="44" t="s">
        <v>3684</v>
      </c>
      <c r="AW558" s="43">
        <v>43679</v>
      </c>
      <c r="AX558" s="42">
        <v>0.45833000000000002</v>
      </c>
      <c r="AY558" s="41">
        <v>5</v>
      </c>
      <c r="AZ558" s="40"/>
      <c r="BA558" s="40"/>
      <c r="BB558" s="40"/>
      <c r="BC558" s="40"/>
      <c r="BD558" s="40"/>
      <c r="BE558" s="40"/>
      <c r="BF558" s="39" t="s">
        <v>2695</v>
      </c>
      <c r="BG558" s="38">
        <v>44680</v>
      </c>
      <c r="BK558" s="37"/>
      <c r="BL558" s="37"/>
      <c r="BM558" s="37"/>
      <c r="BN558" s="32"/>
      <c r="BP558" s="36"/>
      <c r="BQ558" s="36"/>
      <c r="BR558" s="36"/>
      <c r="CE558" s="35">
        <f t="shared" si="103"/>
        <v>0</v>
      </c>
      <c r="CF558" s="33">
        <f t="shared" si="104"/>
        <v>0</v>
      </c>
      <c r="CG558" s="34">
        <f t="shared" si="105"/>
        <v>8.9841899999999999</v>
      </c>
      <c r="CH558" s="33">
        <f t="shared" si="106"/>
        <v>20.181719999999999</v>
      </c>
    </row>
    <row r="559" spans="1:86" ht="330" customHeight="1" x14ac:dyDescent="0.25">
      <c r="A559" s="53">
        <v>0</v>
      </c>
      <c r="B559" s="52" t="s">
        <v>2683</v>
      </c>
      <c r="C559" s="51">
        <v>300000004250</v>
      </c>
      <c r="D559" s="51">
        <v>1020207283</v>
      </c>
      <c r="E559" s="50" t="s">
        <v>2855</v>
      </c>
      <c r="F559" s="48">
        <v>0</v>
      </c>
      <c r="G559" s="48">
        <v>0</v>
      </c>
      <c r="H559" s="48">
        <v>0</v>
      </c>
      <c r="I559" s="48">
        <v>0</v>
      </c>
      <c r="J559" s="48">
        <v>0</v>
      </c>
      <c r="K559" s="48">
        <v>0</v>
      </c>
      <c r="L559" s="48">
        <v>0</v>
      </c>
      <c r="M559" s="48">
        <v>0</v>
      </c>
      <c r="N559" s="48">
        <v>0</v>
      </c>
      <c r="O559" s="48">
        <f t="shared" si="99"/>
        <v>193.85527999999999</v>
      </c>
      <c r="P559" s="48">
        <f t="shared" si="100"/>
        <v>165.83580999999998</v>
      </c>
      <c r="Q559" s="48">
        <v>30.573930000000001</v>
      </c>
      <c r="R559" s="48">
        <v>28.931480000000001</v>
      </c>
      <c r="S559" s="48">
        <v>9.8546999999999993</v>
      </c>
      <c r="T559" s="48">
        <v>8.2122499999999992</v>
      </c>
      <c r="U559" s="48">
        <v>20.71923</v>
      </c>
      <c r="V559" s="48">
        <v>20.71923</v>
      </c>
      <c r="W559" s="48">
        <v>158.26214000000002</v>
      </c>
      <c r="X559" s="48">
        <v>131.88512</v>
      </c>
      <c r="Y559" s="48">
        <v>0</v>
      </c>
      <c r="Z559" s="48">
        <v>0</v>
      </c>
      <c r="AA559" s="49">
        <f t="shared" si="101"/>
        <v>5.0192100000000002</v>
      </c>
      <c r="AB559" s="49">
        <f t="shared" si="102"/>
        <v>5.0192100000000002</v>
      </c>
      <c r="AC559" s="49">
        <v>3.41221</v>
      </c>
      <c r="AD559" s="49">
        <v>0.99529999999999996</v>
      </c>
      <c r="AE559" s="49">
        <v>0.52390999999999999</v>
      </c>
      <c r="AF559" s="49">
        <v>8.7790000000000007E-2</v>
      </c>
      <c r="AG559" s="49">
        <v>0</v>
      </c>
      <c r="AH559" s="49">
        <v>0</v>
      </c>
      <c r="AI559" s="49">
        <v>0</v>
      </c>
      <c r="AJ559" s="49">
        <v>0</v>
      </c>
      <c r="AK559" s="49">
        <v>0</v>
      </c>
      <c r="AL559" s="49">
        <v>0</v>
      </c>
      <c r="AM559" s="49">
        <v>0</v>
      </c>
      <c r="AN559" s="49">
        <v>0</v>
      </c>
      <c r="AO559" s="49">
        <v>0</v>
      </c>
      <c r="AP559" s="49">
        <v>0</v>
      </c>
      <c r="AQ559" s="47" t="s">
        <v>3685</v>
      </c>
      <c r="AR559" s="48">
        <v>0</v>
      </c>
      <c r="AT559" s="46" t="s">
        <v>1443</v>
      </c>
      <c r="AU559" s="45">
        <v>0</v>
      </c>
      <c r="AV559" s="44" t="s">
        <v>3686</v>
      </c>
      <c r="AW559" s="43" t="s">
        <v>3687</v>
      </c>
      <c r="AX559" s="42" t="s">
        <v>3688</v>
      </c>
      <c r="AY559" s="41" t="s">
        <v>3689</v>
      </c>
      <c r="AZ559" s="40"/>
      <c r="BA559" s="40"/>
      <c r="BB559" s="40"/>
      <c r="BC559" s="40"/>
      <c r="BD559" s="40"/>
      <c r="BE559" s="40"/>
      <c r="BF559" s="39">
        <v>0</v>
      </c>
      <c r="BG559" s="38">
        <v>0</v>
      </c>
      <c r="BK559" s="37"/>
      <c r="BL559" s="37"/>
      <c r="BM559" s="37"/>
      <c r="BN559" s="32"/>
      <c r="BP559" s="36"/>
      <c r="BQ559" s="36"/>
      <c r="BR559" s="36"/>
      <c r="CE559" s="35">
        <f t="shared" si="103"/>
        <v>0</v>
      </c>
      <c r="CF559" s="33">
        <f t="shared" si="104"/>
        <v>0</v>
      </c>
      <c r="CG559" s="34">
        <f t="shared" si="105"/>
        <v>20.71923</v>
      </c>
      <c r="CH559" s="33">
        <f t="shared" si="106"/>
        <v>8.2122499999999992</v>
      </c>
    </row>
    <row r="560" spans="1:86" ht="75" x14ac:dyDescent="0.25">
      <c r="A560" s="53">
        <v>0</v>
      </c>
      <c r="B560" s="52">
        <v>0</v>
      </c>
      <c r="C560" s="51">
        <v>300000004298</v>
      </c>
      <c r="D560" s="51">
        <v>1020205181</v>
      </c>
      <c r="E560" s="50" t="s">
        <v>1770</v>
      </c>
      <c r="F560" s="48">
        <v>0</v>
      </c>
      <c r="G560" s="48">
        <v>0</v>
      </c>
      <c r="H560" s="48">
        <v>0</v>
      </c>
      <c r="I560" s="48">
        <v>0</v>
      </c>
      <c r="J560" s="48">
        <v>0</v>
      </c>
      <c r="K560" s="48">
        <v>0</v>
      </c>
      <c r="L560" s="48">
        <v>0</v>
      </c>
      <c r="M560" s="48">
        <v>0</v>
      </c>
      <c r="N560" s="48">
        <v>0</v>
      </c>
      <c r="O560" s="48">
        <f t="shared" si="99"/>
        <v>5271.6934900000006</v>
      </c>
      <c r="P560" s="48">
        <f t="shared" si="100"/>
        <v>4446.4270999999999</v>
      </c>
      <c r="Q560" s="48">
        <v>3542.66732</v>
      </c>
      <c r="R560" s="48">
        <v>2952.2227699999999</v>
      </c>
      <c r="S560" s="48">
        <v>0</v>
      </c>
      <c r="T560" s="48">
        <v>0</v>
      </c>
      <c r="U560" s="48">
        <v>0</v>
      </c>
      <c r="V560" s="48">
        <v>0</v>
      </c>
      <c r="W560" s="48">
        <v>893.71033999999997</v>
      </c>
      <c r="X560" s="48">
        <v>744.75861999999995</v>
      </c>
      <c r="Y560" s="48">
        <v>425.88477999999998</v>
      </c>
      <c r="Z560" s="48">
        <v>354.90397999999999</v>
      </c>
      <c r="AA560" s="49">
        <f t="shared" si="101"/>
        <v>409.43105000000003</v>
      </c>
      <c r="AB560" s="49">
        <f t="shared" si="102"/>
        <v>394.54173000000003</v>
      </c>
      <c r="AC560" s="49">
        <v>76.491720000000001</v>
      </c>
      <c r="AD560" s="49">
        <v>25.374970000000001</v>
      </c>
      <c r="AE560" s="49">
        <v>16.25056</v>
      </c>
      <c r="AF560" s="49">
        <v>1.97786</v>
      </c>
      <c r="AG560" s="49">
        <v>81.437470000000005</v>
      </c>
      <c r="AH560" s="49">
        <v>67.864559999999997</v>
      </c>
      <c r="AI560" s="49">
        <v>7.8984699999999997</v>
      </c>
      <c r="AJ560" s="49">
        <v>6.5820600000000002</v>
      </c>
      <c r="AK560" s="49">
        <v>0</v>
      </c>
      <c r="AL560" s="49">
        <v>0</v>
      </c>
      <c r="AM560" s="49">
        <v>200</v>
      </c>
      <c r="AN560" s="49">
        <v>0</v>
      </c>
      <c r="AO560" s="49">
        <v>0</v>
      </c>
      <c r="AP560" s="49">
        <v>0</v>
      </c>
      <c r="AQ560" s="47" t="s">
        <v>1771</v>
      </c>
      <c r="AR560" s="48">
        <v>4446.4270999999999</v>
      </c>
      <c r="AT560" s="46" t="s">
        <v>1443</v>
      </c>
      <c r="AU560" s="45">
        <v>0</v>
      </c>
      <c r="AV560" s="44" t="s">
        <v>3690</v>
      </c>
      <c r="AW560" s="43" t="s">
        <v>3691</v>
      </c>
      <c r="AX560" s="42" t="s">
        <v>3250</v>
      </c>
      <c r="AY560" s="41" t="s">
        <v>1444</v>
      </c>
      <c r="AZ560" s="40"/>
      <c r="BA560" s="40"/>
      <c r="BB560" s="40"/>
      <c r="BC560" s="40"/>
      <c r="BD560" s="40"/>
      <c r="BE560" s="40"/>
      <c r="BF560" s="39" t="s">
        <v>2695</v>
      </c>
      <c r="BG560" s="38">
        <v>44680</v>
      </c>
      <c r="BK560" s="37"/>
      <c r="BL560" s="37"/>
      <c r="BM560" s="37"/>
      <c r="BN560" s="32"/>
      <c r="BP560" s="36"/>
      <c r="BQ560" s="36"/>
      <c r="BR560" s="36"/>
      <c r="CE560" s="35">
        <f t="shared" si="103"/>
        <v>2952.2227699999999</v>
      </c>
      <c r="CF560" s="33">
        <f t="shared" si="104"/>
        <v>0</v>
      </c>
      <c r="CG560" s="34">
        <f t="shared" si="105"/>
        <v>0</v>
      </c>
      <c r="CH560" s="33">
        <f t="shared" si="106"/>
        <v>0</v>
      </c>
    </row>
    <row r="561" spans="1:86" ht="150" customHeight="1" x14ac:dyDescent="0.25">
      <c r="A561" s="53">
        <v>0</v>
      </c>
      <c r="B561" s="52">
        <v>0</v>
      </c>
      <c r="C561" s="51">
        <v>300000004399</v>
      </c>
      <c r="D561" s="51">
        <v>1020206611</v>
      </c>
      <c r="E561" s="50" t="s">
        <v>2856</v>
      </c>
      <c r="F561" s="48">
        <v>0</v>
      </c>
      <c r="G561" s="48">
        <v>0</v>
      </c>
      <c r="H561" s="48">
        <v>0</v>
      </c>
      <c r="I561" s="48">
        <v>0</v>
      </c>
      <c r="J561" s="48">
        <v>0</v>
      </c>
      <c r="K561" s="48">
        <v>0</v>
      </c>
      <c r="L561" s="48">
        <v>0</v>
      </c>
      <c r="M561" s="48">
        <v>0</v>
      </c>
      <c r="N561" s="48">
        <v>0</v>
      </c>
      <c r="O561" s="48">
        <f t="shared" si="99"/>
        <v>6237.1881999999996</v>
      </c>
      <c r="P561" s="48">
        <f t="shared" si="100"/>
        <v>5225.90877</v>
      </c>
      <c r="Q561" s="48">
        <v>4413.6438099999996</v>
      </c>
      <c r="R561" s="48">
        <v>3678.0365000000002</v>
      </c>
      <c r="S561" s="48">
        <v>810.42660000000001</v>
      </c>
      <c r="T561" s="48">
        <v>675.35550000000001</v>
      </c>
      <c r="U561" s="48">
        <v>0</v>
      </c>
      <c r="V561" s="48">
        <v>0</v>
      </c>
      <c r="W561" s="48">
        <v>1194.9433300000001</v>
      </c>
      <c r="X561" s="48">
        <v>995.78611000000001</v>
      </c>
      <c r="Y561" s="48">
        <v>299.99360000000001</v>
      </c>
      <c r="Z561" s="48">
        <v>249.99467000000001</v>
      </c>
      <c r="AA561" s="49">
        <f t="shared" si="101"/>
        <v>328.60746</v>
      </c>
      <c r="AB561" s="49">
        <f t="shared" si="102"/>
        <v>302.09149000000002</v>
      </c>
      <c r="AC561" s="49">
        <v>50.731929999999998</v>
      </c>
      <c r="AD561" s="49">
        <v>16.440239999999999</v>
      </c>
      <c r="AE561" s="49">
        <v>11.007230000000002</v>
      </c>
      <c r="AF561" s="49">
        <v>1.3322200000000002</v>
      </c>
      <c r="AG561" s="49">
        <v>148.59120000000001</v>
      </c>
      <c r="AH561" s="49">
        <v>123.82599999999999</v>
      </c>
      <c r="AI561" s="49">
        <v>10.50464</v>
      </c>
      <c r="AJ561" s="49">
        <v>8.7538699999999992</v>
      </c>
      <c r="AK561" s="49">
        <v>0</v>
      </c>
      <c r="AL561" s="49">
        <v>0</v>
      </c>
      <c r="AM561" s="49">
        <v>90</v>
      </c>
      <c r="AN561" s="49">
        <v>0</v>
      </c>
      <c r="AO561" s="49">
        <v>0</v>
      </c>
      <c r="AP561" s="49">
        <v>0</v>
      </c>
      <c r="AQ561" s="47" t="s">
        <v>3692</v>
      </c>
      <c r="AR561" s="48">
        <v>0</v>
      </c>
      <c r="AT561" s="46" t="s">
        <v>1651</v>
      </c>
      <c r="AU561" s="45">
        <v>1</v>
      </c>
      <c r="AV561" s="44" t="s">
        <v>3693</v>
      </c>
      <c r="AW561" s="43" t="s">
        <v>3694</v>
      </c>
      <c r="AX561" s="42" t="s">
        <v>3695</v>
      </c>
      <c r="AY561" s="41" t="s">
        <v>3696</v>
      </c>
      <c r="AZ561" s="40"/>
      <c r="BA561" s="40"/>
      <c r="BB561" s="40"/>
      <c r="BC561" s="40"/>
      <c r="BD561" s="40"/>
      <c r="BE561" s="40"/>
      <c r="BF561" s="39">
        <v>0</v>
      </c>
      <c r="BG561" s="38">
        <v>0</v>
      </c>
      <c r="BK561" s="37"/>
      <c r="BL561" s="37"/>
      <c r="BM561" s="37"/>
      <c r="BN561" s="32"/>
      <c r="BP561" s="36"/>
      <c r="BQ561" s="36"/>
      <c r="BR561" s="36"/>
      <c r="CE561" s="35">
        <f t="shared" si="103"/>
        <v>3002.681</v>
      </c>
      <c r="CF561" s="33">
        <f t="shared" si="104"/>
        <v>675.35550000000001</v>
      </c>
      <c r="CG561" s="34">
        <f t="shared" si="105"/>
        <v>0</v>
      </c>
      <c r="CH561" s="33">
        <f t="shared" si="106"/>
        <v>0</v>
      </c>
    </row>
    <row r="562" spans="1:86" ht="60" x14ac:dyDescent="0.25">
      <c r="A562" s="53">
        <v>0</v>
      </c>
      <c r="B562" s="52">
        <v>0</v>
      </c>
      <c r="C562" s="51">
        <v>300000004118</v>
      </c>
      <c r="D562" s="51">
        <v>1020205490</v>
      </c>
      <c r="E562" s="50" t="s">
        <v>1772</v>
      </c>
      <c r="F562" s="48">
        <v>0</v>
      </c>
      <c r="G562" s="48">
        <v>0</v>
      </c>
      <c r="H562" s="48">
        <v>0</v>
      </c>
      <c r="I562" s="48">
        <v>0</v>
      </c>
      <c r="J562" s="48">
        <v>0</v>
      </c>
      <c r="K562" s="48">
        <v>0</v>
      </c>
      <c r="L562" s="48">
        <v>0</v>
      </c>
      <c r="M562" s="48">
        <v>0</v>
      </c>
      <c r="N562" s="48">
        <v>0</v>
      </c>
      <c r="O562" s="48">
        <f t="shared" si="99"/>
        <v>438.56819999999999</v>
      </c>
      <c r="P562" s="48">
        <f t="shared" si="100"/>
        <v>365.4735</v>
      </c>
      <c r="Q562" s="48">
        <v>352.0992</v>
      </c>
      <c r="R562" s="48">
        <v>293.416</v>
      </c>
      <c r="S562" s="48">
        <v>0</v>
      </c>
      <c r="T562" s="48">
        <v>0</v>
      </c>
      <c r="U562" s="48">
        <v>0</v>
      </c>
      <c r="V562" s="48">
        <v>0</v>
      </c>
      <c r="W562" s="48">
        <v>0</v>
      </c>
      <c r="X562" s="48">
        <v>0</v>
      </c>
      <c r="Y562" s="48">
        <v>80.816999999999993</v>
      </c>
      <c r="Z562" s="48">
        <v>67.347499999999997</v>
      </c>
      <c r="AA562" s="49">
        <f t="shared" si="101"/>
        <v>5.6520000000000001</v>
      </c>
      <c r="AB562" s="49">
        <f t="shared" si="102"/>
        <v>4.71</v>
      </c>
      <c r="AC562" s="49">
        <v>0</v>
      </c>
      <c r="AD562" s="49">
        <v>0</v>
      </c>
      <c r="AE562" s="49">
        <v>0</v>
      </c>
      <c r="AF562" s="49">
        <v>0</v>
      </c>
      <c r="AG562" s="49">
        <v>5.6520000000000001</v>
      </c>
      <c r="AH562" s="49">
        <v>4.71</v>
      </c>
      <c r="AI562" s="49">
        <v>0</v>
      </c>
      <c r="AJ562" s="49">
        <v>0</v>
      </c>
      <c r="AK562" s="49">
        <v>0</v>
      </c>
      <c r="AL562" s="49">
        <v>0</v>
      </c>
      <c r="AM562" s="49">
        <v>0</v>
      </c>
      <c r="AN562" s="49">
        <v>0</v>
      </c>
      <c r="AO562" s="49">
        <v>0</v>
      </c>
      <c r="AP562" s="49">
        <v>0</v>
      </c>
      <c r="AQ562" s="47" t="s">
        <v>1773</v>
      </c>
      <c r="AR562" s="48">
        <v>365.4735</v>
      </c>
      <c r="AT562" s="46" t="s">
        <v>1443</v>
      </c>
      <c r="AU562" s="45">
        <v>0</v>
      </c>
      <c r="AV562" s="44" t="s">
        <v>3697</v>
      </c>
      <c r="AW562" s="43">
        <v>43935</v>
      </c>
      <c r="AX562" s="42">
        <v>0.45833000000000002</v>
      </c>
      <c r="AY562" s="41">
        <v>15</v>
      </c>
      <c r="AZ562" s="40"/>
      <c r="BA562" s="40"/>
      <c r="BB562" s="40"/>
      <c r="BC562" s="40"/>
      <c r="BD562" s="40"/>
      <c r="BE562" s="40"/>
      <c r="BF562" s="39" t="s">
        <v>2695</v>
      </c>
      <c r="BG562" s="38">
        <v>44680</v>
      </c>
      <c r="BK562" s="37"/>
      <c r="BL562" s="37"/>
      <c r="BM562" s="37"/>
      <c r="BN562" s="32"/>
      <c r="BP562" s="36"/>
      <c r="BQ562" s="36"/>
      <c r="BR562" s="36"/>
      <c r="CE562" s="35">
        <f t="shared" si="103"/>
        <v>293.416</v>
      </c>
      <c r="CF562" s="33">
        <f t="shared" si="104"/>
        <v>0</v>
      </c>
      <c r="CG562" s="34">
        <f t="shared" si="105"/>
        <v>0</v>
      </c>
      <c r="CH562" s="33">
        <f t="shared" si="106"/>
        <v>0</v>
      </c>
    </row>
    <row r="563" spans="1:86" ht="45" x14ac:dyDescent="0.25">
      <c r="A563" s="53">
        <v>0</v>
      </c>
      <c r="B563" s="52">
        <v>0</v>
      </c>
      <c r="C563" s="51">
        <v>300000004112</v>
      </c>
      <c r="D563" s="51">
        <v>1020306032</v>
      </c>
      <c r="E563" s="50" t="s">
        <v>1774</v>
      </c>
      <c r="F563" s="48">
        <v>0</v>
      </c>
      <c r="G563" s="48">
        <v>0</v>
      </c>
      <c r="H563" s="48">
        <v>0</v>
      </c>
      <c r="I563" s="48">
        <v>0</v>
      </c>
      <c r="J563" s="48">
        <v>0</v>
      </c>
      <c r="K563" s="48">
        <v>0</v>
      </c>
      <c r="L563" s="48">
        <v>0</v>
      </c>
      <c r="M563" s="48">
        <v>0</v>
      </c>
      <c r="N563" s="48">
        <v>0</v>
      </c>
      <c r="O563" s="48">
        <f t="shared" si="99"/>
        <v>573.51864</v>
      </c>
      <c r="P563" s="48">
        <f t="shared" si="100"/>
        <v>477.93219999999997</v>
      </c>
      <c r="Q563" s="48">
        <v>479.6268</v>
      </c>
      <c r="R563" s="48">
        <v>399.68900000000002</v>
      </c>
      <c r="S563" s="48">
        <v>0</v>
      </c>
      <c r="T563" s="48">
        <v>0</v>
      </c>
      <c r="U563" s="48">
        <v>0</v>
      </c>
      <c r="V563" s="48">
        <v>0</v>
      </c>
      <c r="W563" s="48">
        <v>7.5095999999999998</v>
      </c>
      <c r="X563" s="48">
        <v>6.258</v>
      </c>
      <c r="Y563" s="48">
        <v>80.730239999999995</v>
      </c>
      <c r="Z563" s="48">
        <v>67.275199999999998</v>
      </c>
      <c r="AA563" s="49">
        <f t="shared" si="101"/>
        <v>5.6520000000000001</v>
      </c>
      <c r="AB563" s="49">
        <f t="shared" si="102"/>
        <v>4.71</v>
      </c>
      <c r="AC563" s="49">
        <v>0</v>
      </c>
      <c r="AD563" s="49">
        <v>0</v>
      </c>
      <c r="AE563" s="49">
        <v>0</v>
      </c>
      <c r="AF563" s="49">
        <v>0</v>
      </c>
      <c r="AG563" s="49">
        <v>5.6520000000000001</v>
      </c>
      <c r="AH563" s="49">
        <v>4.71</v>
      </c>
      <c r="AI563" s="49">
        <v>0</v>
      </c>
      <c r="AJ563" s="49">
        <v>0</v>
      </c>
      <c r="AK563" s="49">
        <v>0</v>
      </c>
      <c r="AL563" s="49">
        <v>0</v>
      </c>
      <c r="AM563" s="49">
        <v>0</v>
      </c>
      <c r="AN563" s="49">
        <v>0</v>
      </c>
      <c r="AO563" s="49">
        <v>0</v>
      </c>
      <c r="AP563" s="49">
        <v>0</v>
      </c>
      <c r="AQ563" s="47" t="s">
        <v>1775</v>
      </c>
      <c r="AR563" s="48">
        <v>477.93219999999997</v>
      </c>
      <c r="AT563" s="46" t="s">
        <v>1443</v>
      </c>
      <c r="AU563" s="45">
        <v>0</v>
      </c>
      <c r="AV563" s="44" t="s">
        <v>3698</v>
      </c>
      <c r="AW563" s="43" t="s">
        <v>3699</v>
      </c>
      <c r="AX563" s="42" t="s">
        <v>3250</v>
      </c>
      <c r="AY563" s="41" t="s">
        <v>1522</v>
      </c>
      <c r="AZ563" s="40"/>
      <c r="BA563" s="40"/>
      <c r="BB563" s="40"/>
      <c r="BC563" s="40"/>
      <c r="BD563" s="40"/>
      <c r="BE563" s="40"/>
      <c r="BF563" s="39" t="s">
        <v>2695</v>
      </c>
      <c r="BG563" s="38">
        <v>44680</v>
      </c>
      <c r="BK563" s="37"/>
      <c r="BL563" s="37"/>
      <c r="BM563" s="37"/>
      <c r="BN563" s="32"/>
      <c r="BP563" s="36"/>
      <c r="BQ563" s="36"/>
      <c r="BR563" s="36"/>
      <c r="CE563" s="35">
        <f t="shared" si="103"/>
        <v>399.68900000000002</v>
      </c>
      <c r="CF563" s="33">
        <f t="shared" si="104"/>
        <v>0</v>
      </c>
      <c r="CG563" s="34">
        <f t="shared" si="105"/>
        <v>0</v>
      </c>
      <c r="CH563" s="33">
        <f t="shared" si="106"/>
        <v>0</v>
      </c>
    </row>
    <row r="564" spans="1:86" ht="75" x14ac:dyDescent="0.25">
      <c r="A564" s="53">
        <v>0</v>
      </c>
      <c r="B564" s="52">
        <v>0</v>
      </c>
      <c r="C564" s="51">
        <v>300000004113</v>
      </c>
      <c r="D564" s="51">
        <v>1020306024</v>
      </c>
      <c r="E564" s="50" t="s">
        <v>1776</v>
      </c>
      <c r="F564" s="48">
        <v>0</v>
      </c>
      <c r="G564" s="48">
        <v>0</v>
      </c>
      <c r="H564" s="48">
        <v>0</v>
      </c>
      <c r="I564" s="48">
        <v>0</v>
      </c>
      <c r="J564" s="48">
        <v>0</v>
      </c>
      <c r="K564" s="48">
        <v>0</v>
      </c>
      <c r="L564" s="48">
        <v>0</v>
      </c>
      <c r="M564" s="48">
        <v>0</v>
      </c>
      <c r="N564" s="48">
        <v>0</v>
      </c>
      <c r="O564" s="48">
        <f t="shared" si="99"/>
        <v>1420.28432</v>
      </c>
      <c r="P564" s="48">
        <f t="shared" si="100"/>
        <v>1183.5702699999999</v>
      </c>
      <c r="Q564" s="48">
        <v>715.79639999999995</v>
      </c>
      <c r="R564" s="48">
        <v>596.49699999999996</v>
      </c>
      <c r="S564" s="48">
        <v>0</v>
      </c>
      <c r="T564" s="48">
        <v>0</v>
      </c>
      <c r="U564" s="48">
        <v>0</v>
      </c>
      <c r="V564" s="48">
        <v>0</v>
      </c>
      <c r="W564" s="48">
        <v>475.14960000000002</v>
      </c>
      <c r="X564" s="48">
        <v>395.95800000000003</v>
      </c>
      <c r="Y564" s="48">
        <v>156.20792</v>
      </c>
      <c r="Z564" s="48">
        <v>130.17327</v>
      </c>
      <c r="AA564" s="49">
        <f t="shared" si="101"/>
        <v>73.130399999999995</v>
      </c>
      <c r="AB564" s="49">
        <f t="shared" si="102"/>
        <v>60.942</v>
      </c>
      <c r="AC564" s="49">
        <v>0</v>
      </c>
      <c r="AD564" s="49">
        <v>0</v>
      </c>
      <c r="AE564" s="49">
        <v>0</v>
      </c>
      <c r="AF564" s="49">
        <v>0</v>
      </c>
      <c r="AG564" s="49">
        <v>73.130399999999995</v>
      </c>
      <c r="AH564" s="49">
        <v>60.942</v>
      </c>
      <c r="AI564" s="49">
        <v>0</v>
      </c>
      <c r="AJ564" s="49">
        <v>0</v>
      </c>
      <c r="AK564" s="49">
        <v>0</v>
      </c>
      <c r="AL564" s="49">
        <v>0</v>
      </c>
      <c r="AM564" s="49">
        <v>0</v>
      </c>
      <c r="AN564" s="49">
        <v>0</v>
      </c>
      <c r="AO564" s="49">
        <v>0</v>
      </c>
      <c r="AP564" s="49">
        <v>0</v>
      </c>
      <c r="AQ564" s="47" t="s">
        <v>1777</v>
      </c>
      <c r="AR564" s="48">
        <v>1183.5702699999999</v>
      </c>
      <c r="AT564" s="46" t="s">
        <v>1651</v>
      </c>
      <c r="AU564" s="45">
        <v>1</v>
      </c>
      <c r="AV564" s="44" t="s">
        <v>3700</v>
      </c>
      <c r="AW564" s="43">
        <v>44082</v>
      </c>
      <c r="AX564" s="42">
        <v>39.805999999999997</v>
      </c>
      <c r="AY564" s="41">
        <v>15</v>
      </c>
      <c r="AZ564" s="40"/>
      <c r="BA564" s="40"/>
      <c r="BB564" s="40"/>
      <c r="BC564" s="40"/>
      <c r="BD564" s="40"/>
      <c r="BE564" s="40"/>
      <c r="BF564" s="39" t="s">
        <v>2695</v>
      </c>
      <c r="BG564" s="38">
        <v>44680</v>
      </c>
      <c r="BK564" s="37"/>
      <c r="BL564" s="37"/>
      <c r="BM564" s="37"/>
      <c r="BN564" s="32"/>
      <c r="BP564" s="36"/>
      <c r="BQ564" s="36"/>
      <c r="BR564" s="36"/>
      <c r="CE564" s="35">
        <f t="shared" si="103"/>
        <v>596.49699999999996</v>
      </c>
      <c r="CF564" s="33">
        <f t="shared" si="104"/>
        <v>0</v>
      </c>
      <c r="CG564" s="34">
        <f t="shared" si="105"/>
        <v>0</v>
      </c>
      <c r="CH564" s="33">
        <f t="shared" si="106"/>
        <v>0</v>
      </c>
    </row>
    <row r="565" spans="1:86" ht="45" x14ac:dyDescent="0.25">
      <c r="A565" s="53">
        <v>0</v>
      </c>
      <c r="B565" s="52">
        <v>0</v>
      </c>
      <c r="C565" s="51">
        <v>300000004160</v>
      </c>
      <c r="D565" s="51">
        <v>1020205104</v>
      </c>
      <c r="E565" s="50" t="s">
        <v>1778</v>
      </c>
      <c r="F565" s="48">
        <v>0</v>
      </c>
      <c r="G565" s="48">
        <v>0</v>
      </c>
      <c r="H565" s="48">
        <v>0</v>
      </c>
      <c r="I565" s="48">
        <v>0</v>
      </c>
      <c r="J565" s="48">
        <v>0</v>
      </c>
      <c r="K565" s="48">
        <v>0</v>
      </c>
      <c r="L565" s="48">
        <v>0</v>
      </c>
      <c r="M565" s="48">
        <v>0</v>
      </c>
      <c r="N565" s="48">
        <v>0</v>
      </c>
      <c r="O565" s="48">
        <f t="shared" si="99"/>
        <v>611.43675999999994</v>
      </c>
      <c r="P565" s="48">
        <f t="shared" si="100"/>
        <v>509.53063000000003</v>
      </c>
      <c r="Q565" s="48">
        <v>522.38279999999997</v>
      </c>
      <c r="R565" s="48">
        <v>435.31900000000002</v>
      </c>
      <c r="S565" s="48">
        <v>0</v>
      </c>
      <c r="T565" s="48">
        <v>0</v>
      </c>
      <c r="U565" s="48">
        <v>0</v>
      </c>
      <c r="V565" s="48">
        <v>0</v>
      </c>
      <c r="W565" s="48">
        <v>0</v>
      </c>
      <c r="X565" s="48">
        <v>0</v>
      </c>
      <c r="Y565" s="48">
        <v>80.865160000000003</v>
      </c>
      <c r="Z565" s="48">
        <v>67.387630000000001</v>
      </c>
      <c r="AA565" s="49">
        <f t="shared" si="101"/>
        <v>8.1888000000000005</v>
      </c>
      <c r="AB565" s="49">
        <f t="shared" si="102"/>
        <v>6.8239999999999998</v>
      </c>
      <c r="AC565" s="49">
        <v>0</v>
      </c>
      <c r="AD565" s="49">
        <v>0</v>
      </c>
      <c r="AE565" s="49">
        <v>0</v>
      </c>
      <c r="AF565" s="49">
        <v>0</v>
      </c>
      <c r="AG565" s="49">
        <v>8.1888000000000005</v>
      </c>
      <c r="AH565" s="49">
        <v>6.8239999999999998</v>
      </c>
      <c r="AI565" s="49">
        <v>0</v>
      </c>
      <c r="AJ565" s="49">
        <v>0</v>
      </c>
      <c r="AK565" s="49">
        <v>0</v>
      </c>
      <c r="AL565" s="49">
        <v>0</v>
      </c>
      <c r="AM565" s="49">
        <v>0</v>
      </c>
      <c r="AN565" s="49">
        <v>0</v>
      </c>
      <c r="AO565" s="49">
        <v>0</v>
      </c>
      <c r="AP565" s="49">
        <v>0</v>
      </c>
      <c r="AQ565" s="47" t="s">
        <v>1779</v>
      </c>
      <c r="AR565" s="48">
        <v>509.53063000000003</v>
      </c>
      <c r="AT565" s="46" t="s">
        <v>1443</v>
      </c>
      <c r="AU565" s="45">
        <v>0</v>
      </c>
      <c r="AV565" s="44" t="s">
        <v>3701</v>
      </c>
      <c r="AW565" s="43" t="s">
        <v>3702</v>
      </c>
      <c r="AX565" s="42" t="s">
        <v>3250</v>
      </c>
      <c r="AY565" s="41" t="s">
        <v>1780</v>
      </c>
      <c r="AZ565" s="40"/>
      <c r="BA565" s="40"/>
      <c r="BB565" s="40"/>
      <c r="BC565" s="40"/>
      <c r="BD565" s="40"/>
      <c r="BE565" s="40"/>
      <c r="BF565" s="39" t="s">
        <v>2695</v>
      </c>
      <c r="BG565" s="38">
        <v>44680</v>
      </c>
      <c r="BK565" s="37"/>
      <c r="BL565" s="37"/>
      <c r="BM565" s="37"/>
      <c r="BN565" s="32"/>
      <c r="BP565" s="36"/>
      <c r="BQ565" s="36"/>
      <c r="BR565" s="36"/>
      <c r="CE565" s="35">
        <f t="shared" si="103"/>
        <v>435.31900000000002</v>
      </c>
      <c r="CF565" s="33">
        <f t="shared" si="104"/>
        <v>0</v>
      </c>
      <c r="CG565" s="34">
        <f t="shared" si="105"/>
        <v>0</v>
      </c>
      <c r="CH565" s="33">
        <f t="shared" si="106"/>
        <v>0</v>
      </c>
    </row>
    <row r="566" spans="1:86" ht="45" x14ac:dyDescent="0.25">
      <c r="A566" s="53">
        <v>0</v>
      </c>
      <c r="B566" s="52">
        <v>0</v>
      </c>
      <c r="C566" s="51">
        <v>300000004117</v>
      </c>
      <c r="D566" s="51">
        <v>1020306030</v>
      </c>
      <c r="E566" s="50" t="s">
        <v>1781</v>
      </c>
      <c r="F566" s="48">
        <v>0</v>
      </c>
      <c r="G566" s="48">
        <v>0</v>
      </c>
      <c r="H566" s="48">
        <v>0</v>
      </c>
      <c r="I566" s="48">
        <v>0</v>
      </c>
      <c r="J566" s="48">
        <v>0</v>
      </c>
      <c r="K566" s="48">
        <v>0</v>
      </c>
      <c r="L566" s="48">
        <v>0</v>
      </c>
      <c r="M566" s="48">
        <v>0</v>
      </c>
      <c r="N566" s="48">
        <v>0</v>
      </c>
      <c r="O566" s="48">
        <f t="shared" si="99"/>
        <v>338.20092</v>
      </c>
      <c r="P566" s="48">
        <f t="shared" si="100"/>
        <v>286.82668000000001</v>
      </c>
      <c r="Q566" s="48">
        <v>222.9804</v>
      </c>
      <c r="R566" s="48">
        <v>185.81700000000001</v>
      </c>
      <c r="S566" s="48">
        <v>0</v>
      </c>
      <c r="T566" s="48">
        <v>0</v>
      </c>
      <c r="U566" s="48">
        <v>0</v>
      </c>
      <c r="V566" s="48">
        <v>0</v>
      </c>
      <c r="W566" s="48">
        <v>0</v>
      </c>
      <c r="X566" s="48">
        <v>0</v>
      </c>
      <c r="Y566" s="48">
        <v>80.46266</v>
      </c>
      <c r="Z566" s="48">
        <v>67.052220000000005</v>
      </c>
      <c r="AA566" s="49">
        <f t="shared" si="101"/>
        <v>34.757860000000001</v>
      </c>
      <c r="AB566" s="49">
        <f t="shared" si="102"/>
        <v>33.957459999999998</v>
      </c>
      <c r="AC566" s="49">
        <v>19.079419999999999</v>
      </c>
      <c r="AD566" s="49">
        <v>6.3293100000000004</v>
      </c>
      <c r="AE566" s="49">
        <v>4.0533900000000003</v>
      </c>
      <c r="AF566" s="49">
        <v>0.49334</v>
      </c>
      <c r="AG566" s="49">
        <v>4.8023999999999996</v>
      </c>
      <c r="AH566" s="49">
        <v>4.0019999999999998</v>
      </c>
      <c r="AI566" s="49">
        <v>0</v>
      </c>
      <c r="AJ566" s="49">
        <v>0</v>
      </c>
      <c r="AK566" s="49">
        <v>0</v>
      </c>
      <c r="AL566" s="49">
        <v>0</v>
      </c>
      <c r="AM566" s="49">
        <v>0</v>
      </c>
      <c r="AN566" s="49">
        <v>0</v>
      </c>
      <c r="AO566" s="49">
        <v>0</v>
      </c>
      <c r="AP566" s="49">
        <v>0</v>
      </c>
      <c r="AQ566" s="47" t="s">
        <v>1782</v>
      </c>
      <c r="AR566" s="48">
        <v>286.82668000000001</v>
      </c>
      <c r="AT566" s="46" t="s">
        <v>1443</v>
      </c>
      <c r="AU566" s="45">
        <v>0</v>
      </c>
      <c r="AV566" s="44" t="s">
        <v>3703</v>
      </c>
      <c r="AW566" s="43">
        <v>44063</v>
      </c>
      <c r="AX566" s="42">
        <v>0.45833000000000002</v>
      </c>
      <c r="AY566" s="41">
        <v>15</v>
      </c>
      <c r="AZ566" s="40"/>
      <c r="BA566" s="40"/>
      <c r="BB566" s="40"/>
      <c r="BC566" s="40"/>
      <c r="BD566" s="40"/>
      <c r="BE566" s="40"/>
      <c r="BF566" s="39" t="s">
        <v>2695</v>
      </c>
      <c r="BG566" s="38">
        <v>44680</v>
      </c>
      <c r="BK566" s="37"/>
      <c r="BL566" s="37"/>
      <c r="BM566" s="37"/>
      <c r="BN566" s="32"/>
      <c r="BP566" s="36"/>
      <c r="BQ566" s="36"/>
      <c r="BR566" s="36"/>
      <c r="CE566" s="35">
        <f t="shared" si="103"/>
        <v>185.81700000000001</v>
      </c>
      <c r="CF566" s="33">
        <f t="shared" si="104"/>
        <v>0</v>
      </c>
      <c r="CG566" s="34">
        <f t="shared" si="105"/>
        <v>0</v>
      </c>
      <c r="CH566" s="33">
        <f t="shared" si="106"/>
        <v>0</v>
      </c>
    </row>
    <row r="567" spans="1:86" ht="60" customHeight="1" x14ac:dyDescent="0.25">
      <c r="A567" s="53">
        <v>0</v>
      </c>
      <c r="B567" s="52" t="s">
        <v>2683</v>
      </c>
      <c r="C567" s="51">
        <v>300000003899</v>
      </c>
      <c r="D567" s="51">
        <v>1020206204</v>
      </c>
      <c r="E567" s="50" t="s">
        <v>1783</v>
      </c>
      <c r="F567" s="48">
        <v>0</v>
      </c>
      <c r="G567" s="48">
        <v>0</v>
      </c>
      <c r="H567" s="48">
        <v>0</v>
      </c>
      <c r="I567" s="48">
        <v>0</v>
      </c>
      <c r="J567" s="48">
        <v>0</v>
      </c>
      <c r="K567" s="48">
        <v>0</v>
      </c>
      <c r="L567" s="48">
        <v>0</v>
      </c>
      <c r="M567" s="48">
        <v>0</v>
      </c>
      <c r="N567" s="48">
        <v>0</v>
      </c>
      <c r="O567" s="48">
        <f t="shared" si="99"/>
        <v>607.51505999999995</v>
      </c>
      <c r="P567" s="48">
        <f t="shared" si="100"/>
        <v>524.26008000000002</v>
      </c>
      <c r="Q567" s="48">
        <v>287.51538999999997</v>
      </c>
      <c r="R567" s="48">
        <v>251.17988</v>
      </c>
      <c r="S567" s="48">
        <v>218.01308</v>
      </c>
      <c r="T567" s="48">
        <v>181.67757</v>
      </c>
      <c r="U567" s="48">
        <v>69.502309999999994</v>
      </c>
      <c r="V567" s="48">
        <v>69.502309999999994</v>
      </c>
      <c r="W567" s="48">
        <v>281.51682</v>
      </c>
      <c r="X567" s="48">
        <v>234.59735000000001</v>
      </c>
      <c r="Y567" s="48">
        <v>0</v>
      </c>
      <c r="Z567" s="48">
        <v>0</v>
      </c>
      <c r="AA567" s="49">
        <f t="shared" si="101"/>
        <v>38.482849999999999</v>
      </c>
      <c r="AB567" s="49">
        <f t="shared" si="102"/>
        <v>38.482849999999999</v>
      </c>
      <c r="AC567" s="49">
        <v>0</v>
      </c>
      <c r="AD567" s="49">
        <v>0</v>
      </c>
      <c r="AE567" s="49">
        <v>0</v>
      </c>
      <c r="AF567" s="49">
        <v>0</v>
      </c>
      <c r="AG567" s="49">
        <v>0</v>
      </c>
      <c r="AH567" s="49">
        <v>0</v>
      </c>
      <c r="AI567" s="49">
        <v>0</v>
      </c>
      <c r="AJ567" s="49">
        <v>0</v>
      </c>
      <c r="AK567" s="49">
        <v>0</v>
      </c>
      <c r="AL567" s="49">
        <v>0</v>
      </c>
      <c r="AM567" s="49">
        <v>19.998180000000001</v>
      </c>
      <c r="AN567" s="49">
        <v>0</v>
      </c>
      <c r="AO567" s="49">
        <v>0</v>
      </c>
      <c r="AP567" s="49">
        <v>18.484670000000001</v>
      </c>
      <c r="AQ567" s="47" t="s">
        <v>1784</v>
      </c>
      <c r="AR567" s="48">
        <v>524.26008000000002</v>
      </c>
      <c r="AT567" s="46" t="s">
        <v>1443</v>
      </c>
      <c r="AU567" s="45">
        <v>0</v>
      </c>
      <c r="AV567" s="44" t="s">
        <v>3704</v>
      </c>
      <c r="AW567" s="43">
        <v>44299</v>
      </c>
      <c r="AX567" s="42">
        <v>0.45833000000000002</v>
      </c>
      <c r="AY567" s="41">
        <v>15</v>
      </c>
      <c r="AZ567" s="40"/>
      <c r="BA567" s="40"/>
      <c r="BB567" s="40"/>
      <c r="BC567" s="40"/>
      <c r="BD567" s="40"/>
      <c r="BE567" s="40"/>
      <c r="BF567" s="39" t="s">
        <v>2695</v>
      </c>
      <c r="BG567" s="38">
        <v>44712</v>
      </c>
      <c r="BK567" s="37"/>
      <c r="BL567" s="37"/>
      <c r="BM567" s="37"/>
      <c r="BN567" s="32"/>
      <c r="BP567" s="36"/>
      <c r="BQ567" s="36"/>
      <c r="BR567" s="36"/>
      <c r="CE567" s="35">
        <f t="shared" si="103"/>
        <v>0</v>
      </c>
      <c r="CF567" s="33">
        <f t="shared" si="104"/>
        <v>0</v>
      </c>
      <c r="CG567" s="34">
        <f t="shared" si="105"/>
        <v>69.502309999999994</v>
      </c>
      <c r="CH567" s="33">
        <f t="shared" si="106"/>
        <v>181.67757</v>
      </c>
    </row>
    <row r="568" spans="1:86" ht="45" customHeight="1" x14ac:dyDescent="0.25">
      <c r="A568" s="53">
        <v>0</v>
      </c>
      <c r="B568" s="52" t="s">
        <v>2683</v>
      </c>
      <c r="C568" s="51">
        <v>300000004287</v>
      </c>
      <c r="D568" s="51">
        <v>1020206925</v>
      </c>
      <c r="E568" s="50" t="s">
        <v>1785</v>
      </c>
      <c r="F568" s="48">
        <v>0</v>
      </c>
      <c r="G568" s="48">
        <v>0</v>
      </c>
      <c r="H568" s="48">
        <v>0</v>
      </c>
      <c r="I568" s="48">
        <v>0</v>
      </c>
      <c r="J568" s="48">
        <v>0</v>
      </c>
      <c r="K568" s="48">
        <v>0</v>
      </c>
      <c r="L568" s="48">
        <v>0</v>
      </c>
      <c r="M568" s="48">
        <v>0</v>
      </c>
      <c r="N568" s="48">
        <v>0</v>
      </c>
      <c r="O568" s="48">
        <f t="shared" si="99"/>
        <v>97.538309999999996</v>
      </c>
      <c r="P568" s="48">
        <f t="shared" si="100"/>
        <v>86.425440000000009</v>
      </c>
      <c r="Q568" s="48">
        <v>71.011470000000003</v>
      </c>
      <c r="R568" s="48">
        <v>62.700279999999999</v>
      </c>
      <c r="S568" s="48">
        <v>49.867130000000003</v>
      </c>
      <c r="T568" s="48">
        <v>41.55594</v>
      </c>
      <c r="U568" s="48">
        <v>21.14434</v>
      </c>
      <c r="V568" s="48">
        <v>21.14434</v>
      </c>
      <c r="W568" s="48">
        <v>16.810079999999999</v>
      </c>
      <c r="X568" s="48">
        <v>14.0084</v>
      </c>
      <c r="Y568" s="48">
        <v>0</v>
      </c>
      <c r="Z568" s="48">
        <v>0</v>
      </c>
      <c r="AA568" s="49">
        <f t="shared" si="101"/>
        <v>9.7167600000000007</v>
      </c>
      <c r="AB568" s="49">
        <f t="shared" si="102"/>
        <v>9.7167600000000007</v>
      </c>
      <c r="AC568" s="49">
        <v>2.4948800000000002</v>
      </c>
      <c r="AD568" s="49">
        <v>0.74712999999999996</v>
      </c>
      <c r="AE568" s="49">
        <v>1.24257</v>
      </c>
      <c r="AF568" s="49">
        <v>4.8319999999999995E-2</v>
      </c>
      <c r="AG568" s="49">
        <v>0</v>
      </c>
      <c r="AH568" s="49">
        <v>0</v>
      </c>
      <c r="AI568" s="49">
        <v>0</v>
      </c>
      <c r="AJ568" s="49">
        <v>0</v>
      </c>
      <c r="AK568" s="49">
        <v>0</v>
      </c>
      <c r="AL568" s="49">
        <v>0</v>
      </c>
      <c r="AM568" s="49">
        <v>0</v>
      </c>
      <c r="AN568" s="49">
        <v>0</v>
      </c>
      <c r="AO568" s="49">
        <v>0</v>
      </c>
      <c r="AP568" s="49">
        <v>5.1838600000000001</v>
      </c>
      <c r="AQ568" s="47" t="s">
        <v>1786</v>
      </c>
      <c r="AR568" s="48">
        <v>86.425440000000009</v>
      </c>
      <c r="AT568" s="46" t="s">
        <v>1443</v>
      </c>
      <c r="AU568" s="45">
        <v>0</v>
      </c>
      <c r="AV568" s="44" t="s">
        <v>3705</v>
      </c>
      <c r="AW568" s="43">
        <v>44222</v>
      </c>
      <c r="AX568" s="42">
        <v>0.45833000000000002</v>
      </c>
      <c r="AY568" s="41">
        <v>15</v>
      </c>
      <c r="AZ568" s="40"/>
      <c r="BA568" s="40"/>
      <c r="BB568" s="40"/>
      <c r="BC568" s="40"/>
      <c r="BD568" s="40"/>
      <c r="BE568" s="40"/>
      <c r="BF568" s="39" t="s">
        <v>2696</v>
      </c>
      <c r="BG568" s="38">
        <v>44834</v>
      </c>
      <c r="BK568" s="37"/>
      <c r="BL568" s="37"/>
      <c r="BM568" s="114">
        <f>D568</f>
        <v>1020206925</v>
      </c>
      <c r="BN568" s="32" t="s">
        <v>2277</v>
      </c>
      <c r="BO568" s="113" t="e">
        <v>#VALUE!</v>
      </c>
      <c r="BP568" s="31">
        <v>5183.8600000000006</v>
      </c>
      <c r="BQ568" s="112" t="e">
        <f>BO568-BP568/1000</f>
        <v>#VALUE!</v>
      </c>
      <c r="BR568" s="36"/>
      <c r="CE568" s="35">
        <f t="shared" si="103"/>
        <v>0</v>
      </c>
      <c r="CF568" s="33">
        <f t="shared" si="104"/>
        <v>0</v>
      </c>
      <c r="CG568" s="34">
        <f t="shared" si="105"/>
        <v>21.14434</v>
      </c>
      <c r="CH568" s="33">
        <f t="shared" si="106"/>
        <v>41.55594</v>
      </c>
    </row>
    <row r="569" spans="1:86" ht="45" customHeight="1" x14ac:dyDescent="0.25">
      <c r="A569" s="53">
        <v>0</v>
      </c>
      <c r="B569" s="52" t="s">
        <v>2683</v>
      </c>
      <c r="C569" s="51">
        <v>300000004283</v>
      </c>
      <c r="D569" s="51">
        <v>1020206133</v>
      </c>
      <c r="E569" s="50" t="s">
        <v>1787</v>
      </c>
      <c r="F569" s="48">
        <v>0</v>
      </c>
      <c r="G569" s="48">
        <v>0</v>
      </c>
      <c r="H569" s="48">
        <v>0</v>
      </c>
      <c r="I569" s="48">
        <v>0</v>
      </c>
      <c r="J569" s="48">
        <v>0</v>
      </c>
      <c r="K569" s="48">
        <v>0</v>
      </c>
      <c r="L569" s="48">
        <v>0</v>
      </c>
      <c r="M569" s="48">
        <v>0</v>
      </c>
      <c r="N569" s="48">
        <v>0</v>
      </c>
      <c r="O569" s="48">
        <f t="shared" si="99"/>
        <v>61.42533000000001</v>
      </c>
      <c r="P569" s="48">
        <f t="shared" si="100"/>
        <v>54.764870000000009</v>
      </c>
      <c r="Q569" s="48">
        <v>38.673130000000008</v>
      </c>
      <c r="R569" s="48">
        <v>34.814350000000005</v>
      </c>
      <c r="S569" s="48">
        <v>23.15268</v>
      </c>
      <c r="T569" s="48">
        <v>19.293900000000001</v>
      </c>
      <c r="U569" s="48">
        <v>15.520449999999999</v>
      </c>
      <c r="V569" s="48">
        <v>15.520449999999999</v>
      </c>
      <c r="W569" s="48">
        <v>16.810079999999999</v>
      </c>
      <c r="X569" s="48">
        <v>14.0084</v>
      </c>
      <c r="Y569" s="48">
        <v>0</v>
      </c>
      <c r="Z569" s="48">
        <v>0</v>
      </c>
      <c r="AA569" s="49">
        <f t="shared" si="101"/>
        <v>5.9421200000000001</v>
      </c>
      <c r="AB569" s="49">
        <f t="shared" si="102"/>
        <v>5.9421200000000001</v>
      </c>
      <c r="AC569" s="49">
        <v>1.61432</v>
      </c>
      <c r="AD569" s="49">
        <v>0.48343000000000003</v>
      </c>
      <c r="AE569" s="49">
        <v>0.80401999999999996</v>
      </c>
      <c r="AF569" s="49">
        <v>3.1269999999999999E-2</v>
      </c>
      <c r="AG569" s="49">
        <v>0</v>
      </c>
      <c r="AH569" s="49">
        <v>0</v>
      </c>
      <c r="AI569" s="49">
        <v>0</v>
      </c>
      <c r="AJ569" s="49">
        <v>0</v>
      </c>
      <c r="AK569" s="49">
        <v>0</v>
      </c>
      <c r="AL569" s="49">
        <v>0</v>
      </c>
      <c r="AM569" s="49">
        <v>0</v>
      </c>
      <c r="AN569" s="49">
        <v>0</v>
      </c>
      <c r="AO569" s="49">
        <v>0</v>
      </c>
      <c r="AP569" s="49">
        <v>3.00908</v>
      </c>
      <c r="AQ569" s="47" t="s">
        <v>1788</v>
      </c>
      <c r="AR569" s="48">
        <v>54.764870000000002</v>
      </c>
      <c r="AT569" s="46" t="s">
        <v>1443</v>
      </c>
      <c r="AU569" s="45">
        <v>0</v>
      </c>
      <c r="AV569" s="44" t="s">
        <v>3706</v>
      </c>
      <c r="AW569" s="43">
        <v>44104</v>
      </c>
      <c r="AX569" s="42">
        <v>0.45833000000000002</v>
      </c>
      <c r="AY569" s="41">
        <v>15</v>
      </c>
      <c r="AZ569" s="40"/>
      <c r="BA569" s="40"/>
      <c r="BB569" s="40"/>
      <c r="BC569" s="40"/>
      <c r="BD569" s="40"/>
      <c r="BE569" s="40"/>
      <c r="BF569" s="39" t="s">
        <v>2696</v>
      </c>
      <c r="BG569" s="38">
        <v>44834</v>
      </c>
      <c r="BK569" s="37"/>
      <c r="BL569" s="37"/>
      <c r="BM569" s="114">
        <f>D569</f>
        <v>1020206133</v>
      </c>
      <c r="BN569" s="32" t="s">
        <v>2278</v>
      </c>
      <c r="BO569" s="113" t="e">
        <v>#VALUE!</v>
      </c>
      <c r="BP569" s="31">
        <v>3009.08</v>
      </c>
      <c r="BQ569" s="112" t="e">
        <f>BO569-BP569/1000</f>
        <v>#VALUE!</v>
      </c>
      <c r="BR569" s="36"/>
      <c r="CE569" s="35">
        <f t="shared" si="103"/>
        <v>0</v>
      </c>
      <c r="CF569" s="33">
        <f t="shared" si="104"/>
        <v>0</v>
      </c>
      <c r="CG569" s="34">
        <f t="shared" si="105"/>
        <v>15.520449999999999</v>
      </c>
      <c r="CH569" s="33">
        <f t="shared" si="106"/>
        <v>19.293900000000001</v>
      </c>
    </row>
    <row r="570" spans="1:86" ht="60" customHeight="1" x14ac:dyDescent="0.25">
      <c r="A570" s="53">
        <v>0</v>
      </c>
      <c r="B570" s="52" t="s">
        <v>2683</v>
      </c>
      <c r="C570" s="51">
        <v>300000004281</v>
      </c>
      <c r="D570" s="51">
        <v>1020306555</v>
      </c>
      <c r="E570" s="50" t="s">
        <v>1789</v>
      </c>
      <c r="F570" s="48">
        <v>0</v>
      </c>
      <c r="G570" s="48">
        <v>0</v>
      </c>
      <c r="H570" s="48">
        <v>0</v>
      </c>
      <c r="I570" s="48">
        <v>0</v>
      </c>
      <c r="J570" s="48">
        <v>0</v>
      </c>
      <c r="K570" s="48">
        <v>0</v>
      </c>
      <c r="L570" s="48">
        <v>0</v>
      </c>
      <c r="M570" s="48">
        <v>0</v>
      </c>
      <c r="N570" s="48">
        <v>0</v>
      </c>
      <c r="O570" s="48">
        <f t="shared" si="99"/>
        <v>127.07634</v>
      </c>
      <c r="P570" s="48">
        <f t="shared" si="100"/>
        <v>113.17831999999999</v>
      </c>
      <c r="Q570" s="48">
        <v>102.06946000000001</v>
      </c>
      <c r="R570" s="48">
        <v>90.973119999999994</v>
      </c>
      <c r="S570" s="48">
        <v>66.578050000000005</v>
      </c>
      <c r="T570" s="48">
        <v>55.48171</v>
      </c>
      <c r="U570" s="48">
        <v>35.491410000000002</v>
      </c>
      <c r="V570" s="48">
        <v>35.491410000000002</v>
      </c>
      <c r="W570" s="48">
        <v>16.810079999999999</v>
      </c>
      <c r="X570" s="48">
        <v>14.0084</v>
      </c>
      <c r="Y570" s="48">
        <v>0</v>
      </c>
      <c r="Z570" s="48">
        <v>0</v>
      </c>
      <c r="AA570" s="49">
        <f t="shared" si="101"/>
        <v>8.1967999999999996</v>
      </c>
      <c r="AB570" s="49">
        <f t="shared" si="102"/>
        <v>8.1967999999999996</v>
      </c>
      <c r="AC570" s="49">
        <v>2.7884099999999998</v>
      </c>
      <c r="AD570" s="49">
        <v>0.83504</v>
      </c>
      <c r="AE570" s="49">
        <v>1.3887499999999999</v>
      </c>
      <c r="AF570" s="49">
        <v>5.4010000000000002E-2</v>
      </c>
      <c r="AG570" s="49">
        <v>0</v>
      </c>
      <c r="AH570" s="49">
        <v>0</v>
      </c>
      <c r="AI570" s="49">
        <v>0</v>
      </c>
      <c r="AJ570" s="49">
        <v>0</v>
      </c>
      <c r="AK570" s="49">
        <v>0</v>
      </c>
      <c r="AL570" s="49">
        <v>0</v>
      </c>
      <c r="AM570" s="49">
        <v>0</v>
      </c>
      <c r="AN570" s="49">
        <v>0</v>
      </c>
      <c r="AO570" s="49">
        <v>0</v>
      </c>
      <c r="AP570" s="49">
        <v>3.1305900000000002</v>
      </c>
      <c r="AQ570" s="47" t="s">
        <v>1790</v>
      </c>
      <c r="AR570" s="48">
        <v>113.17831999999999</v>
      </c>
      <c r="AT570" s="46" t="s">
        <v>1443</v>
      </c>
      <c r="AU570" s="45">
        <v>0</v>
      </c>
      <c r="AV570" s="44" t="s">
        <v>3707</v>
      </c>
      <c r="AW570" s="43">
        <v>44242</v>
      </c>
      <c r="AX570" s="42">
        <v>0.45833000000000002</v>
      </c>
      <c r="AY570" s="41">
        <v>15</v>
      </c>
      <c r="AZ570" s="40"/>
      <c r="BA570" s="40"/>
      <c r="BB570" s="40"/>
      <c r="BC570" s="40"/>
      <c r="BD570" s="40"/>
      <c r="BE570" s="40"/>
      <c r="BF570" s="39" t="s">
        <v>2695</v>
      </c>
      <c r="BG570" s="38">
        <v>44742</v>
      </c>
      <c r="BK570" s="37"/>
      <c r="BL570" s="37"/>
      <c r="BM570" s="37"/>
      <c r="BN570" s="32"/>
      <c r="BP570" s="36"/>
      <c r="BQ570" s="36"/>
      <c r="BR570" s="36"/>
      <c r="CE570" s="35">
        <f t="shared" si="103"/>
        <v>0</v>
      </c>
      <c r="CF570" s="33">
        <f t="shared" si="104"/>
        <v>0</v>
      </c>
      <c r="CG570" s="34">
        <f t="shared" si="105"/>
        <v>35.491410000000002</v>
      </c>
      <c r="CH570" s="33">
        <f t="shared" si="106"/>
        <v>55.48171</v>
      </c>
    </row>
    <row r="571" spans="1:86" ht="75" customHeight="1" x14ac:dyDescent="0.25">
      <c r="A571" s="53">
        <v>0</v>
      </c>
      <c r="B571" s="52" t="s">
        <v>2683</v>
      </c>
      <c r="C571" s="51">
        <v>300000004354</v>
      </c>
      <c r="D571" s="51">
        <v>1020305959</v>
      </c>
      <c r="E571" s="50" t="s">
        <v>1791</v>
      </c>
      <c r="F571" s="48">
        <v>0</v>
      </c>
      <c r="G571" s="48">
        <v>0</v>
      </c>
      <c r="H571" s="48">
        <v>0</v>
      </c>
      <c r="I571" s="48">
        <v>0</v>
      </c>
      <c r="J571" s="48">
        <v>0</v>
      </c>
      <c r="K571" s="48">
        <v>0</v>
      </c>
      <c r="L571" s="48">
        <v>0</v>
      </c>
      <c r="M571" s="48">
        <v>0</v>
      </c>
      <c r="N571" s="48">
        <v>0</v>
      </c>
      <c r="O571" s="48">
        <f t="shared" si="99"/>
        <v>2437.6603100000002</v>
      </c>
      <c r="P571" s="48">
        <f t="shared" si="100"/>
        <v>2109.0812599999999</v>
      </c>
      <c r="Q571" s="48">
        <v>962.70600999999999</v>
      </c>
      <c r="R571" s="48">
        <v>856.90647999999999</v>
      </c>
      <c r="S571" s="48">
        <v>634.79717000000005</v>
      </c>
      <c r="T571" s="48">
        <v>528.99764000000005</v>
      </c>
      <c r="U571" s="48">
        <v>327.90884</v>
      </c>
      <c r="V571" s="48">
        <v>327.90884</v>
      </c>
      <c r="W571" s="48">
        <v>1336.6771200000001</v>
      </c>
      <c r="X571" s="48">
        <v>1113.8976</v>
      </c>
      <c r="Y571" s="48">
        <v>0</v>
      </c>
      <c r="Z571" s="48">
        <v>0</v>
      </c>
      <c r="AA571" s="49">
        <f t="shared" si="101"/>
        <v>138.27718000000002</v>
      </c>
      <c r="AB571" s="49">
        <f t="shared" si="102"/>
        <v>138.27718000000002</v>
      </c>
      <c r="AC571" s="49">
        <v>25.845310000000001</v>
      </c>
      <c r="AD571" s="49">
        <v>7.8177899999999996</v>
      </c>
      <c r="AE571" s="49">
        <v>5.4614799999999999</v>
      </c>
      <c r="AF571" s="49">
        <v>0.81428</v>
      </c>
      <c r="AG571" s="49">
        <v>0</v>
      </c>
      <c r="AH571" s="49">
        <v>0</v>
      </c>
      <c r="AI571" s="49">
        <v>0</v>
      </c>
      <c r="AJ571" s="49">
        <v>0</v>
      </c>
      <c r="AK571" s="49">
        <v>0</v>
      </c>
      <c r="AL571" s="49">
        <v>0</v>
      </c>
      <c r="AM571" s="49">
        <v>40</v>
      </c>
      <c r="AN571" s="49">
        <v>0</v>
      </c>
      <c r="AO571" s="49">
        <v>0</v>
      </c>
      <c r="AP571" s="49">
        <v>58.338320000000003</v>
      </c>
      <c r="AQ571" s="47" t="s">
        <v>1792</v>
      </c>
      <c r="AR571" s="48">
        <v>2109.0812599999999</v>
      </c>
      <c r="AT571" s="46" t="s">
        <v>1443</v>
      </c>
      <c r="AU571" s="45">
        <v>0</v>
      </c>
      <c r="AV571" s="44" t="s">
        <v>3708</v>
      </c>
      <c r="AW571" s="43">
        <v>44160</v>
      </c>
      <c r="AX571" s="42" t="s">
        <v>3709</v>
      </c>
      <c r="AY571" s="41" t="s">
        <v>1793</v>
      </c>
      <c r="AZ571" s="40"/>
      <c r="BA571" s="40"/>
      <c r="BB571" s="40"/>
      <c r="BC571" s="40"/>
      <c r="BD571" s="40"/>
      <c r="BE571" s="40"/>
      <c r="BF571" s="39" t="s">
        <v>2695</v>
      </c>
      <c r="BG571" s="38">
        <v>44742</v>
      </c>
      <c r="BK571" s="37"/>
      <c r="BL571" s="37"/>
      <c r="BM571" s="37"/>
      <c r="BN571" s="32"/>
      <c r="BP571" s="36"/>
      <c r="BQ571" s="36"/>
      <c r="BR571" s="36"/>
      <c r="CE571" s="35">
        <f t="shared" si="103"/>
        <v>0</v>
      </c>
      <c r="CF571" s="33">
        <f t="shared" si="104"/>
        <v>0</v>
      </c>
      <c r="CG571" s="34">
        <f t="shared" si="105"/>
        <v>327.90884</v>
      </c>
      <c r="CH571" s="33">
        <f t="shared" si="106"/>
        <v>528.99764000000005</v>
      </c>
    </row>
    <row r="572" spans="1:86" ht="75" customHeight="1" x14ac:dyDescent="0.25">
      <c r="A572" s="53">
        <v>0</v>
      </c>
      <c r="B572" s="52" t="s">
        <v>2683</v>
      </c>
      <c r="C572" s="51">
        <v>300000004379</v>
      </c>
      <c r="D572" s="51">
        <v>1020206762</v>
      </c>
      <c r="E572" s="50" t="s">
        <v>1794</v>
      </c>
      <c r="F572" s="48">
        <v>0</v>
      </c>
      <c r="G572" s="48">
        <v>0</v>
      </c>
      <c r="H572" s="48">
        <v>0</v>
      </c>
      <c r="I572" s="48">
        <v>0</v>
      </c>
      <c r="J572" s="48">
        <v>0</v>
      </c>
      <c r="K572" s="48">
        <v>0</v>
      </c>
      <c r="L572" s="48">
        <v>0</v>
      </c>
      <c r="M572" s="48">
        <v>0</v>
      </c>
      <c r="N572" s="48">
        <v>0</v>
      </c>
      <c r="O572" s="48">
        <f t="shared" si="99"/>
        <v>305.59972000000005</v>
      </c>
      <c r="P572" s="48">
        <f t="shared" si="100"/>
        <v>278.57479999999998</v>
      </c>
      <c r="Q572" s="48">
        <v>187.30841000000001</v>
      </c>
      <c r="R572" s="48">
        <v>165.02956999999998</v>
      </c>
      <c r="S572" s="48">
        <v>133.67303000000001</v>
      </c>
      <c r="T572" s="48">
        <v>111.39418999999999</v>
      </c>
      <c r="U572" s="48">
        <v>53.635379999999998</v>
      </c>
      <c r="V572" s="48">
        <v>53.635379999999998</v>
      </c>
      <c r="W572" s="48">
        <v>28.476459999999999</v>
      </c>
      <c r="X572" s="48">
        <v>23.73038</v>
      </c>
      <c r="Y572" s="48">
        <v>0</v>
      </c>
      <c r="Z572" s="48">
        <v>0</v>
      </c>
      <c r="AA572" s="49">
        <f t="shared" si="101"/>
        <v>89.814850000000007</v>
      </c>
      <c r="AB572" s="49">
        <f t="shared" si="102"/>
        <v>89.814850000000007</v>
      </c>
      <c r="AC572" s="49">
        <v>30.267620000000001</v>
      </c>
      <c r="AD572" s="49">
        <v>9.0641700000000007</v>
      </c>
      <c r="AE572" s="49">
        <v>15.074630000000001</v>
      </c>
      <c r="AF572" s="49">
        <v>0.58628000000000002</v>
      </c>
      <c r="AG572" s="49">
        <v>0</v>
      </c>
      <c r="AH572" s="49">
        <v>0</v>
      </c>
      <c r="AI572" s="49">
        <v>0</v>
      </c>
      <c r="AJ572" s="49">
        <v>0</v>
      </c>
      <c r="AK572" s="49">
        <v>0</v>
      </c>
      <c r="AL572" s="49">
        <v>0</v>
      </c>
      <c r="AM572" s="49">
        <v>25</v>
      </c>
      <c r="AN572" s="49">
        <v>0</v>
      </c>
      <c r="AO572" s="49">
        <v>0</v>
      </c>
      <c r="AP572" s="49">
        <v>9.8221500000000006</v>
      </c>
      <c r="AQ572" s="47" t="s">
        <v>1795</v>
      </c>
      <c r="AR572" s="48">
        <v>278.57480000000004</v>
      </c>
      <c r="AT572" s="46" t="s">
        <v>1443</v>
      </c>
      <c r="AU572" s="45">
        <v>0</v>
      </c>
      <c r="AV572" s="44" t="s">
        <v>3710</v>
      </c>
      <c r="AW572" s="43" t="s">
        <v>3711</v>
      </c>
      <c r="AX572" s="42" t="s">
        <v>3375</v>
      </c>
      <c r="AY572" s="41" t="s">
        <v>1554</v>
      </c>
      <c r="AZ572" s="40"/>
      <c r="BA572" s="40"/>
      <c r="BB572" s="40"/>
      <c r="BC572" s="40"/>
      <c r="BD572" s="40"/>
      <c r="BE572" s="40"/>
      <c r="BF572" s="39" t="s">
        <v>2695</v>
      </c>
      <c r="BG572" s="38">
        <v>44712</v>
      </c>
      <c r="BK572" s="37"/>
      <c r="BL572" s="37"/>
      <c r="BM572" s="37"/>
      <c r="BN572" s="32"/>
      <c r="BP572" s="36"/>
      <c r="BQ572" s="36"/>
      <c r="BR572" s="36"/>
      <c r="CE572" s="35">
        <f t="shared" si="103"/>
        <v>0</v>
      </c>
      <c r="CF572" s="33">
        <f t="shared" si="104"/>
        <v>0</v>
      </c>
      <c r="CG572" s="34">
        <f t="shared" si="105"/>
        <v>53.635379999999998</v>
      </c>
      <c r="CH572" s="33">
        <f t="shared" si="106"/>
        <v>111.39418999999999</v>
      </c>
    </row>
    <row r="573" spans="1:86" ht="75" customHeight="1" x14ac:dyDescent="0.25">
      <c r="A573" s="53">
        <v>0</v>
      </c>
      <c r="B573" s="52" t="s">
        <v>2683</v>
      </c>
      <c r="C573" s="51">
        <v>300000004279</v>
      </c>
      <c r="D573" s="51">
        <v>1020205453</v>
      </c>
      <c r="E573" s="50" t="s">
        <v>1796</v>
      </c>
      <c r="F573" s="48">
        <v>0</v>
      </c>
      <c r="G573" s="48">
        <v>0</v>
      </c>
      <c r="H573" s="48">
        <v>0</v>
      </c>
      <c r="I573" s="48">
        <v>0</v>
      </c>
      <c r="J573" s="48">
        <v>0</v>
      </c>
      <c r="K573" s="48">
        <v>0</v>
      </c>
      <c r="L573" s="48">
        <v>0</v>
      </c>
      <c r="M573" s="48">
        <v>0</v>
      </c>
      <c r="N573" s="48">
        <v>0</v>
      </c>
      <c r="O573" s="48">
        <f t="shared" si="99"/>
        <v>184.49045000000001</v>
      </c>
      <c r="P573" s="48">
        <f t="shared" si="100"/>
        <v>163.46957</v>
      </c>
      <c r="Q573" s="48">
        <v>174.90258</v>
      </c>
      <c r="R573" s="48">
        <v>153.8817</v>
      </c>
      <c r="S573" s="48">
        <v>126.12527</v>
      </c>
      <c r="T573" s="48">
        <v>105.10439</v>
      </c>
      <c r="U573" s="48">
        <v>48.77731</v>
      </c>
      <c r="V573" s="48">
        <v>48.77731</v>
      </c>
      <c r="W573" s="48">
        <v>0</v>
      </c>
      <c r="X573" s="48">
        <v>0</v>
      </c>
      <c r="Y573" s="48">
        <v>0</v>
      </c>
      <c r="Z573" s="48">
        <v>0</v>
      </c>
      <c r="AA573" s="49">
        <f t="shared" si="101"/>
        <v>9.5878699999999988</v>
      </c>
      <c r="AB573" s="49">
        <f t="shared" si="102"/>
        <v>9.5878699999999988</v>
      </c>
      <c r="AC573" s="49">
        <v>2.7884099999999998</v>
      </c>
      <c r="AD573" s="49">
        <v>0.83504</v>
      </c>
      <c r="AE573" s="49">
        <v>1.3887499999999999</v>
      </c>
      <c r="AF573" s="49">
        <v>5.4010000000000002E-2</v>
      </c>
      <c r="AG573" s="49">
        <v>0</v>
      </c>
      <c r="AH573" s="49">
        <v>0</v>
      </c>
      <c r="AI573" s="49">
        <v>0</v>
      </c>
      <c r="AJ573" s="49">
        <v>0</v>
      </c>
      <c r="AK573" s="49">
        <v>0</v>
      </c>
      <c r="AL573" s="49">
        <v>0</v>
      </c>
      <c r="AM573" s="49">
        <v>0</v>
      </c>
      <c r="AN573" s="49">
        <v>0</v>
      </c>
      <c r="AO573" s="49">
        <v>0</v>
      </c>
      <c r="AP573" s="49">
        <v>4.5216599999999998</v>
      </c>
      <c r="AQ573" s="47" t="s">
        <v>1797</v>
      </c>
      <c r="AR573" s="48">
        <v>163.46956999999998</v>
      </c>
      <c r="AT573" s="46" t="s">
        <v>1443</v>
      </c>
      <c r="AU573" s="45">
        <v>0</v>
      </c>
      <c r="AV573" s="44" t="s">
        <v>3712</v>
      </c>
      <c r="AW573" s="43" t="s">
        <v>3713</v>
      </c>
      <c r="AX573" s="42" t="s">
        <v>3714</v>
      </c>
      <c r="AY573" s="41" t="s">
        <v>1554</v>
      </c>
      <c r="AZ573" s="40"/>
      <c r="BA573" s="40"/>
      <c r="BB573" s="40"/>
      <c r="BC573" s="40"/>
      <c r="BD573" s="40"/>
      <c r="BE573" s="40"/>
      <c r="BF573" s="39" t="s">
        <v>2695</v>
      </c>
      <c r="BG573" s="38">
        <v>44742</v>
      </c>
      <c r="BK573" s="37"/>
      <c r="BL573" s="37"/>
      <c r="BM573" s="37"/>
      <c r="BN573" s="32"/>
      <c r="BP573" s="36"/>
      <c r="BQ573" s="36"/>
      <c r="BR573" s="36"/>
      <c r="CE573" s="35">
        <f t="shared" si="103"/>
        <v>0</v>
      </c>
      <c r="CF573" s="33">
        <f t="shared" si="104"/>
        <v>0</v>
      </c>
      <c r="CG573" s="34">
        <f t="shared" si="105"/>
        <v>48.77731</v>
      </c>
      <c r="CH573" s="33">
        <f t="shared" si="106"/>
        <v>105.10439</v>
      </c>
    </row>
    <row r="574" spans="1:86" ht="60" customHeight="1" x14ac:dyDescent="0.25">
      <c r="A574" s="53">
        <v>0</v>
      </c>
      <c r="B574" s="52" t="s">
        <v>2683</v>
      </c>
      <c r="C574" s="51">
        <v>300000004277</v>
      </c>
      <c r="D574" s="51">
        <v>1020206195</v>
      </c>
      <c r="E574" s="50" t="s">
        <v>1798</v>
      </c>
      <c r="F574" s="48">
        <v>0</v>
      </c>
      <c r="G574" s="48">
        <v>0</v>
      </c>
      <c r="H574" s="48">
        <v>0</v>
      </c>
      <c r="I574" s="48">
        <v>0</v>
      </c>
      <c r="J574" s="48">
        <v>0</v>
      </c>
      <c r="K574" s="48">
        <v>0</v>
      </c>
      <c r="L574" s="48">
        <v>0</v>
      </c>
      <c r="M574" s="48">
        <v>0</v>
      </c>
      <c r="N574" s="48">
        <v>0</v>
      </c>
      <c r="O574" s="48">
        <f t="shared" si="99"/>
        <v>263.18836999999996</v>
      </c>
      <c r="P574" s="48">
        <f t="shared" si="100"/>
        <v>225.67293000000001</v>
      </c>
      <c r="Q574" s="48">
        <v>228.88801999999998</v>
      </c>
      <c r="R574" s="48">
        <v>194.17426</v>
      </c>
      <c r="S574" s="48">
        <v>208.28254999999999</v>
      </c>
      <c r="T574" s="48">
        <v>173.56879000000001</v>
      </c>
      <c r="U574" s="48">
        <v>20.605469999999997</v>
      </c>
      <c r="V574" s="48">
        <v>20.605469999999997</v>
      </c>
      <c r="W574" s="48">
        <v>16.810079999999999</v>
      </c>
      <c r="X574" s="48">
        <v>14.0084</v>
      </c>
      <c r="Y574" s="48">
        <v>0</v>
      </c>
      <c r="Z574" s="48">
        <v>0</v>
      </c>
      <c r="AA574" s="49">
        <f t="shared" si="101"/>
        <v>17.490269999999999</v>
      </c>
      <c r="AB574" s="49">
        <f t="shared" si="102"/>
        <v>17.490269999999999</v>
      </c>
      <c r="AC574" s="49">
        <v>4.4523299999999999</v>
      </c>
      <c r="AD574" s="49">
        <v>1.3266999999999998</v>
      </c>
      <c r="AE574" s="49">
        <v>1.8987699999999998</v>
      </c>
      <c r="AF574" s="49">
        <v>9.1999999999999998E-2</v>
      </c>
      <c r="AG574" s="49">
        <v>0</v>
      </c>
      <c r="AH574" s="49">
        <v>0</v>
      </c>
      <c r="AI574" s="49">
        <v>0</v>
      </c>
      <c r="AJ574" s="49">
        <v>0</v>
      </c>
      <c r="AK574" s="49">
        <v>0</v>
      </c>
      <c r="AL574" s="49">
        <v>0</v>
      </c>
      <c r="AM574" s="49">
        <v>0</v>
      </c>
      <c r="AN574" s="49">
        <v>0</v>
      </c>
      <c r="AO574" s="49">
        <v>0</v>
      </c>
      <c r="AP574" s="49">
        <v>9.7204699999999988</v>
      </c>
      <c r="AQ574" s="47" t="s">
        <v>1799</v>
      </c>
      <c r="AR574" s="48">
        <v>225.67293000000004</v>
      </c>
      <c r="AT574" s="46" t="s">
        <v>1443</v>
      </c>
      <c r="AU574" s="45">
        <v>0</v>
      </c>
      <c r="AV574" s="44" t="s">
        <v>3715</v>
      </c>
      <c r="AW574" s="43">
        <v>44335</v>
      </c>
      <c r="AX574" s="42">
        <v>0.45833000000000002</v>
      </c>
      <c r="AY574" s="41">
        <v>15</v>
      </c>
      <c r="AZ574" s="40"/>
      <c r="BA574" s="40"/>
      <c r="BB574" s="40"/>
      <c r="BC574" s="40"/>
      <c r="BD574" s="40"/>
      <c r="BE574" s="40"/>
      <c r="BF574" s="39" t="s">
        <v>2693</v>
      </c>
      <c r="BG574" s="38">
        <v>44865</v>
      </c>
      <c r="BK574" s="37"/>
      <c r="BL574" s="37"/>
      <c r="BM574" s="37"/>
      <c r="BN574" s="32"/>
      <c r="BP574" s="36"/>
      <c r="BQ574" s="36"/>
      <c r="BR574" s="36"/>
      <c r="CE574" s="35">
        <f t="shared" si="103"/>
        <v>0</v>
      </c>
      <c r="CF574" s="33">
        <f t="shared" si="104"/>
        <v>0</v>
      </c>
      <c r="CG574" s="34">
        <f t="shared" si="105"/>
        <v>20.605469999999997</v>
      </c>
      <c r="CH574" s="33">
        <f t="shared" si="106"/>
        <v>173.56879000000001</v>
      </c>
    </row>
    <row r="575" spans="1:86" ht="45" customHeight="1" x14ac:dyDescent="0.25">
      <c r="A575" s="53">
        <v>0</v>
      </c>
      <c r="B575" s="52" t="s">
        <v>2683</v>
      </c>
      <c r="C575" s="51">
        <v>300000004318</v>
      </c>
      <c r="D575" s="51">
        <v>1020306525</v>
      </c>
      <c r="E575" s="50" t="s">
        <v>1800</v>
      </c>
      <c r="F575" s="48">
        <v>0</v>
      </c>
      <c r="G575" s="48">
        <v>0</v>
      </c>
      <c r="H575" s="48">
        <v>0</v>
      </c>
      <c r="I575" s="48">
        <v>0</v>
      </c>
      <c r="J575" s="48">
        <v>0</v>
      </c>
      <c r="K575" s="48">
        <v>0</v>
      </c>
      <c r="L575" s="48">
        <v>0</v>
      </c>
      <c r="M575" s="48">
        <v>0</v>
      </c>
      <c r="N575" s="48">
        <v>0</v>
      </c>
      <c r="O575" s="48">
        <f t="shared" si="99"/>
        <v>101.12545</v>
      </c>
      <c r="P575" s="48">
        <f t="shared" si="100"/>
        <v>89.881439999999998</v>
      </c>
      <c r="Q575" s="48">
        <v>74.872100000000003</v>
      </c>
      <c r="R575" s="48">
        <v>66.429770000000005</v>
      </c>
      <c r="S575" s="48">
        <v>50.653970000000001</v>
      </c>
      <c r="T575" s="48">
        <v>42.211640000000003</v>
      </c>
      <c r="U575" s="48">
        <v>24.218130000000002</v>
      </c>
      <c r="V575" s="48">
        <v>24.218130000000002</v>
      </c>
      <c r="W575" s="48">
        <v>16.810079999999999</v>
      </c>
      <c r="X575" s="48">
        <v>14.0084</v>
      </c>
      <c r="Y575" s="48">
        <v>0</v>
      </c>
      <c r="Z575" s="48">
        <v>0</v>
      </c>
      <c r="AA575" s="49">
        <f t="shared" si="101"/>
        <v>9.4432700000000001</v>
      </c>
      <c r="AB575" s="49">
        <f t="shared" si="102"/>
        <v>9.4432700000000001</v>
      </c>
      <c r="AC575" s="49">
        <v>2.2013600000000002</v>
      </c>
      <c r="AD575" s="49">
        <v>0.65924000000000005</v>
      </c>
      <c r="AE575" s="49">
        <v>1.0963699999999998</v>
      </c>
      <c r="AF575" s="49">
        <v>4.2639999999999997E-2</v>
      </c>
      <c r="AG575" s="49">
        <v>0</v>
      </c>
      <c r="AH575" s="49">
        <v>0</v>
      </c>
      <c r="AI575" s="49">
        <v>0</v>
      </c>
      <c r="AJ575" s="49">
        <v>0</v>
      </c>
      <c r="AK575" s="49">
        <v>0</v>
      </c>
      <c r="AL575" s="49">
        <v>0</v>
      </c>
      <c r="AM575" s="49">
        <v>0</v>
      </c>
      <c r="AN575" s="49">
        <v>0</v>
      </c>
      <c r="AO575" s="49">
        <v>0</v>
      </c>
      <c r="AP575" s="49">
        <v>5.4436600000000004</v>
      </c>
      <c r="AQ575" s="47" t="s">
        <v>1801</v>
      </c>
      <c r="AR575" s="48">
        <v>89.881440000000012</v>
      </c>
      <c r="AT575" s="46" t="s">
        <v>1443</v>
      </c>
      <c r="AU575" s="45">
        <v>0</v>
      </c>
      <c r="AV575" s="44" t="s">
        <v>3716</v>
      </c>
      <c r="AW575" s="43">
        <v>44394</v>
      </c>
      <c r="AX575" s="42">
        <v>0.45833000000000002</v>
      </c>
      <c r="AY575" s="41">
        <v>14</v>
      </c>
      <c r="AZ575" s="40"/>
      <c r="BA575" s="40"/>
      <c r="BB575" s="40"/>
      <c r="BC575" s="40"/>
      <c r="BD575" s="40"/>
      <c r="BE575" s="40"/>
      <c r="BF575" s="39" t="s">
        <v>2696</v>
      </c>
      <c r="BG575" s="38">
        <v>44834</v>
      </c>
      <c r="BK575" s="37"/>
      <c r="BL575" s="37"/>
      <c r="BM575" s="114">
        <f>D575</f>
        <v>1020306525</v>
      </c>
      <c r="BN575" s="32" t="s">
        <v>2279</v>
      </c>
      <c r="BO575" s="113" t="e">
        <v>#VALUE!</v>
      </c>
      <c r="BP575" s="31">
        <v>5443.66</v>
      </c>
      <c r="BQ575" s="112" t="e">
        <f>BO575-BP575/1000</f>
        <v>#VALUE!</v>
      </c>
      <c r="BR575" s="36"/>
      <c r="CE575" s="35">
        <f t="shared" si="103"/>
        <v>0</v>
      </c>
      <c r="CF575" s="33">
        <f t="shared" si="104"/>
        <v>0</v>
      </c>
      <c r="CG575" s="34">
        <f t="shared" si="105"/>
        <v>24.218130000000002</v>
      </c>
      <c r="CH575" s="33">
        <f t="shared" si="106"/>
        <v>42.211640000000003</v>
      </c>
    </row>
    <row r="576" spans="1:86" ht="90" customHeight="1" x14ac:dyDescent="0.25">
      <c r="A576" s="53">
        <v>0</v>
      </c>
      <c r="B576" s="52" t="s">
        <v>2683</v>
      </c>
      <c r="C576" s="51">
        <v>300000004363</v>
      </c>
      <c r="D576" s="51">
        <v>1020207072</v>
      </c>
      <c r="E576" s="50" t="s">
        <v>1802</v>
      </c>
      <c r="F576" s="48">
        <v>0</v>
      </c>
      <c r="G576" s="48">
        <v>0</v>
      </c>
      <c r="H576" s="48">
        <v>0</v>
      </c>
      <c r="I576" s="48">
        <v>0</v>
      </c>
      <c r="J576" s="48">
        <v>0</v>
      </c>
      <c r="K576" s="48">
        <v>0</v>
      </c>
      <c r="L576" s="48">
        <v>0</v>
      </c>
      <c r="M576" s="48">
        <v>0</v>
      </c>
      <c r="N576" s="48">
        <v>0</v>
      </c>
      <c r="O576" s="48">
        <f t="shared" si="99"/>
        <v>2286.9318399999997</v>
      </c>
      <c r="P576" s="48">
        <f t="shared" si="100"/>
        <v>2025.9515099999999</v>
      </c>
      <c r="Q576" s="48">
        <v>1324.1081099999999</v>
      </c>
      <c r="R576" s="48">
        <v>1193.3835999999999</v>
      </c>
      <c r="S576" s="48">
        <v>784.34703999999999</v>
      </c>
      <c r="T576" s="48">
        <v>653.62252999999998</v>
      </c>
      <c r="U576" s="48">
        <v>539.76107000000002</v>
      </c>
      <c r="V576" s="48">
        <v>539.76107000000002</v>
      </c>
      <c r="W576" s="48">
        <v>781.53494000000001</v>
      </c>
      <c r="X576" s="48">
        <v>651.27912000000003</v>
      </c>
      <c r="Y576" s="48">
        <v>0</v>
      </c>
      <c r="Z576" s="48">
        <v>0</v>
      </c>
      <c r="AA576" s="49">
        <f t="shared" si="101"/>
        <v>181.28879000000001</v>
      </c>
      <c r="AB576" s="49">
        <f t="shared" si="102"/>
        <v>181.28879000000001</v>
      </c>
      <c r="AC576" s="49">
        <v>32.944679999999998</v>
      </c>
      <c r="AD576" s="49">
        <v>9.8658699999999993</v>
      </c>
      <c r="AE576" s="49">
        <v>16.40794</v>
      </c>
      <c r="AF576" s="49">
        <v>0.63812999999999998</v>
      </c>
      <c r="AG576" s="49">
        <v>0</v>
      </c>
      <c r="AH576" s="49">
        <v>0</v>
      </c>
      <c r="AI576" s="49">
        <v>0</v>
      </c>
      <c r="AJ576" s="49">
        <v>0</v>
      </c>
      <c r="AK576" s="49">
        <v>0</v>
      </c>
      <c r="AL576" s="49">
        <v>0</v>
      </c>
      <c r="AM576" s="49">
        <v>50</v>
      </c>
      <c r="AN576" s="49">
        <v>0</v>
      </c>
      <c r="AO576" s="49">
        <v>0</v>
      </c>
      <c r="AP576" s="49">
        <v>71.432169999999999</v>
      </c>
      <c r="AQ576" s="47" t="s">
        <v>1803</v>
      </c>
      <c r="AR576" s="48">
        <v>2025.9515099999999</v>
      </c>
      <c r="AT576" s="46" t="s">
        <v>1443</v>
      </c>
      <c r="AU576" s="45">
        <v>0</v>
      </c>
      <c r="AV576" s="44" t="s">
        <v>3717</v>
      </c>
      <c r="AW576" s="43" t="s">
        <v>3718</v>
      </c>
      <c r="AX576" s="42" t="s">
        <v>3502</v>
      </c>
      <c r="AY576" s="41" t="s">
        <v>1804</v>
      </c>
      <c r="AZ576" s="40"/>
      <c r="BA576" s="40"/>
      <c r="BB576" s="40"/>
      <c r="BC576" s="40"/>
      <c r="BD576" s="40"/>
      <c r="BE576" s="40"/>
      <c r="BF576" s="39" t="s">
        <v>2695</v>
      </c>
      <c r="BG576" s="38">
        <v>44712</v>
      </c>
      <c r="BK576" s="37"/>
      <c r="BL576" s="37"/>
      <c r="BM576" s="37"/>
      <c r="BN576" s="32"/>
      <c r="BP576" s="36"/>
      <c r="BQ576" s="36"/>
      <c r="BR576" s="36"/>
      <c r="CE576" s="35">
        <f t="shared" si="103"/>
        <v>0</v>
      </c>
      <c r="CF576" s="33">
        <f t="shared" si="104"/>
        <v>0</v>
      </c>
      <c r="CG576" s="34">
        <f t="shared" si="105"/>
        <v>539.76107000000002</v>
      </c>
      <c r="CH576" s="33">
        <f t="shared" si="106"/>
        <v>653.62252999999998</v>
      </c>
    </row>
    <row r="577" spans="1:86" ht="60" customHeight="1" x14ac:dyDescent="0.25">
      <c r="A577" s="53">
        <v>0</v>
      </c>
      <c r="B577" s="52" t="s">
        <v>2683</v>
      </c>
      <c r="C577" s="51">
        <v>300000004285</v>
      </c>
      <c r="D577" s="51">
        <v>1020206107</v>
      </c>
      <c r="E577" s="50" t="s">
        <v>1805</v>
      </c>
      <c r="F577" s="48">
        <v>0</v>
      </c>
      <c r="G577" s="48">
        <v>0</v>
      </c>
      <c r="H577" s="48">
        <v>0</v>
      </c>
      <c r="I577" s="48">
        <v>0</v>
      </c>
      <c r="J577" s="48">
        <v>0</v>
      </c>
      <c r="K577" s="48">
        <v>0</v>
      </c>
      <c r="L577" s="48">
        <v>0</v>
      </c>
      <c r="M577" s="48">
        <v>0</v>
      </c>
      <c r="N577" s="48">
        <v>0</v>
      </c>
      <c r="O577" s="48">
        <f t="shared" si="99"/>
        <v>236.43691000000001</v>
      </c>
      <c r="P577" s="48">
        <f t="shared" si="100"/>
        <v>215.55260000000001</v>
      </c>
      <c r="Q577" s="48">
        <v>202.30655000000002</v>
      </c>
      <c r="R577" s="48">
        <v>184.22392000000002</v>
      </c>
      <c r="S577" s="48">
        <v>108.49579</v>
      </c>
      <c r="T577" s="48">
        <v>90.413160000000005</v>
      </c>
      <c r="U577" s="48">
        <v>93.810760000000002</v>
      </c>
      <c r="V577" s="48">
        <v>93.810760000000002</v>
      </c>
      <c r="W577" s="48">
        <v>16.810079999999999</v>
      </c>
      <c r="X577" s="48">
        <v>14.0084</v>
      </c>
      <c r="Y577" s="48">
        <v>0</v>
      </c>
      <c r="Z577" s="48">
        <v>0</v>
      </c>
      <c r="AA577" s="49">
        <f t="shared" si="101"/>
        <v>17.32028</v>
      </c>
      <c r="AB577" s="49">
        <f t="shared" si="102"/>
        <v>17.32028</v>
      </c>
      <c r="AC577" s="49">
        <v>3.46671</v>
      </c>
      <c r="AD577" s="49">
        <v>1.03437</v>
      </c>
      <c r="AE577" s="49">
        <v>1.5444600000000002</v>
      </c>
      <c r="AF577" s="49">
        <v>7.0440000000000003E-2</v>
      </c>
      <c r="AG577" s="49">
        <v>0</v>
      </c>
      <c r="AH577" s="49">
        <v>0</v>
      </c>
      <c r="AI577" s="49">
        <v>0</v>
      </c>
      <c r="AJ577" s="49">
        <v>0</v>
      </c>
      <c r="AK577" s="49">
        <v>0</v>
      </c>
      <c r="AL577" s="49">
        <v>0</v>
      </c>
      <c r="AM577" s="49">
        <v>0</v>
      </c>
      <c r="AN577" s="49">
        <v>0</v>
      </c>
      <c r="AO577" s="49">
        <v>0</v>
      </c>
      <c r="AP577" s="49">
        <v>11.2043</v>
      </c>
      <c r="AQ577" s="47" t="s">
        <v>1806</v>
      </c>
      <c r="AR577" s="48">
        <v>215.55259999999998</v>
      </c>
      <c r="AT577" s="46" t="s">
        <v>1443</v>
      </c>
      <c r="AU577" s="45">
        <v>0</v>
      </c>
      <c r="AV577" s="44" t="s">
        <v>3719</v>
      </c>
      <c r="AW577" s="43">
        <v>44084</v>
      </c>
      <c r="AX577" s="42">
        <v>0.45833000000000002</v>
      </c>
      <c r="AY577" s="41">
        <v>15</v>
      </c>
      <c r="AZ577" s="40"/>
      <c r="BA577" s="40"/>
      <c r="BB577" s="40"/>
      <c r="BC577" s="40"/>
      <c r="BD577" s="40"/>
      <c r="BE577" s="40"/>
      <c r="BF577" s="39" t="s">
        <v>2693</v>
      </c>
      <c r="BG577" s="38">
        <v>44865</v>
      </c>
      <c r="BK577" s="37"/>
      <c r="BL577" s="37"/>
      <c r="BM577" s="37"/>
      <c r="BN577" s="32"/>
      <c r="BP577" s="36"/>
      <c r="BQ577" s="36"/>
      <c r="BR577" s="36"/>
      <c r="CE577" s="35">
        <f t="shared" si="103"/>
        <v>0</v>
      </c>
      <c r="CF577" s="33">
        <f t="shared" si="104"/>
        <v>0</v>
      </c>
      <c r="CG577" s="34">
        <f t="shared" si="105"/>
        <v>93.810760000000002</v>
      </c>
      <c r="CH577" s="33">
        <f t="shared" si="106"/>
        <v>90.413160000000005</v>
      </c>
    </row>
    <row r="578" spans="1:86" ht="45" customHeight="1" x14ac:dyDescent="0.25">
      <c r="A578" s="53">
        <v>0</v>
      </c>
      <c r="B578" s="52" t="s">
        <v>2683</v>
      </c>
      <c r="C578" s="51">
        <v>300000004214</v>
      </c>
      <c r="D578" s="51">
        <v>1020306005</v>
      </c>
      <c r="E578" s="50" t="s">
        <v>2857</v>
      </c>
      <c r="F578" s="48">
        <v>0</v>
      </c>
      <c r="G578" s="48">
        <v>0</v>
      </c>
      <c r="H578" s="48">
        <v>0</v>
      </c>
      <c r="I578" s="48">
        <v>0</v>
      </c>
      <c r="J578" s="48">
        <v>0</v>
      </c>
      <c r="K578" s="48">
        <v>0</v>
      </c>
      <c r="L578" s="48">
        <v>0</v>
      </c>
      <c r="M578" s="48">
        <v>0</v>
      </c>
      <c r="N578" s="48">
        <v>0</v>
      </c>
      <c r="O578" s="48">
        <f t="shared" si="99"/>
        <v>76.938249999999996</v>
      </c>
      <c r="P578" s="48">
        <f t="shared" si="100"/>
        <v>76.938249999999996</v>
      </c>
      <c r="Q578" s="48">
        <v>7.2479300000000002</v>
      </c>
      <c r="R578" s="48">
        <v>7.2479300000000002</v>
      </c>
      <c r="S578" s="48">
        <v>0</v>
      </c>
      <c r="T578" s="48">
        <v>0</v>
      </c>
      <c r="U578" s="48">
        <v>7.2479300000000002</v>
      </c>
      <c r="V578" s="48">
        <v>7.2479300000000002</v>
      </c>
      <c r="W578" s="48">
        <v>0</v>
      </c>
      <c r="X578" s="48">
        <v>0</v>
      </c>
      <c r="Y578" s="48">
        <v>0</v>
      </c>
      <c r="Z578" s="48">
        <v>0</v>
      </c>
      <c r="AA578" s="49">
        <f t="shared" si="101"/>
        <v>69.69032</v>
      </c>
      <c r="AB578" s="49">
        <f t="shared" si="102"/>
        <v>69.69032</v>
      </c>
      <c r="AC578" s="49">
        <v>2.48455</v>
      </c>
      <c r="AD578" s="49">
        <v>0.7388300000000001</v>
      </c>
      <c r="AE578" s="49">
        <v>66.414969999999997</v>
      </c>
      <c r="AF578" s="49">
        <v>5.1969999999999995E-2</v>
      </c>
      <c r="AG578" s="49">
        <v>0</v>
      </c>
      <c r="AH578" s="49">
        <v>0</v>
      </c>
      <c r="AI578" s="49">
        <v>0</v>
      </c>
      <c r="AJ578" s="49">
        <v>0</v>
      </c>
      <c r="AK578" s="49">
        <v>0</v>
      </c>
      <c r="AL578" s="49">
        <v>0</v>
      </c>
      <c r="AM578" s="49">
        <v>0</v>
      </c>
      <c r="AN578" s="49">
        <v>0</v>
      </c>
      <c r="AO578" s="49">
        <v>0</v>
      </c>
      <c r="AP578" s="49">
        <v>0</v>
      </c>
      <c r="AQ578" s="47" t="s">
        <v>3720</v>
      </c>
      <c r="AR578" s="48">
        <v>0</v>
      </c>
      <c r="AT578" s="46" t="s">
        <v>1443</v>
      </c>
      <c r="AU578" s="45">
        <v>0</v>
      </c>
      <c r="AV578" s="44" t="s">
        <v>3721</v>
      </c>
      <c r="AW578" s="43">
        <v>44298</v>
      </c>
      <c r="AX578" s="42">
        <v>0.45833000000000002</v>
      </c>
      <c r="AY578" s="41">
        <v>14</v>
      </c>
      <c r="AZ578" s="40"/>
      <c r="BA578" s="40"/>
      <c r="BB578" s="40"/>
      <c r="BC578" s="40"/>
      <c r="BD578" s="40"/>
      <c r="BE578" s="40"/>
      <c r="BF578" s="39">
        <v>0</v>
      </c>
      <c r="BG578" s="38">
        <v>0</v>
      </c>
      <c r="BK578" s="37"/>
      <c r="BL578" s="37"/>
      <c r="BM578" s="37"/>
      <c r="BN578" s="32"/>
      <c r="BP578" s="36"/>
      <c r="BQ578" s="36"/>
      <c r="BR578" s="36"/>
      <c r="CE578" s="35">
        <f t="shared" si="103"/>
        <v>0</v>
      </c>
      <c r="CF578" s="33">
        <f t="shared" si="104"/>
        <v>0</v>
      </c>
      <c r="CG578" s="34">
        <f t="shared" si="105"/>
        <v>7.2479300000000002</v>
      </c>
      <c r="CH578" s="33">
        <f t="shared" si="106"/>
        <v>0</v>
      </c>
    </row>
    <row r="579" spans="1:86" ht="60" customHeight="1" x14ac:dyDescent="0.25">
      <c r="A579" s="53">
        <v>0</v>
      </c>
      <c r="B579" s="52" t="s">
        <v>2683</v>
      </c>
      <c r="C579" s="51">
        <v>300000004209</v>
      </c>
      <c r="D579" s="51">
        <v>1020306541</v>
      </c>
      <c r="E579" s="50" t="s">
        <v>1807</v>
      </c>
      <c r="F579" s="48">
        <v>0</v>
      </c>
      <c r="G579" s="48">
        <v>0</v>
      </c>
      <c r="H579" s="48">
        <v>0</v>
      </c>
      <c r="I579" s="48">
        <v>0</v>
      </c>
      <c r="J579" s="48">
        <v>0</v>
      </c>
      <c r="K579" s="48">
        <v>0</v>
      </c>
      <c r="L579" s="48">
        <v>0</v>
      </c>
      <c r="M579" s="48">
        <v>0</v>
      </c>
      <c r="N579" s="48">
        <v>0</v>
      </c>
      <c r="O579" s="48">
        <f t="shared" si="99"/>
        <v>130.34458999999998</v>
      </c>
      <c r="P579" s="48">
        <f t="shared" si="100"/>
        <v>113.10027000000001</v>
      </c>
      <c r="Q579" s="48">
        <v>86.663349999999994</v>
      </c>
      <c r="R579" s="48">
        <v>75.022390000000001</v>
      </c>
      <c r="S579" s="48">
        <v>69.845749999999995</v>
      </c>
      <c r="T579" s="48">
        <v>58.204790000000003</v>
      </c>
      <c r="U579" s="48">
        <v>16.817599999999999</v>
      </c>
      <c r="V579" s="48">
        <v>16.817599999999999</v>
      </c>
      <c r="W579" s="48">
        <v>33.620159999999998</v>
      </c>
      <c r="X579" s="48">
        <v>28.0168</v>
      </c>
      <c r="Y579" s="48">
        <v>0</v>
      </c>
      <c r="Z579" s="48">
        <v>0</v>
      </c>
      <c r="AA579" s="49">
        <f t="shared" si="101"/>
        <v>10.06108</v>
      </c>
      <c r="AB579" s="49">
        <f t="shared" si="102"/>
        <v>10.06108</v>
      </c>
      <c r="AC579" s="49">
        <v>3.81569</v>
      </c>
      <c r="AD579" s="49">
        <v>1.1426799999999999</v>
      </c>
      <c r="AE579" s="49">
        <v>1.90038</v>
      </c>
      <c r="AF579" s="49">
        <v>7.3910000000000003E-2</v>
      </c>
      <c r="AG579" s="49">
        <v>0</v>
      </c>
      <c r="AH579" s="49">
        <v>0</v>
      </c>
      <c r="AI579" s="49">
        <v>0</v>
      </c>
      <c r="AJ579" s="49">
        <v>0</v>
      </c>
      <c r="AK579" s="49">
        <v>0</v>
      </c>
      <c r="AL579" s="49">
        <v>0</v>
      </c>
      <c r="AM579" s="49">
        <v>0</v>
      </c>
      <c r="AN579" s="49">
        <v>0</v>
      </c>
      <c r="AO579" s="49">
        <v>0</v>
      </c>
      <c r="AP579" s="49">
        <v>3.1284200000000002</v>
      </c>
      <c r="AQ579" s="47" t="s">
        <v>1808</v>
      </c>
      <c r="AR579" s="48">
        <v>113.10027000000001</v>
      </c>
      <c r="AT579" s="46" t="s">
        <v>1443</v>
      </c>
      <c r="AU579" s="45">
        <v>0</v>
      </c>
      <c r="AV579" s="44" t="s">
        <v>3722</v>
      </c>
      <c r="AW579" s="43" t="s">
        <v>3723</v>
      </c>
      <c r="AX579" s="42" t="s">
        <v>3250</v>
      </c>
      <c r="AY579" s="41" t="s">
        <v>1444</v>
      </c>
      <c r="AZ579" s="40"/>
      <c r="BA579" s="40"/>
      <c r="BB579" s="40"/>
      <c r="BC579" s="40"/>
      <c r="BD579" s="40"/>
      <c r="BE579" s="40"/>
      <c r="BF579" s="39" t="s">
        <v>2695</v>
      </c>
      <c r="BG579" s="38">
        <v>44742</v>
      </c>
      <c r="BK579" s="37"/>
      <c r="BL579" s="37"/>
      <c r="BM579" s="37"/>
      <c r="BN579" s="32"/>
      <c r="BP579" s="36"/>
      <c r="BQ579" s="36"/>
      <c r="BR579" s="36"/>
      <c r="CE579" s="35">
        <f t="shared" si="103"/>
        <v>0</v>
      </c>
      <c r="CF579" s="33">
        <f t="shared" si="104"/>
        <v>0</v>
      </c>
      <c r="CG579" s="34">
        <f t="shared" si="105"/>
        <v>16.817599999999999</v>
      </c>
      <c r="CH579" s="33">
        <f t="shared" si="106"/>
        <v>58.204790000000003</v>
      </c>
    </row>
    <row r="580" spans="1:86" ht="60" customHeight="1" x14ac:dyDescent="0.25">
      <c r="A580" s="53">
        <v>0</v>
      </c>
      <c r="B580" s="52" t="s">
        <v>2683</v>
      </c>
      <c r="C580" s="51">
        <v>300000004401</v>
      </c>
      <c r="D580" s="51">
        <v>1020205863</v>
      </c>
      <c r="E580" s="50" t="s">
        <v>1809</v>
      </c>
      <c r="F580" s="48">
        <v>0</v>
      </c>
      <c r="G580" s="48">
        <v>0</v>
      </c>
      <c r="H580" s="48">
        <v>0</v>
      </c>
      <c r="I580" s="48">
        <v>0</v>
      </c>
      <c r="J580" s="48">
        <v>0</v>
      </c>
      <c r="K580" s="48">
        <v>0</v>
      </c>
      <c r="L580" s="48">
        <v>0</v>
      </c>
      <c r="M580" s="48">
        <v>0</v>
      </c>
      <c r="N580" s="48">
        <v>0</v>
      </c>
      <c r="O580" s="48">
        <f t="shared" si="99"/>
        <v>474.55378999999999</v>
      </c>
      <c r="P580" s="48">
        <f t="shared" si="100"/>
        <v>428.44966999999997</v>
      </c>
      <c r="Q580" s="48">
        <v>407.90568000000002</v>
      </c>
      <c r="R580" s="48">
        <v>367.40492</v>
      </c>
      <c r="S580" s="48">
        <v>243.00459000000001</v>
      </c>
      <c r="T580" s="48">
        <v>202.50382999999999</v>
      </c>
      <c r="U580" s="48">
        <v>164.90108999999998</v>
      </c>
      <c r="V580" s="48">
        <v>164.90108999999998</v>
      </c>
      <c r="W580" s="48">
        <v>33.620159999999998</v>
      </c>
      <c r="X580" s="48">
        <v>28.0168</v>
      </c>
      <c r="Y580" s="48">
        <v>0</v>
      </c>
      <c r="Z580" s="48">
        <v>0</v>
      </c>
      <c r="AA580" s="49">
        <f t="shared" si="101"/>
        <v>33.027949999999997</v>
      </c>
      <c r="AB580" s="49">
        <f t="shared" si="102"/>
        <v>33.027949999999997</v>
      </c>
      <c r="AC580" s="49">
        <v>5.1882900000000003</v>
      </c>
      <c r="AD580" s="49">
        <v>1.56938</v>
      </c>
      <c r="AE580" s="49">
        <v>1.09636</v>
      </c>
      <c r="AF580" s="49">
        <v>0.16345999999999999</v>
      </c>
      <c r="AG580" s="49">
        <v>0</v>
      </c>
      <c r="AH580" s="49">
        <v>0</v>
      </c>
      <c r="AI580" s="49">
        <v>0</v>
      </c>
      <c r="AJ580" s="49">
        <v>0</v>
      </c>
      <c r="AK580" s="49">
        <v>0</v>
      </c>
      <c r="AL580" s="49">
        <v>0</v>
      </c>
      <c r="AM580" s="49">
        <v>0</v>
      </c>
      <c r="AN580" s="49">
        <v>0</v>
      </c>
      <c r="AO580" s="49">
        <v>0</v>
      </c>
      <c r="AP580" s="49">
        <v>25.010459999999998</v>
      </c>
      <c r="AQ580" s="47" t="s">
        <v>1810</v>
      </c>
      <c r="AR580" s="48">
        <v>428.44966999999997</v>
      </c>
      <c r="AT580" s="46" t="s">
        <v>1443</v>
      </c>
      <c r="AU580" s="45">
        <v>0</v>
      </c>
      <c r="AV580" s="44" t="s">
        <v>3724</v>
      </c>
      <c r="AW580" s="43" t="s">
        <v>3725</v>
      </c>
      <c r="AX580" s="42" t="s">
        <v>3250</v>
      </c>
      <c r="AY580" s="41" t="s">
        <v>1444</v>
      </c>
      <c r="AZ580" s="40"/>
      <c r="BA580" s="40"/>
      <c r="BB580" s="40"/>
      <c r="BC580" s="40"/>
      <c r="BD580" s="40"/>
      <c r="BE580" s="40"/>
      <c r="BF580" s="39" t="s">
        <v>2695</v>
      </c>
      <c r="BG580" s="38">
        <v>44742</v>
      </c>
      <c r="BK580" s="37"/>
      <c r="BL580" s="37"/>
      <c r="BM580" s="37"/>
      <c r="BN580" s="32"/>
      <c r="BP580" s="36"/>
      <c r="BQ580" s="36"/>
      <c r="BR580" s="36"/>
      <c r="CE580" s="35">
        <f t="shared" si="103"/>
        <v>0</v>
      </c>
      <c r="CF580" s="33">
        <f t="shared" si="104"/>
        <v>0</v>
      </c>
      <c r="CG580" s="34">
        <f t="shared" si="105"/>
        <v>164.90108999999998</v>
      </c>
      <c r="CH580" s="33">
        <f t="shared" si="106"/>
        <v>202.50382999999999</v>
      </c>
    </row>
    <row r="581" spans="1:86" ht="60" customHeight="1" x14ac:dyDescent="0.25">
      <c r="A581" s="53">
        <v>0</v>
      </c>
      <c r="B581" s="52" t="s">
        <v>2683</v>
      </c>
      <c r="C581" s="51">
        <v>300000004327</v>
      </c>
      <c r="D581" s="51">
        <v>1020205871</v>
      </c>
      <c r="E581" s="50" t="s">
        <v>1811</v>
      </c>
      <c r="F581" s="48">
        <v>0</v>
      </c>
      <c r="G581" s="48">
        <v>0</v>
      </c>
      <c r="H581" s="48">
        <v>0</v>
      </c>
      <c r="I581" s="48">
        <v>0</v>
      </c>
      <c r="J581" s="48">
        <v>0</v>
      </c>
      <c r="K581" s="48">
        <v>0</v>
      </c>
      <c r="L581" s="48">
        <v>0</v>
      </c>
      <c r="M581" s="48">
        <v>0</v>
      </c>
      <c r="N581" s="48">
        <v>0</v>
      </c>
      <c r="O581" s="48">
        <f t="shared" si="99"/>
        <v>160.34170999999998</v>
      </c>
      <c r="P581" s="48">
        <f t="shared" si="100"/>
        <v>139.76862</v>
      </c>
      <c r="Q581" s="48">
        <v>149.81415999999999</v>
      </c>
      <c r="R581" s="48">
        <v>129.24107000000001</v>
      </c>
      <c r="S581" s="48">
        <v>123.43856</v>
      </c>
      <c r="T581" s="48">
        <v>102.86547</v>
      </c>
      <c r="U581" s="48">
        <v>26.375599999999999</v>
      </c>
      <c r="V581" s="48">
        <v>26.375599999999999</v>
      </c>
      <c r="W581" s="48">
        <v>0</v>
      </c>
      <c r="X581" s="48">
        <v>0</v>
      </c>
      <c r="Y581" s="48">
        <v>0</v>
      </c>
      <c r="Z581" s="48">
        <v>0</v>
      </c>
      <c r="AA581" s="49">
        <f t="shared" si="101"/>
        <v>10.527550000000002</v>
      </c>
      <c r="AB581" s="49">
        <f t="shared" si="102"/>
        <v>10.527550000000002</v>
      </c>
      <c r="AC581" s="49">
        <v>5.4760000000000003E-2</v>
      </c>
      <c r="AD581" s="49">
        <v>1.6400000000000001E-2</v>
      </c>
      <c r="AE581" s="49">
        <v>2.7269999999999999E-2</v>
      </c>
      <c r="AF581" s="49">
        <v>1.06E-3</v>
      </c>
      <c r="AG581" s="49">
        <v>0</v>
      </c>
      <c r="AH581" s="49">
        <v>0</v>
      </c>
      <c r="AI581" s="49">
        <v>0</v>
      </c>
      <c r="AJ581" s="49">
        <v>0</v>
      </c>
      <c r="AK581" s="49">
        <v>0</v>
      </c>
      <c r="AL581" s="49">
        <v>0</v>
      </c>
      <c r="AM581" s="49">
        <v>5.5</v>
      </c>
      <c r="AN581" s="49">
        <v>0</v>
      </c>
      <c r="AO581" s="49">
        <v>0</v>
      </c>
      <c r="AP581" s="49">
        <v>4.9280600000000003</v>
      </c>
      <c r="AQ581" s="47" t="s">
        <v>1812</v>
      </c>
      <c r="AR581" s="48">
        <v>139.76862</v>
      </c>
      <c r="AT581" s="46" t="s">
        <v>1443</v>
      </c>
      <c r="AU581" s="45">
        <v>0</v>
      </c>
      <c r="AV581" s="44" t="s">
        <v>3726</v>
      </c>
      <c r="AW581" s="43">
        <v>43874</v>
      </c>
      <c r="AX581" s="42">
        <v>0.45833000000000002</v>
      </c>
      <c r="AY581" s="41">
        <v>6</v>
      </c>
      <c r="AZ581" s="40"/>
      <c r="BA581" s="40"/>
      <c r="BB581" s="40"/>
      <c r="BC581" s="40"/>
      <c r="BD581" s="40"/>
      <c r="BE581" s="40"/>
      <c r="BF581" s="39" t="s">
        <v>2695</v>
      </c>
      <c r="BG581" s="38">
        <v>44712</v>
      </c>
      <c r="BK581" s="37"/>
      <c r="BL581" s="37"/>
      <c r="BM581" s="37"/>
      <c r="BN581" s="32"/>
      <c r="BP581" s="36"/>
      <c r="BQ581" s="36"/>
      <c r="BR581" s="36"/>
      <c r="CE581" s="35">
        <f t="shared" si="103"/>
        <v>0</v>
      </c>
      <c r="CF581" s="33">
        <f t="shared" si="104"/>
        <v>0</v>
      </c>
      <c r="CG581" s="34">
        <f t="shared" si="105"/>
        <v>26.375599999999999</v>
      </c>
      <c r="CH581" s="33">
        <f t="shared" si="106"/>
        <v>102.86547</v>
      </c>
    </row>
    <row r="582" spans="1:86" ht="45" customHeight="1" x14ac:dyDescent="0.25">
      <c r="A582" s="53">
        <v>0</v>
      </c>
      <c r="B582" s="52" t="s">
        <v>2683</v>
      </c>
      <c r="C582" s="51">
        <v>300000004393</v>
      </c>
      <c r="D582" s="51">
        <v>1020305989</v>
      </c>
      <c r="E582" s="50" t="s">
        <v>1813</v>
      </c>
      <c r="F582" s="48">
        <v>0</v>
      </c>
      <c r="G582" s="48">
        <v>0</v>
      </c>
      <c r="H582" s="48">
        <v>0</v>
      </c>
      <c r="I582" s="48">
        <v>0</v>
      </c>
      <c r="J582" s="48">
        <v>0</v>
      </c>
      <c r="K582" s="48">
        <v>0</v>
      </c>
      <c r="L582" s="48">
        <v>0</v>
      </c>
      <c r="M582" s="48">
        <v>0</v>
      </c>
      <c r="N582" s="48">
        <v>0</v>
      </c>
      <c r="O582" s="48">
        <f t="shared" si="99"/>
        <v>73.30613000000001</v>
      </c>
      <c r="P582" s="48">
        <f t="shared" si="100"/>
        <v>65.533609999999996</v>
      </c>
      <c r="Q582" s="48">
        <v>50.185830000000003</v>
      </c>
      <c r="R582" s="48">
        <v>45.21499</v>
      </c>
      <c r="S582" s="48">
        <v>29.825030000000002</v>
      </c>
      <c r="T582" s="48">
        <v>24.854189999999999</v>
      </c>
      <c r="U582" s="48">
        <v>20.360800000000001</v>
      </c>
      <c r="V582" s="48">
        <v>20.360800000000001</v>
      </c>
      <c r="W582" s="48">
        <v>16.810079999999999</v>
      </c>
      <c r="X582" s="48">
        <v>14.0084</v>
      </c>
      <c r="Y582" s="48">
        <v>0</v>
      </c>
      <c r="Z582" s="48">
        <v>0</v>
      </c>
      <c r="AA582" s="49">
        <f t="shared" si="101"/>
        <v>6.3102200000000002</v>
      </c>
      <c r="AB582" s="49">
        <f t="shared" si="102"/>
        <v>6.3102200000000002</v>
      </c>
      <c r="AC582" s="49">
        <v>0</v>
      </c>
      <c r="AD582" s="49">
        <v>0</v>
      </c>
      <c r="AE582" s="49">
        <v>0</v>
      </c>
      <c r="AF582" s="49">
        <v>0</v>
      </c>
      <c r="AG582" s="49">
        <v>0</v>
      </c>
      <c r="AH582" s="49">
        <v>0</v>
      </c>
      <c r="AI582" s="49">
        <v>0</v>
      </c>
      <c r="AJ582" s="49">
        <v>0</v>
      </c>
      <c r="AK582" s="49">
        <v>0</v>
      </c>
      <c r="AL582" s="49">
        <v>0</v>
      </c>
      <c r="AM582" s="49">
        <v>3.9996100000000001</v>
      </c>
      <c r="AN582" s="49">
        <v>0</v>
      </c>
      <c r="AO582" s="49">
        <v>0</v>
      </c>
      <c r="AP582" s="49">
        <v>2.3106100000000001</v>
      </c>
      <c r="AQ582" s="47" t="s">
        <v>1814</v>
      </c>
      <c r="AR582" s="48">
        <v>65.533609999999996</v>
      </c>
      <c r="AT582" s="46" t="s">
        <v>1443</v>
      </c>
      <c r="AU582" s="45">
        <v>0</v>
      </c>
      <c r="AV582" s="44" t="s">
        <v>3727</v>
      </c>
      <c r="AW582" s="43">
        <v>44273</v>
      </c>
      <c r="AX582" s="42">
        <v>0.45833000000000002</v>
      </c>
      <c r="AY582" s="41">
        <v>15</v>
      </c>
      <c r="AZ582" s="40"/>
      <c r="BA582" s="40"/>
      <c r="BB582" s="40"/>
      <c r="BC582" s="40"/>
      <c r="BD582" s="40"/>
      <c r="BE582" s="40"/>
      <c r="BF582" s="39" t="s">
        <v>2695</v>
      </c>
      <c r="BG582" s="38">
        <v>44712</v>
      </c>
      <c r="BK582" s="37"/>
      <c r="BL582" s="37"/>
      <c r="BM582" s="37"/>
      <c r="BN582" s="32"/>
      <c r="BP582" s="36"/>
      <c r="BQ582" s="36"/>
      <c r="BR582" s="36"/>
      <c r="CE582" s="35">
        <f t="shared" si="103"/>
        <v>0</v>
      </c>
      <c r="CF582" s="33">
        <f t="shared" si="104"/>
        <v>0</v>
      </c>
      <c r="CG582" s="34">
        <f t="shared" si="105"/>
        <v>20.360800000000001</v>
      </c>
      <c r="CH582" s="33">
        <f t="shared" si="106"/>
        <v>24.854189999999999</v>
      </c>
    </row>
    <row r="583" spans="1:86" ht="60" customHeight="1" x14ac:dyDescent="0.25">
      <c r="A583" s="53">
        <v>0</v>
      </c>
      <c r="B583" s="52" t="s">
        <v>2683</v>
      </c>
      <c r="C583" s="51">
        <v>300000004324</v>
      </c>
      <c r="D583" s="51">
        <v>1020305988</v>
      </c>
      <c r="E583" s="50" t="s">
        <v>1815</v>
      </c>
      <c r="F583" s="48">
        <v>0</v>
      </c>
      <c r="G583" s="48">
        <v>0</v>
      </c>
      <c r="H583" s="48">
        <v>0</v>
      </c>
      <c r="I583" s="48">
        <v>0</v>
      </c>
      <c r="J583" s="48">
        <v>0</v>
      </c>
      <c r="K583" s="48">
        <v>0</v>
      </c>
      <c r="L583" s="48">
        <v>0</v>
      </c>
      <c r="M583" s="48">
        <v>0</v>
      </c>
      <c r="N583" s="48">
        <v>0</v>
      </c>
      <c r="O583" s="48">
        <f t="shared" si="99"/>
        <v>20.737659999999998</v>
      </c>
      <c r="P583" s="48">
        <f t="shared" si="100"/>
        <v>17.77731</v>
      </c>
      <c r="Q583" s="48">
        <v>3.3007900000000001</v>
      </c>
      <c r="R583" s="48">
        <v>3.1421200000000002</v>
      </c>
      <c r="S583" s="48">
        <v>0.95201000000000002</v>
      </c>
      <c r="T583" s="48">
        <v>0.79334000000000005</v>
      </c>
      <c r="U583" s="48">
        <v>2.3487800000000001</v>
      </c>
      <c r="V583" s="48">
        <v>2.3487800000000001</v>
      </c>
      <c r="W583" s="48">
        <v>16.810079999999999</v>
      </c>
      <c r="X583" s="48">
        <v>14.0084</v>
      </c>
      <c r="Y583" s="48">
        <v>0</v>
      </c>
      <c r="Z583" s="48">
        <v>0</v>
      </c>
      <c r="AA583" s="49">
        <f t="shared" si="101"/>
        <v>0.62678999999999996</v>
      </c>
      <c r="AB583" s="49">
        <f t="shared" si="102"/>
        <v>0.62678999999999996</v>
      </c>
      <c r="AC583" s="49">
        <v>0</v>
      </c>
      <c r="AD583" s="49">
        <v>0</v>
      </c>
      <c r="AE583" s="49">
        <v>0</v>
      </c>
      <c r="AF583" s="49">
        <v>0</v>
      </c>
      <c r="AG583" s="49">
        <v>0</v>
      </c>
      <c r="AH583" s="49">
        <v>0</v>
      </c>
      <c r="AI583" s="49">
        <v>0</v>
      </c>
      <c r="AJ583" s="49">
        <v>0</v>
      </c>
      <c r="AK583" s="49">
        <v>0</v>
      </c>
      <c r="AL583" s="49">
        <v>0</v>
      </c>
      <c r="AM583" s="49">
        <v>0</v>
      </c>
      <c r="AN583" s="49">
        <v>0</v>
      </c>
      <c r="AO583" s="49">
        <v>0</v>
      </c>
      <c r="AP583" s="49">
        <v>0.62678999999999996</v>
      </c>
      <c r="AQ583" s="47" t="s">
        <v>1816</v>
      </c>
      <c r="AR583" s="48">
        <v>17.77731</v>
      </c>
      <c r="AT583" s="46" t="s">
        <v>1443</v>
      </c>
      <c r="AU583" s="45">
        <v>0</v>
      </c>
      <c r="AV583" s="44" t="s">
        <v>3728</v>
      </c>
      <c r="AW583" s="43">
        <v>44295</v>
      </c>
      <c r="AX583" s="42">
        <v>0.45833000000000002</v>
      </c>
      <c r="AY583" s="41">
        <v>6</v>
      </c>
      <c r="AZ583" s="40"/>
      <c r="BA583" s="40"/>
      <c r="BB583" s="40"/>
      <c r="BC583" s="40"/>
      <c r="BD583" s="40"/>
      <c r="BE583" s="40"/>
      <c r="BF583" s="39" t="s">
        <v>2695</v>
      </c>
      <c r="BG583" s="38">
        <v>44712</v>
      </c>
      <c r="BK583" s="37"/>
      <c r="BL583" s="37"/>
      <c r="BM583" s="37"/>
      <c r="BN583" s="32"/>
      <c r="BP583" s="36"/>
      <c r="BQ583" s="36"/>
      <c r="BR583" s="36"/>
      <c r="CE583" s="35">
        <f t="shared" si="103"/>
        <v>0</v>
      </c>
      <c r="CF583" s="33">
        <f t="shared" si="104"/>
        <v>0</v>
      </c>
      <c r="CG583" s="34">
        <f t="shared" si="105"/>
        <v>2.3487800000000001</v>
      </c>
      <c r="CH583" s="33">
        <f t="shared" si="106"/>
        <v>0.79334000000000005</v>
      </c>
    </row>
    <row r="584" spans="1:86" ht="60" customHeight="1" x14ac:dyDescent="0.25">
      <c r="A584" s="53">
        <v>0</v>
      </c>
      <c r="B584" s="52" t="s">
        <v>2683</v>
      </c>
      <c r="C584" s="51">
        <v>300000004394</v>
      </c>
      <c r="D584" s="51">
        <v>1020206692</v>
      </c>
      <c r="E584" s="50" t="s">
        <v>1817</v>
      </c>
      <c r="F584" s="48">
        <v>0</v>
      </c>
      <c r="G584" s="48">
        <v>0</v>
      </c>
      <c r="H584" s="48">
        <v>0</v>
      </c>
      <c r="I584" s="48">
        <v>0</v>
      </c>
      <c r="J584" s="48">
        <v>0</v>
      </c>
      <c r="K584" s="48">
        <v>0</v>
      </c>
      <c r="L584" s="48">
        <v>0</v>
      </c>
      <c r="M584" s="48">
        <v>0</v>
      </c>
      <c r="N584" s="48">
        <v>0</v>
      </c>
      <c r="O584" s="48">
        <f t="shared" si="99"/>
        <v>85.986429999999999</v>
      </c>
      <c r="P584" s="48">
        <f t="shared" si="100"/>
        <v>77.016549999999995</v>
      </c>
      <c r="Q584" s="48">
        <v>63.57526</v>
      </c>
      <c r="R584" s="48">
        <v>57.22139</v>
      </c>
      <c r="S584" s="48">
        <v>38.123199999999997</v>
      </c>
      <c r="T584" s="48">
        <v>31.76933</v>
      </c>
      <c r="U584" s="48">
        <v>25.452059999999999</v>
      </c>
      <c r="V584" s="48">
        <v>25.452059999999999</v>
      </c>
      <c r="W584" s="48">
        <v>15.69608</v>
      </c>
      <c r="X584" s="48">
        <v>13.080069999999999</v>
      </c>
      <c r="Y584" s="48">
        <v>0</v>
      </c>
      <c r="Z584" s="48">
        <v>0</v>
      </c>
      <c r="AA584" s="49">
        <f t="shared" si="101"/>
        <v>6.71509</v>
      </c>
      <c r="AB584" s="49">
        <f t="shared" si="102"/>
        <v>6.71509</v>
      </c>
      <c r="AC584" s="49">
        <v>0</v>
      </c>
      <c r="AD584" s="49">
        <v>0</v>
      </c>
      <c r="AE584" s="49">
        <v>0</v>
      </c>
      <c r="AF584" s="49">
        <v>0</v>
      </c>
      <c r="AG584" s="49">
        <v>0</v>
      </c>
      <c r="AH584" s="49">
        <v>0</v>
      </c>
      <c r="AI584" s="49">
        <v>0</v>
      </c>
      <c r="AJ584" s="49">
        <v>0</v>
      </c>
      <c r="AK584" s="49">
        <v>0</v>
      </c>
      <c r="AL584" s="49">
        <v>0</v>
      </c>
      <c r="AM584" s="49">
        <v>3.9996100000000001</v>
      </c>
      <c r="AN584" s="49">
        <v>0</v>
      </c>
      <c r="AO584" s="49">
        <v>0</v>
      </c>
      <c r="AP584" s="49">
        <v>2.7154799999999999</v>
      </c>
      <c r="AQ584" s="47" t="s">
        <v>1818</v>
      </c>
      <c r="AR584" s="48">
        <v>77.016549999999995</v>
      </c>
      <c r="AT584" s="46" t="s">
        <v>1443</v>
      </c>
      <c r="AU584" s="45">
        <v>0</v>
      </c>
      <c r="AV584" s="44" t="s">
        <v>3729</v>
      </c>
      <c r="AW584" s="43" t="s">
        <v>3730</v>
      </c>
      <c r="AX584" s="42" t="s">
        <v>3294</v>
      </c>
      <c r="AY584" s="41" t="s">
        <v>1819</v>
      </c>
      <c r="AZ584" s="40"/>
      <c r="BA584" s="40"/>
      <c r="BB584" s="40"/>
      <c r="BC584" s="40"/>
      <c r="BD584" s="40"/>
      <c r="BE584" s="40"/>
      <c r="BF584" s="39" t="s">
        <v>2695</v>
      </c>
      <c r="BG584" s="38">
        <v>44712</v>
      </c>
      <c r="BK584" s="37"/>
      <c r="BL584" s="37"/>
      <c r="BM584" s="37"/>
      <c r="BN584" s="32"/>
      <c r="BP584" s="36"/>
      <c r="BQ584" s="36"/>
      <c r="BR584" s="36"/>
      <c r="CE584" s="35">
        <f t="shared" si="103"/>
        <v>0</v>
      </c>
      <c r="CF584" s="33">
        <f t="shared" si="104"/>
        <v>0</v>
      </c>
      <c r="CG584" s="34">
        <f t="shared" si="105"/>
        <v>25.452059999999999</v>
      </c>
      <c r="CH584" s="33">
        <f t="shared" si="106"/>
        <v>31.76933</v>
      </c>
    </row>
    <row r="585" spans="1:86" ht="45" customHeight="1" x14ac:dyDescent="0.25">
      <c r="A585" s="53">
        <v>0</v>
      </c>
      <c r="B585" s="52" t="s">
        <v>2683</v>
      </c>
      <c r="C585" s="51">
        <v>300000004400</v>
      </c>
      <c r="D585" s="51">
        <v>1020206696</v>
      </c>
      <c r="E585" s="50" t="s">
        <v>1820</v>
      </c>
      <c r="F585" s="48">
        <v>0</v>
      </c>
      <c r="G585" s="48">
        <v>0</v>
      </c>
      <c r="H585" s="48">
        <v>0</v>
      </c>
      <c r="I585" s="48">
        <v>0</v>
      </c>
      <c r="J585" s="48">
        <v>0</v>
      </c>
      <c r="K585" s="48">
        <v>0</v>
      </c>
      <c r="L585" s="48">
        <v>0</v>
      </c>
      <c r="M585" s="48">
        <v>0</v>
      </c>
      <c r="N585" s="48">
        <v>0</v>
      </c>
      <c r="O585" s="48">
        <f t="shared" si="99"/>
        <v>265.70572000000004</v>
      </c>
      <c r="P585" s="48">
        <f t="shared" si="100"/>
        <v>241.12728999999999</v>
      </c>
      <c r="Q585" s="48">
        <v>234.52772000000002</v>
      </c>
      <c r="R585" s="48">
        <v>212.75097</v>
      </c>
      <c r="S585" s="48">
        <v>130.66050000000001</v>
      </c>
      <c r="T585" s="48">
        <v>108.88375000000001</v>
      </c>
      <c r="U585" s="48">
        <v>103.86722</v>
      </c>
      <c r="V585" s="48">
        <v>103.86722</v>
      </c>
      <c r="W585" s="48">
        <v>16.810079999999999</v>
      </c>
      <c r="X585" s="48">
        <v>14.0084</v>
      </c>
      <c r="Y585" s="48">
        <v>0</v>
      </c>
      <c r="Z585" s="48">
        <v>0</v>
      </c>
      <c r="AA585" s="49">
        <f t="shared" si="101"/>
        <v>14.367920000000002</v>
      </c>
      <c r="AB585" s="49">
        <f t="shared" si="102"/>
        <v>14.367920000000002</v>
      </c>
      <c r="AC585" s="49">
        <v>0</v>
      </c>
      <c r="AD585" s="49">
        <v>0</v>
      </c>
      <c r="AE585" s="49">
        <v>0</v>
      </c>
      <c r="AF585" s="49">
        <v>0</v>
      </c>
      <c r="AG585" s="49">
        <v>0</v>
      </c>
      <c r="AH585" s="49">
        <v>0</v>
      </c>
      <c r="AI585" s="49">
        <v>0</v>
      </c>
      <c r="AJ585" s="49">
        <v>0</v>
      </c>
      <c r="AK585" s="49">
        <v>0</v>
      </c>
      <c r="AL585" s="49">
        <v>0</v>
      </c>
      <c r="AM585" s="49">
        <v>5.8661000000000003</v>
      </c>
      <c r="AN585" s="49">
        <v>0</v>
      </c>
      <c r="AO585" s="49">
        <v>0</v>
      </c>
      <c r="AP585" s="49">
        <v>8.5018200000000004</v>
      </c>
      <c r="AQ585" s="47" t="s">
        <v>1821</v>
      </c>
      <c r="AR585" s="48">
        <v>241.12728999999999</v>
      </c>
      <c r="AT585" s="46" t="s">
        <v>1443</v>
      </c>
      <c r="AU585" s="45">
        <v>0</v>
      </c>
      <c r="AV585" s="44" t="s">
        <v>3731</v>
      </c>
      <c r="AW585" s="43">
        <v>44455</v>
      </c>
      <c r="AX585" s="42">
        <v>0.45833000000000002</v>
      </c>
      <c r="AY585" s="41">
        <v>15</v>
      </c>
      <c r="AZ585" s="40"/>
      <c r="BA585" s="40"/>
      <c r="BB585" s="40"/>
      <c r="BC585" s="40"/>
      <c r="BD585" s="40"/>
      <c r="BE585" s="40"/>
      <c r="BF585" s="39" t="s">
        <v>2695</v>
      </c>
      <c r="BG585" s="38">
        <v>44712</v>
      </c>
      <c r="BK585" s="37"/>
      <c r="BL585" s="37"/>
      <c r="BM585" s="37"/>
      <c r="BN585" s="32"/>
      <c r="BP585" s="36"/>
      <c r="BQ585" s="36"/>
      <c r="BR585" s="36"/>
      <c r="CE585" s="35">
        <f t="shared" si="103"/>
        <v>0</v>
      </c>
      <c r="CF585" s="33">
        <f t="shared" si="104"/>
        <v>0</v>
      </c>
      <c r="CG585" s="34">
        <f t="shared" si="105"/>
        <v>103.86722</v>
      </c>
      <c r="CH585" s="33">
        <f t="shared" si="106"/>
        <v>108.88375000000001</v>
      </c>
    </row>
    <row r="586" spans="1:86" ht="195" x14ac:dyDescent="0.25">
      <c r="A586" s="53">
        <v>0</v>
      </c>
      <c r="B586" s="52">
        <v>0</v>
      </c>
      <c r="C586" s="51">
        <v>300000004396</v>
      </c>
      <c r="D586" s="51">
        <v>1020207188</v>
      </c>
      <c r="E586" s="50" t="s">
        <v>1822</v>
      </c>
      <c r="F586" s="48">
        <v>0</v>
      </c>
      <c r="G586" s="48">
        <v>0</v>
      </c>
      <c r="H586" s="48">
        <v>0</v>
      </c>
      <c r="I586" s="48">
        <v>0</v>
      </c>
      <c r="J586" s="48">
        <v>0</v>
      </c>
      <c r="K586" s="48">
        <v>0</v>
      </c>
      <c r="L586" s="48">
        <v>0</v>
      </c>
      <c r="M586" s="48">
        <v>0</v>
      </c>
      <c r="N586" s="48">
        <v>0</v>
      </c>
      <c r="O586" s="48">
        <f t="shared" si="99"/>
        <v>861.1943</v>
      </c>
      <c r="P586" s="48">
        <f t="shared" si="100"/>
        <v>735.25173999999993</v>
      </c>
      <c r="Q586" s="48">
        <v>639.63373000000001</v>
      </c>
      <c r="R586" s="48">
        <v>533.02811999999994</v>
      </c>
      <c r="S586" s="48">
        <v>205.96814000000001</v>
      </c>
      <c r="T586" s="48">
        <v>171.64012</v>
      </c>
      <c r="U586" s="48">
        <v>0</v>
      </c>
      <c r="V586" s="48">
        <v>0</v>
      </c>
      <c r="W586" s="48">
        <v>15.69608</v>
      </c>
      <c r="X586" s="48">
        <v>13.080069999999999</v>
      </c>
      <c r="Y586" s="48">
        <v>84.682469999999995</v>
      </c>
      <c r="Z586" s="48">
        <v>70.568730000000002</v>
      </c>
      <c r="AA586" s="49">
        <f t="shared" si="101"/>
        <v>121.18201999999999</v>
      </c>
      <c r="AB586" s="49">
        <f t="shared" si="102"/>
        <v>118.57481999999999</v>
      </c>
      <c r="AC586" s="49">
        <v>0</v>
      </c>
      <c r="AD586" s="49">
        <v>0</v>
      </c>
      <c r="AE586" s="49">
        <v>0</v>
      </c>
      <c r="AF586" s="49">
        <v>0</v>
      </c>
      <c r="AG586" s="49">
        <v>14.206799999999999</v>
      </c>
      <c r="AH586" s="49">
        <v>11.839</v>
      </c>
      <c r="AI586" s="49">
        <v>1.43638</v>
      </c>
      <c r="AJ586" s="49">
        <v>1.1969799999999999</v>
      </c>
      <c r="AK586" s="49">
        <v>0</v>
      </c>
      <c r="AL586" s="49">
        <v>0</v>
      </c>
      <c r="AM586" s="49">
        <v>59.994500000000002</v>
      </c>
      <c r="AN586" s="49">
        <v>0</v>
      </c>
      <c r="AO586" s="49">
        <v>0</v>
      </c>
      <c r="AP586" s="49">
        <v>45.544339999999998</v>
      </c>
      <c r="AQ586" s="47" t="s">
        <v>1823</v>
      </c>
      <c r="AR586" s="48">
        <v>735.25173999999993</v>
      </c>
      <c r="AT586" s="46" t="s">
        <v>1443</v>
      </c>
      <c r="AU586" s="45">
        <v>0</v>
      </c>
      <c r="AV586" s="44" t="s">
        <v>3732</v>
      </c>
      <c r="AW586" s="43" t="s">
        <v>3733</v>
      </c>
      <c r="AX586" s="42" t="s">
        <v>3734</v>
      </c>
      <c r="AY586" s="41" t="s">
        <v>1824</v>
      </c>
      <c r="AZ586" s="40"/>
      <c r="BA586" s="40"/>
      <c r="BB586" s="40"/>
      <c r="BC586" s="40"/>
      <c r="BD586" s="40"/>
      <c r="BE586" s="40"/>
      <c r="BF586" s="39" t="s">
        <v>2695</v>
      </c>
      <c r="BG586" s="38">
        <v>44742</v>
      </c>
      <c r="BK586" s="37"/>
      <c r="BL586" s="37"/>
      <c r="BM586" s="37"/>
      <c r="BN586" s="32"/>
      <c r="BP586" s="36"/>
      <c r="BQ586" s="36"/>
      <c r="BR586" s="36"/>
      <c r="CE586" s="35">
        <f t="shared" si="103"/>
        <v>361.38799999999992</v>
      </c>
      <c r="CF586" s="33">
        <f t="shared" si="104"/>
        <v>171.64012</v>
      </c>
      <c r="CG586" s="34">
        <f t="shared" si="105"/>
        <v>0</v>
      </c>
      <c r="CH586" s="33">
        <f t="shared" si="106"/>
        <v>0</v>
      </c>
    </row>
    <row r="587" spans="1:86" ht="60" customHeight="1" x14ac:dyDescent="0.25">
      <c r="A587" s="53">
        <v>0</v>
      </c>
      <c r="B587" s="52" t="s">
        <v>2683</v>
      </c>
      <c r="C587" s="51">
        <v>300000004410</v>
      </c>
      <c r="D587" s="51">
        <v>1020305985</v>
      </c>
      <c r="E587" s="50" t="s">
        <v>1825</v>
      </c>
      <c r="F587" s="48">
        <v>0</v>
      </c>
      <c r="G587" s="48">
        <v>0</v>
      </c>
      <c r="H587" s="48">
        <v>0</v>
      </c>
      <c r="I587" s="48">
        <v>0</v>
      </c>
      <c r="J587" s="48">
        <v>0</v>
      </c>
      <c r="K587" s="48">
        <v>0</v>
      </c>
      <c r="L587" s="48">
        <v>0</v>
      </c>
      <c r="M587" s="48">
        <v>0</v>
      </c>
      <c r="N587" s="48">
        <v>0</v>
      </c>
      <c r="O587" s="48">
        <f t="shared" ref="O587:O650" si="107">SUM(Q587,W587,Y587,AA587)</f>
        <v>83.323420000000013</v>
      </c>
      <c r="P587" s="48">
        <f t="shared" ref="P587:P650" si="108">SUM(R587,X587,Z587,AB587)</f>
        <v>75.951300000000003</v>
      </c>
      <c r="Q587" s="48">
        <v>60.902200000000008</v>
      </c>
      <c r="R587" s="48">
        <v>56.331760000000003</v>
      </c>
      <c r="S587" s="48">
        <v>27.422650000000001</v>
      </c>
      <c r="T587" s="48">
        <v>22.852209999999999</v>
      </c>
      <c r="U587" s="48">
        <v>33.479550000000003</v>
      </c>
      <c r="V587" s="48">
        <v>33.479550000000003</v>
      </c>
      <c r="W587" s="48">
        <v>16.810079999999999</v>
      </c>
      <c r="X587" s="48">
        <v>14.0084</v>
      </c>
      <c r="Y587" s="48">
        <v>0</v>
      </c>
      <c r="Z587" s="48">
        <v>0</v>
      </c>
      <c r="AA587" s="49">
        <f t="shared" ref="AA587:AA650" si="109">SUM(AC587,AD587,AE587,AF587,AG587,AI587,AK587,AM587,AN587,AP587)</f>
        <v>5.6111399999999998</v>
      </c>
      <c r="AB587" s="49">
        <f t="shared" ref="AB587:AB650" si="110">SUM(AC587,AD587,AE587,AF587,AH587,AJ587,AL587,AM587,AO587,AP587)</f>
        <v>5.6111399999999998</v>
      </c>
      <c r="AC587" s="49">
        <v>0</v>
      </c>
      <c r="AD587" s="49">
        <v>0</v>
      </c>
      <c r="AE587" s="49">
        <v>0</v>
      </c>
      <c r="AF587" s="49">
        <v>0</v>
      </c>
      <c r="AG587" s="49">
        <v>0</v>
      </c>
      <c r="AH587" s="49">
        <v>0</v>
      </c>
      <c r="AI587" s="49">
        <v>0</v>
      </c>
      <c r="AJ587" s="49">
        <v>0</v>
      </c>
      <c r="AK587" s="49">
        <v>0</v>
      </c>
      <c r="AL587" s="49">
        <v>0</v>
      </c>
      <c r="AM587" s="49">
        <v>2.9331999999999998</v>
      </c>
      <c r="AN587" s="49">
        <v>0</v>
      </c>
      <c r="AO587" s="49">
        <v>0</v>
      </c>
      <c r="AP587" s="49">
        <v>2.67794</v>
      </c>
      <c r="AQ587" s="47" t="s">
        <v>1826</v>
      </c>
      <c r="AR587" s="48">
        <v>75.951300000000003</v>
      </c>
      <c r="AT587" s="46" t="s">
        <v>1443</v>
      </c>
      <c r="AU587" s="45">
        <v>0</v>
      </c>
      <c r="AV587" s="44" t="s">
        <v>3735</v>
      </c>
      <c r="AW587" s="43">
        <v>44272</v>
      </c>
      <c r="AX587" s="42">
        <v>0.45833000000000002</v>
      </c>
      <c r="AY587" s="41">
        <v>15</v>
      </c>
      <c r="AZ587" s="40"/>
      <c r="BA587" s="40"/>
      <c r="BB587" s="40"/>
      <c r="BC587" s="40"/>
      <c r="BD587" s="40"/>
      <c r="BE587" s="40"/>
      <c r="BF587" s="39" t="s">
        <v>2695</v>
      </c>
      <c r="BG587" s="38">
        <v>44712</v>
      </c>
      <c r="BK587" s="37"/>
      <c r="BL587" s="37"/>
      <c r="BM587" s="37"/>
      <c r="BN587" s="32"/>
      <c r="BP587" s="36"/>
      <c r="BQ587" s="36"/>
      <c r="BR587" s="36"/>
      <c r="CE587" s="35">
        <f t="shared" ref="CE587:CE650" si="111">R587-T587-V587</f>
        <v>0</v>
      </c>
      <c r="CF587" s="33">
        <f t="shared" ref="CF587:CF650" si="112">IF(CE587&gt;0.000001,T587,0)</f>
        <v>0</v>
      </c>
      <c r="CG587" s="34">
        <f t="shared" ref="CG587:CG650" si="113">V587</f>
        <v>33.479550000000003</v>
      </c>
      <c r="CH587" s="33">
        <f t="shared" ref="CH587:CH650" si="114">IF(CE587&gt;0.000001,0,T587)</f>
        <v>22.852209999999999</v>
      </c>
    </row>
    <row r="588" spans="1:86" ht="60" customHeight="1" x14ac:dyDescent="0.25">
      <c r="A588" s="53">
        <v>0</v>
      </c>
      <c r="B588" s="52" t="s">
        <v>2683</v>
      </c>
      <c r="C588" s="51">
        <v>300000004109</v>
      </c>
      <c r="D588" s="51">
        <v>1020205575</v>
      </c>
      <c r="E588" s="50" t="s">
        <v>1827</v>
      </c>
      <c r="F588" s="48">
        <v>0</v>
      </c>
      <c r="G588" s="48">
        <v>0</v>
      </c>
      <c r="H588" s="48">
        <v>0</v>
      </c>
      <c r="I588" s="48">
        <v>0</v>
      </c>
      <c r="J588" s="48">
        <v>0</v>
      </c>
      <c r="K588" s="48">
        <v>0</v>
      </c>
      <c r="L588" s="48">
        <v>0</v>
      </c>
      <c r="M588" s="48">
        <v>0</v>
      </c>
      <c r="N588" s="48">
        <v>0</v>
      </c>
      <c r="O588" s="48">
        <f t="shared" si="107"/>
        <v>126.79438999999999</v>
      </c>
      <c r="P588" s="48">
        <f t="shared" si="108"/>
        <v>113.96679999999999</v>
      </c>
      <c r="Q588" s="48">
        <v>92.900579999999991</v>
      </c>
      <c r="R588" s="48">
        <v>82.874669999999995</v>
      </c>
      <c r="S588" s="48">
        <v>60.155470000000001</v>
      </c>
      <c r="T588" s="48">
        <v>50.129559999999998</v>
      </c>
      <c r="U588" s="48">
        <v>32.745109999999997</v>
      </c>
      <c r="V588" s="48">
        <v>32.745109999999997</v>
      </c>
      <c r="W588" s="48">
        <v>16.810079999999999</v>
      </c>
      <c r="X588" s="48">
        <v>14.0084</v>
      </c>
      <c r="Y588" s="48">
        <v>0</v>
      </c>
      <c r="Z588" s="48">
        <v>0</v>
      </c>
      <c r="AA588" s="49">
        <f t="shared" si="109"/>
        <v>17.083729999999999</v>
      </c>
      <c r="AB588" s="49">
        <f t="shared" si="110"/>
        <v>17.083729999999999</v>
      </c>
      <c r="AC588" s="49">
        <v>3.601E-2</v>
      </c>
      <c r="AD588" s="49">
        <v>1.078E-2</v>
      </c>
      <c r="AE588" s="49">
        <v>1.7930000000000001E-2</v>
      </c>
      <c r="AF588" s="49">
        <v>6.9999999999999999E-4</v>
      </c>
      <c r="AG588" s="49">
        <v>0</v>
      </c>
      <c r="AH588" s="49">
        <v>0</v>
      </c>
      <c r="AI588" s="49">
        <v>0</v>
      </c>
      <c r="AJ588" s="49">
        <v>0</v>
      </c>
      <c r="AK588" s="49">
        <v>0</v>
      </c>
      <c r="AL588" s="49">
        <v>0</v>
      </c>
      <c r="AM588" s="49">
        <v>13</v>
      </c>
      <c r="AN588" s="49">
        <v>0</v>
      </c>
      <c r="AO588" s="49">
        <v>0</v>
      </c>
      <c r="AP588" s="49">
        <v>4.0183099999999996</v>
      </c>
      <c r="AQ588" s="47" t="s">
        <v>1828</v>
      </c>
      <c r="AR588" s="48">
        <v>113.96679999999999</v>
      </c>
      <c r="AT588" s="46" t="s">
        <v>1443</v>
      </c>
      <c r="AU588" s="45">
        <v>0</v>
      </c>
      <c r="AV588" s="44" t="s">
        <v>3736</v>
      </c>
      <c r="AW588" s="43">
        <v>44043</v>
      </c>
      <c r="AX588" s="42">
        <v>0.45833000000000002</v>
      </c>
      <c r="AY588" s="41">
        <v>15</v>
      </c>
      <c r="AZ588" s="40"/>
      <c r="BA588" s="40"/>
      <c r="BB588" s="40"/>
      <c r="BC588" s="40"/>
      <c r="BD588" s="40"/>
      <c r="BE588" s="40"/>
      <c r="BF588" s="39" t="s">
        <v>2695</v>
      </c>
      <c r="BG588" s="38">
        <v>44712</v>
      </c>
      <c r="BK588" s="37"/>
      <c r="BL588" s="37"/>
      <c r="BM588" s="37"/>
      <c r="BN588" s="32"/>
      <c r="BP588" s="36"/>
      <c r="BQ588" s="36"/>
      <c r="BR588" s="36"/>
      <c r="CE588" s="35">
        <f t="shared" si="111"/>
        <v>0</v>
      </c>
      <c r="CF588" s="33">
        <f t="shared" si="112"/>
        <v>0</v>
      </c>
      <c r="CG588" s="34">
        <f t="shared" si="113"/>
        <v>32.745109999999997</v>
      </c>
      <c r="CH588" s="33">
        <f t="shared" si="114"/>
        <v>50.129559999999998</v>
      </c>
    </row>
    <row r="589" spans="1:86" ht="45" customHeight="1" x14ac:dyDescent="0.25">
      <c r="A589" s="53">
        <v>0</v>
      </c>
      <c r="B589" s="52" t="s">
        <v>2683</v>
      </c>
      <c r="C589" s="51">
        <v>300000004219</v>
      </c>
      <c r="D589" s="51">
        <v>1020205508</v>
      </c>
      <c r="E589" s="50" t="s">
        <v>1829</v>
      </c>
      <c r="F589" s="48">
        <v>0</v>
      </c>
      <c r="G589" s="48">
        <v>0</v>
      </c>
      <c r="H589" s="48">
        <v>0</v>
      </c>
      <c r="I589" s="48">
        <v>0</v>
      </c>
      <c r="J589" s="48">
        <v>0</v>
      </c>
      <c r="K589" s="48">
        <v>0</v>
      </c>
      <c r="L589" s="48">
        <v>0</v>
      </c>
      <c r="M589" s="48">
        <v>0</v>
      </c>
      <c r="N589" s="48">
        <v>0</v>
      </c>
      <c r="O589" s="48">
        <f t="shared" si="107"/>
        <v>143.04704999999998</v>
      </c>
      <c r="P589" s="48">
        <f t="shared" si="108"/>
        <v>122.07718</v>
      </c>
      <c r="Q589" s="48">
        <v>130.74352999999999</v>
      </c>
      <c r="R589" s="48">
        <v>109.77365999999999</v>
      </c>
      <c r="S589" s="48">
        <v>125.8192</v>
      </c>
      <c r="T589" s="48">
        <v>104.84932999999999</v>
      </c>
      <c r="U589" s="48">
        <v>4.9243300000000003</v>
      </c>
      <c r="V589" s="48">
        <v>4.9243300000000003</v>
      </c>
      <c r="W589" s="48">
        <v>0</v>
      </c>
      <c r="X589" s="48">
        <v>0</v>
      </c>
      <c r="Y589" s="48">
        <v>0</v>
      </c>
      <c r="Z589" s="48">
        <v>0</v>
      </c>
      <c r="AA589" s="49">
        <f t="shared" si="109"/>
        <v>12.303519999999999</v>
      </c>
      <c r="AB589" s="49">
        <f t="shared" si="110"/>
        <v>12.303519999999999</v>
      </c>
      <c r="AC589" s="49">
        <v>0</v>
      </c>
      <c r="AD589" s="49">
        <v>0</v>
      </c>
      <c r="AE589" s="49">
        <v>0</v>
      </c>
      <c r="AF589" s="49">
        <v>0</v>
      </c>
      <c r="AG589" s="49">
        <v>0</v>
      </c>
      <c r="AH589" s="49">
        <v>0</v>
      </c>
      <c r="AI589" s="49">
        <v>0</v>
      </c>
      <c r="AJ589" s="49">
        <v>0</v>
      </c>
      <c r="AK589" s="49">
        <v>0</v>
      </c>
      <c r="AL589" s="49">
        <v>0</v>
      </c>
      <c r="AM589" s="49">
        <v>7.9992599999999996</v>
      </c>
      <c r="AN589" s="49">
        <v>0</v>
      </c>
      <c r="AO589" s="49">
        <v>0</v>
      </c>
      <c r="AP589" s="49">
        <v>4.3042600000000002</v>
      </c>
      <c r="AQ589" s="47" t="s">
        <v>1830</v>
      </c>
      <c r="AR589" s="48">
        <v>122.07718</v>
      </c>
      <c r="AT589" s="46" t="s">
        <v>1443</v>
      </c>
      <c r="AU589" s="45">
        <v>0</v>
      </c>
      <c r="AV589" s="44" t="s">
        <v>3737</v>
      </c>
      <c r="AW589" s="43" t="s">
        <v>3738</v>
      </c>
      <c r="AX589" s="42" t="s">
        <v>3250</v>
      </c>
      <c r="AY589" s="41" t="s">
        <v>1444</v>
      </c>
      <c r="AZ589" s="40"/>
      <c r="BA589" s="40"/>
      <c r="BB589" s="40"/>
      <c r="BC589" s="40"/>
      <c r="BD589" s="40"/>
      <c r="BE589" s="40"/>
      <c r="BF589" s="39" t="s">
        <v>2695</v>
      </c>
      <c r="BG589" s="38">
        <v>44712</v>
      </c>
      <c r="BK589" s="37"/>
      <c r="BL589" s="37"/>
      <c r="BM589" s="37"/>
      <c r="BN589" s="32"/>
      <c r="BP589" s="36"/>
      <c r="BQ589" s="36"/>
      <c r="BR589" s="36"/>
      <c r="CE589" s="35">
        <f t="shared" si="111"/>
        <v>0</v>
      </c>
      <c r="CF589" s="33">
        <f t="shared" si="112"/>
        <v>0</v>
      </c>
      <c r="CG589" s="34">
        <f t="shared" si="113"/>
        <v>4.9243300000000003</v>
      </c>
      <c r="CH589" s="33">
        <f t="shared" si="114"/>
        <v>104.84932999999999</v>
      </c>
    </row>
    <row r="590" spans="1:86" ht="390" customHeight="1" x14ac:dyDescent="0.25">
      <c r="A590" s="53">
        <v>0</v>
      </c>
      <c r="B590" s="52" t="s">
        <v>2683</v>
      </c>
      <c r="C590" s="51">
        <v>300000004254</v>
      </c>
      <c r="D590" s="51">
        <v>1020207364</v>
      </c>
      <c r="E590" s="50" t="s">
        <v>2858</v>
      </c>
      <c r="F590" s="48">
        <v>0</v>
      </c>
      <c r="G590" s="48">
        <v>0</v>
      </c>
      <c r="H590" s="48">
        <v>0</v>
      </c>
      <c r="I590" s="48">
        <v>0</v>
      </c>
      <c r="J590" s="48">
        <v>0</v>
      </c>
      <c r="K590" s="48">
        <v>0</v>
      </c>
      <c r="L590" s="48">
        <v>0</v>
      </c>
      <c r="M590" s="48">
        <v>0</v>
      </c>
      <c r="N590" s="48">
        <v>0</v>
      </c>
      <c r="O590" s="48">
        <f t="shared" si="107"/>
        <v>773.50563999999997</v>
      </c>
      <c r="P590" s="48">
        <f t="shared" si="108"/>
        <v>657.5567400000001</v>
      </c>
      <c r="Q590" s="48">
        <v>101.19669999999999</v>
      </c>
      <c r="R590" s="48">
        <v>96.306440000000009</v>
      </c>
      <c r="S590" s="48">
        <v>29.341540000000002</v>
      </c>
      <c r="T590" s="48">
        <v>24.451280000000001</v>
      </c>
      <c r="U590" s="48">
        <v>71.855159999999998</v>
      </c>
      <c r="V590" s="48">
        <v>71.855159999999998</v>
      </c>
      <c r="W590" s="48">
        <v>666.35184000000004</v>
      </c>
      <c r="X590" s="48">
        <v>555.29320000000007</v>
      </c>
      <c r="Y590" s="48">
        <v>0</v>
      </c>
      <c r="Z590" s="48">
        <v>0</v>
      </c>
      <c r="AA590" s="49">
        <f t="shared" si="109"/>
        <v>5.9571000000000005</v>
      </c>
      <c r="AB590" s="49">
        <f t="shared" si="110"/>
        <v>5.9571000000000005</v>
      </c>
      <c r="AC590" s="49">
        <v>4.0525000000000002</v>
      </c>
      <c r="AD590" s="49">
        <v>1.1809799999999999</v>
      </c>
      <c r="AE590" s="49">
        <v>0.61909000000000003</v>
      </c>
      <c r="AF590" s="49">
        <v>0.10453000000000001</v>
      </c>
      <c r="AG590" s="49">
        <v>0</v>
      </c>
      <c r="AH590" s="49">
        <v>0</v>
      </c>
      <c r="AI590" s="49">
        <v>0</v>
      </c>
      <c r="AJ590" s="49">
        <v>0</v>
      </c>
      <c r="AK590" s="49">
        <v>0</v>
      </c>
      <c r="AL590" s="49">
        <v>0</v>
      </c>
      <c r="AM590" s="49">
        <v>0</v>
      </c>
      <c r="AN590" s="49">
        <v>0</v>
      </c>
      <c r="AO590" s="49">
        <v>0</v>
      </c>
      <c r="AP590" s="49">
        <v>0</v>
      </c>
      <c r="AQ590" s="47" t="s">
        <v>3739</v>
      </c>
      <c r="AR590" s="48">
        <v>0</v>
      </c>
      <c r="AT590" s="46" t="s">
        <v>1443</v>
      </c>
      <c r="AU590" s="45">
        <v>0</v>
      </c>
      <c r="AV590" s="44" t="s">
        <v>3740</v>
      </c>
      <c r="AW590" s="43" t="s">
        <v>3741</v>
      </c>
      <c r="AX590" s="42" t="s">
        <v>3742</v>
      </c>
      <c r="AY590" s="41" t="s">
        <v>3743</v>
      </c>
      <c r="AZ590" s="40"/>
      <c r="BA590" s="40"/>
      <c r="BB590" s="40"/>
      <c r="BC590" s="40"/>
      <c r="BD590" s="40"/>
      <c r="BE590" s="40"/>
      <c r="BF590" s="39">
        <v>0</v>
      </c>
      <c r="BG590" s="38">
        <v>0</v>
      </c>
      <c r="BK590" s="37"/>
      <c r="BL590" s="37"/>
      <c r="BM590" s="37"/>
      <c r="BN590" s="32"/>
      <c r="BP590" s="36"/>
      <c r="BQ590" s="36"/>
      <c r="BR590" s="36"/>
      <c r="CE590" s="35">
        <f t="shared" si="111"/>
        <v>0</v>
      </c>
      <c r="CF590" s="33">
        <f t="shared" si="112"/>
        <v>0</v>
      </c>
      <c r="CG590" s="34">
        <f t="shared" si="113"/>
        <v>71.855159999999998</v>
      </c>
      <c r="CH590" s="33">
        <f t="shared" si="114"/>
        <v>24.451280000000001</v>
      </c>
    </row>
    <row r="591" spans="1:86" ht="120" customHeight="1" x14ac:dyDescent="0.25">
      <c r="A591" s="53">
        <v>0</v>
      </c>
      <c r="B591" s="52" t="s">
        <v>2683</v>
      </c>
      <c r="C591" s="51">
        <v>300000004253</v>
      </c>
      <c r="D591" s="51">
        <v>1020207258</v>
      </c>
      <c r="E591" s="50" t="s">
        <v>2859</v>
      </c>
      <c r="F591" s="48">
        <v>0</v>
      </c>
      <c r="G591" s="48">
        <v>0</v>
      </c>
      <c r="H591" s="48">
        <v>0</v>
      </c>
      <c r="I591" s="48">
        <v>0</v>
      </c>
      <c r="J591" s="48">
        <v>0</v>
      </c>
      <c r="K591" s="48">
        <v>0</v>
      </c>
      <c r="L591" s="48">
        <v>0</v>
      </c>
      <c r="M591" s="48">
        <v>0</v>
      </c>
      <c r="N591" s="48">
        <v>0</v>
      </c>
      <c r="O591" s="48">
        <f t="shared" si="107"/>
        <v>2174.3950300000001</v>
      </c>
      <c r="P591" s="48">
        <f t="shared" si="108"/>
        <v>1877.7469300000002</v>
      </c>
      <c r="Q591" s="48">
        <v>424.75432000000001</v>
      </c>
      <c r="R591" s="48">
        <v>403.27436000000006</v>
      </c>
      <c r="S591" s="48">
        <v>128.87977000000001</v>
      </c>
      <c r="T591" s="48">
        <v>107.39980999999999</v>
      </c>
      <c r="U591" s="48">
        <v>295.87455</v>
      </c>
      <c r="V591" s="48">
        <v>295.87455</v>
      </c>
      <c r="W591" s="48">
        <v>1651.0088900000001</v>
      </c>
      <c r="X591" s="48">
        <v>1375.8407500000001</v>
      </c>
      <c r="Y591" s="48">
        <v>0</v>
      </c>
      <c r="Z591" s="48">
        <v>0</v>
      </c>
      <c r="AA591" s="49">
        <f t="shared" si="109"/>
        <v>98.631819999999991</v>
      </c>
      <c r="AB591" s="49">
        <f t="shared" si="110"/>
        <v>98.631819999999991</v>
      </c>
      <c r="AC591" s="49">
        <v>66.951449999999994</v>
      </c>
      <c r="AD591" s="49">
        <v>19.569659999999999</v>
      </c>
      <c r="AE591" s="49">
        <v>10.39837</v>
      </c>
      <c r="AF591" s="49">
        <v>1.71234</v>
      </c>
      <c r="AG591" s="49">
        <v>0</v>
      </c>
      <c r="AH591" s="49">
        <v>0</v>
      </c>
      <c r="AI591" s="49">
        <v>0</v>
      </c>
      <c r="AJ591" s="49">
        <v>0</v>
      </c>
      <c r="AK591" s="49">
        <v>0</v>
      </c>
      <c r="AL591" s="49">
        <v>0</v>
      </c>
      <c r="AM591" s="49">
        <v>0</v>
      </c>
      <c r="AN591" s="49">
        <v>0</v>
      </c>
      <c r="AO591" s="49">
        <v>0</v>
      </c>
      <c r="AP591" s="49">
        <v>0</v>
      </c>
      <c r="AQ591" s="47" t="s">
        <v>3744</v>
      </c>
      <c r="AR591" s="48">
        <v>0</v>
      </c>
      <c r="AT591" s="46" t="s">
        <v>1443</v>
      </c>
      <c r="AU591" s="45">
        <v>0</v>
      </c>
      <c r="AV591" s="44" t="s">
        <v>3745</v>
      </c>
      <c r="AW591" s="43">
        <v>0</v>
      </c>
      <c r="AX591" s="42">
        <v>0</v>
      </c>
      <c r="AY591" s="41" t="s">
        <v>3746</v>
      </c>
      <c r="AZ591" s="40"/>
      <c r="BA591" s="40"/>
      <c r="BB591" s="40"/>
      <c r="BC591" s="40"/>
      <c r="BD591" s="40"/>
      <c r="BE591" s="40"/>
      <c r="BF591" s="39">
        <v>0</v>
      </c>
      <c r="BG591" s="38">
        <v>0</v>
      </c>
      <c r="BK591" s="37"/>
      <c r="BL591" s="37"/>
      <c r="BM591" s="37"/>
      <c r="BN591" s="32"/>
      <c r="BP591" s="36"/>
      <c r="BQ591" s="36"/>
      <c r="BR591" s="36"/>
      <c r="CE591" s="35">
        <f t="shared" si="111"/>
        <v>0</v>
      </c>
      <c r="CF591" s="33">
        <f t="shared" si="112"/>
        <v>0</v>
      </c>
      <c r="CG591" s="34">
        <f t="shared" si="113"/>
        <v>295.87455</v>
      </c>
      <c r="CH591" s="33">
        <f t="shared" si="114"/>
        <v>107.39980999999999</v>
      </c>
    </row>
    <row r="592" spans="1:86" ht="409.5" customHeight="1" x14ac:dyDescent="0.25">
      <c r="A592" s="53">
        <v>0</v>
      </c>
      <c r="B592" s="52" t="s">
        <v>2683</v>
      </c>
      <c r="C592" s="51">
        <v>300000004239</v>
      </c>
      <c r="D592" s="51">
        <v>1020207365</v>
      </c>
      <c r="E592" s="50" t="s">
        <v>2860</v>
      </c>
      <c r="F592" s="48">
        <v>0</v>
      </c>
      <c r="G592" s="48">
        <v>0</v>
      </c>
      <c r="H592" s="48">
        <v>0</v>
      </c>
      <c r="I592" s="48">
        <v>0</v>
      </c>
      <c r="J592" s="48">
        <v>0</v>
      </c>
      <c r="K592" s="48">
        <v>0</v>
      </c>
      <c r="L592" s="48">
        <v>0</v>
      </c>
      <c r="M592" s="48">
        <v>0</v>
      </c>
      <c r="N592" s="48">
        <v>0</v>
      </c>
      <c r="O592" s="48">
        <f t="shared" si="107"/>
        <v>2631.4937999999997</v>
      </c>
      <c r="P592" s="48">
        <f t="shared" si="108"/>
        <v>2225.9834800000003</v>
      </c>
      <c r="Q592" s="48">
        <v>280.68709000000001</v>
      </c>
      <c r="R592" s="48">
        <v>264.14868000000001</v>
      </c>
      <c r="S592" s="48">
        <v>99.230469999999997</v>
      </c>
      <c r="T592" s="48">
        <v>82.692059999999998</v>
      </c>
      <c r="U592" s="48">
        <v>181.45662000000002</v>
      </c>
      <c r="V592" s="48">
        <v>181.45662000000002</v>
      </c>
      <c r="W592" s="48">
        <v>2333.8314699999996</v>
      </c>
      <c r="X592" s="48">
        <v>1944.8595600000003</v>
      </c>
      <c r="Y592" s="48">
        <v>0</v>
      </c>
      <c r="Z592" s="48">
        <v>0</v>
      </c>
      <c r="AA592" s="49">
        <f t="shared" si="109"/>
        <v>16.975239999999999</v>
      </c>
      <c r="AB592" s="49">
        <f t="shared" si="110"/>
        <v>16.975239999999999</v>
      </c>
      <c r="AC592" s="49">
        <v>11.531549999999999</v>
      </c>
      <c r="AD592" s="49">
        <v>3.3671100000000003</v>
      </c>
      <c r="AE592" s="49">
        <v>1.78078</v>
      </c>
      <c r="AF592" s="49">
        <v>0.29580000000000001</v>
      </c>
      <c r="AG592" s="49">
        <v>0</v>
      </c>
      <c r="AH592" s="49">
        <v>0</v>
      </c>
      <c r="AI592" s="49">
        <v>0</v>
      </c>
      <c r="AJ592" s="49">
        <v>0</v>
      </c>
      <c r="AK592" s="49">
        <v>0</v>
      </c>
      <c r="AL592" s="49">
        <v>0</v>
      </c>
      <c r="AM592" s="49">
        <v>0</v>
      </c>
      <c r="AN592" s="49">
        <v>0</v>
      </c>
      <c r="AO592" s="49">
        <v>0</v>
      </c>
      <c r="AP592" s="49">
        <v>0</v>
      </c>
      <c r="AQ592" s="47" t="s">
        <v>3747</v>
      </c>
      <c r="AR592" s="48">
        <v>0</v>
      </c>
      <c r="AT592" s="46" t="s">
        <v>1443</v>
      </c>
      <c r="AU592" s="45">
        <v>0</v>
      </c>
      <c r="AV592" s="44" t="s">
        <v>3748</v>
      </c>
      <c r="AW592" s="43" t="s">
        <v>3749</v>
      </c>
      <c r="AX592" s="42" t="s">
        <v>3750</v>
      </c>
      <c r="AY592" s="41" t="s">
        <v>3751</v>
      </c>
      <c r="AZ592" s="40"/>
      <c r="BA592" s="40"/>
      <c r="BB592" s="40"/>
      <c r="BC592" s="40"/>
      <c r="BD592" s="40"/>
      <c r="BE592" s="40"/>
      <c r="BF592" s="39">
        <v>0</v>
      </c>
      <c r="BG592" s="38">
        <v>0</v>
      </c>
      <c r="BK592" s="37"/>
      <c r="BL592" s="37"/>
      <c r="BM592" s="37"/>
      <c r="BN592" s="32"/>
      <c r="BP592" s="36"/>
      <c r="BQ592" s="36"/>
      <c r="BR592" s="36"/>
      <c r="CE592" s="35">
        <f t="shared" si="111"/>
        <v>0</v>
      </c>
      <c r="CF592" s="33">
        <f t="shared" si="112"/>
        <v>0</v>
      </c>
      <c r="CG592" s="34">
        <f t="shared" si="113"/>
        <v>181.45662000000002</v>
      </c>
      <c r="CH592" s="33">
        <f t="shared" si="114"/>
        <v>82.692059999999998</v>
      </c>
    </row>
    <row r="593" spans="1:86" ht="15" customHeight="1" x14ac:dyDescent="0.25">
      <c r="A593" s="53">
        <v>0</v>
      </c>
      <c r="B593" s="52">
        <v>0</v>
      </c>
      <c r="C593" s="51">
        <v>0</v>
      </c>
      <c r="D593" s="51">
        <v>0</v>
      </c>
      <c r="E593" s="50">
        <v>0</v>
      </c>
      <c r="F593" s="48">
        <v>0</v>
      </c>
      <c r="G593" s="48">
        <v>0</v>
      </c>
      <c r="H593" s="48">
        <v>0</v>
      </c>
      <c r="I593" s="48">
        <v>0</v>
      </c>
      <c r="J593" s="48">
        <v>0</v>
      </c>
      <c r="K593" s="48">
        <v>0</v>
      </c>
      <c r="L593" s="48">
        <v>0</v>
      </c>
      <c r="M593" s="48">
        <v>0</v>
      </c>
      <c r="N593" s="48">
        <v>0</v>
      </c>
      <c r="O593" s="48">
        <f t="shared" si="107"/>
        <v>0</v>
      </c>
      <c r="P593" s="48">
        <f t="shared" si="108"/>
        <v>0</v>
      </c>
      <c r="Q593" s="48">
        <v>0</v>
      </c>
      <c r="R593" s="48">
        <v>0</v>
      </c>
      <c r="S593" s="48">
        <v>0</v>
      </c>
      <c r="T593" s="48">
        <v>0</v>
      </c>
      <c r="U593" s="48">
        <v>0</v>
      </c>
      <c r="V593" s="48">
        <v>0</v>
      </c>
      <c r="W593" s="48">
        <v>0</v>
      </c>
      <c r="X593" s="48">
        <v>0</v>
      </c>
      <c r="Y593" s="48">
        <v>0</v>
      </c>
      <c r="Z593" s="48">
        <v>0</v>
      </c>
      <c r="AA593" s="49">
        <f t="shared" si="109"/>
        <v>0</v>
      </c>
      <c r="AB593" s="49">
        <f t="shared" si="110"/>
        <v>0</v>
      </c>
      <c r="AC593" s="49">
        <v>0</v>
      </c>
      <c r="AD593" s="49">
        <v>0</v>
      </c>
      <c r="AE593" s="49">
        <v>0</v>
      </c>
      <c r="AF593" s="49">
        <v>0</v>
      </c>
      <c r="AG593" s="49">
        <v>0</v>
      </c>
      <c r="AH593" s="49">
        <v>0</v>
      </c>
      <c r="AI593" s="49">
        <v>0</v>
      </c>
      <c r="AJ593" s="49">
        <v>0</v>
      </c>
      <c r="AK593" s="49">
        <v>0</v>
      </c>
      <c r="AL593" s="49">
        <v>0</v>
      </c>
      <c r="AM593" s="49">
        <v>0</v>
      </c>
      <c r="AN593" s="49">
        <v>0</v>
      </c>
      <c r="AO593" s="49">
        <v>0</v>
      </c>
      <c r="AP593" s="49">
        <v>0</v>
      </c>
      <c r="AQ593" s="47">
        <v>0</v>
      </c>
      <c r="AR593" s="48">
        <v>0</v>
      </c>
      <c r="AT593" s="46">
        <v>0</v>
      </c>
      <c r="AU593" s="45">
        <v>0</v>
      </c>
      <c r="AV593" s="44">
        <v>0</v>
      </c>
      <c r="AW593" s="43">
        <v>0</v>
      </c>
      <c r="AX593" s="42">
        <v>0</v>
      </c>
      <c r="AY593" s="41">
        <v>0</v>
      </c>
      <c r="AZ593" s="40"/>
      <c r="BA593" s="40"/>
      <c r="BB593" s="40"/>
      <c r="BC593" s="40"/>
      <c r="BD593" s="40"/>
      <c r="BE593" s="40"/>
      <c r="BF593" s="39">
        <v>0</v>
      </c>
      <c r="BG593" s="38">
        <v>0</v>
      </c>
      <c r="BK593" s="37"/>
      <c r="BL593" s="37"/>
      <c r="BM593" s="37"/>
      <c r="BN593" s="32"/>
      <c r="BP593" s="36"/>
      <c r="BQ593" s="36"/>
      <c r="BR593" s="36"/>
      <c r="CE593" s="35">
        <f t="shared" si="111"/>
        <v>0</v>
      </c>
      <c r="CF593" s="33">
        <f t="shared" si="112"/>
        <v>0</v>
      </c>
      <c r="CG593" s="34">
        <f t="shared" si="113"/>
        <v>0</v>
      </c>
      <c r="CH593" s="33">
        <f t="shared" si="114"/>
        <v>0</v>
      </c>
    </row>
    <row r="594" spans="1:86" ht="60" customHeight="1" x14ac:dyDescent="0.25">
      <c r="A594" s="53">
        <v>0</v>
      </c>
      <c r="B594" s="52" t="s">
        <v>2683</v>
      </c>
      <c r="C594" s="51">
        <v>300000004387</v>
      </c>
      <c r="D594" s="51">
        <v>1020205903</v>
      </c>
      <c r="E594" s="50" t="s">
        <v>1831</v>
      </c>
      <c r="F594" s="48">
        <v>0</v>
      </c>
      <c r="G594" s="48">
        <v>0</v>
      </c>
      <c r="H594" s="48">
        <v>0</v>
      </c>
      <c r="I594" s="48">
        <v>0</v>
      </c>
      <c r="J594" s="48">
        <v>0</v>
      </c>
      <c r="K594" s="48">
        <v>0</v>
      </c>
      <c r="L594" s="48">
        <v>0</v>
      </c>
      <c r="M594" s="48">
        <v>0</v>
      </c>
      <c r="N594" s="48">
        <v>0</v>
      </c>
      <c r="O594" s="48">
        <f t="shared" si="107"/>
        <v>254.02485999999999</v>
      </c>
      <c r="P594" s="48">
        <f t="shared" si="108"/>
        <v>231.74661</v>
      </c>
      <c r="Q594" s="48">
        <v>233.37638000000001</v>
      </c>
      <c r="R594" s="48">
        <v>213.47117</v>
      </c>
      <c r="S594" s="48">
        <v>119.43125999999999</v>
      </c>
      <c r="T594" s="48">
        <v>99.526049999999998</v>
      </c>
      <c r="U594" s="48">
        <v>113.94512</v>
      </c>
      <c r="V594" s="48">
        <v>113.94512</v>
      </c>
      <c r="W594" s="48">
        <v>14.23823</v>
      </c>
      <c r="X594" s="48">
        <v>11.86519</v>
      </c>
      <c r="Y594" s="48">
        <v>0</v>
      </c>
      <c r="Z594" s="48">
        <v>0</v>
      </c>
      <c r="AA594" s="49">
        <f t="shared" si="109"/>
        <v>6.4102499999999996</v>
      </c>
      <c r="AB594" s="49">
        <f t="shared" si="110"/>
        <v>6.4102499999999996</v>
      </c>
      <c r="AC594" s="49">
        <v>0</v>
      </c>
      <c r="AD594" s="49">
        <v>0</v>
      </c>
      <c r="AE594" s="49">
        <v>0</v>
      </c>
      <c r="AF594" s="49">
        <v>0</v>
      </c>
      <c r="AG594" s="49">
        <v>0</v>
      </c>
      <c r="AH594" s="49">
        <v>0</v>
      </c>
      <c r="AI594" s="49">
        <v>0</v>
      </c>
      <c r="AJ594" s="49">
        <v>0</v>
      </c>
      <c r="AK594" s="49">
        <v>0</v>
      </c>
      <c r="AL594" s="49">
        <v>0</v>
      </c>
      <c r="AM594" s="49">
        <v>0</v>
      </c>
      <c r="AN594" s="49">
        <v>0</v>
      </c>
      <c r="AO594" s="49">
        <v>0</v>
      </c>
      <c r="AP594" s="49">
        <v>6.4102499999999996</v>
      </c>
      <c r="AQ594" s="47" t="s">
        <v>1832</v>
      </c>
      <c r="AR594" s="48">
        <v>231.74661</v>
      </c>
      <c r="AT594" s="46" t="s">
        <v>1443</v>
      </c>
      <c r="AU594" s="45">
        <v>0</v>
      </c>
      <c r="AV594" s="44" t="s">
        <v>3752</v>
      </c>
      <c r="AW594" s="43">
        <v>44257</v>
      </c>
      <c r="AX594" s="42">
        <v>0.45833000000000002</v>
      </c>
      <c r="AY594" s="41">
        <v>15</v>
      </c>
      <c r="AZ594" s="40"/>
      <c r="BA594" s="40"/>
      <c r="BB594" s="40"/>
      <c r="BC594" s="40"/>
      <c r="BD594" s="40"/>
      <c r="BE594" s="40"/>
      <c r="BF594" s="39" t="s">
        <v>2695</v>
      </c>
      <c r="BG594" s="38">
        <v>44742</v>
      </c>
      <c r="BK594" s="37"/>
      <c r="BL594" s="37"/>
      <c r="BM594" s="37"/>
      <c r="BN594" s="32"/>
      <c r="BP594" s="36"/>
      <c r="BQ594" s="36"/>
      <c r="BR594" s="36"/>
      <c r="CE594" s="35">
        <f t="shared" si="111"/>
        <v>0</v>
      </c>
      <c r="CF594" s="33">
        <f t="shared" si="112"/>
        <v>0</v>
      </c>
      <c r="CG594" s="34">
        <f t="shared" si="113"/>
        <v>113.94512</v>
      </c>
      <c r="CH594" s="33">
        <f t="shared" si="114"/>
        <v>99.526049999999998</v>
      </c>
    </row>
    <row r="595" spans="1:86" ht="75" customHeight="1" x14ac:dyDescent="0.25">
      <c r="A595" s="53">
        <v>0</v>
      </c>
      <c r="B595" s="52" t="s">
        <v>2683</v>
      </c>
      <c r="C595" s="51">
        <v>300000004290</v>
      </c>
      <c r="D595" s="51">
        <v>1020306406</v>
      </c>
      <c r="E595" s="50" t="s">
        <v>1833</v>
      </c>
      <c r="F595" s="48">
        <v>0</v>
      </c>
      <c r="G595" s="48">
        <v>0</v>
      </c>
      <c r="H595" s="48">
        <v>0</v>
      </c>
      <c r="I595" s="48">
        <v>0</v>
      </c>
      <c r="J595" s="48">
        <v>0</v>
      </c>
      <c r="K595" s="48">
        <v>0</v>
      </c>
      <c r="L595" s="48">
        <v>0</v>
      </c>
      <c r="M595" s="48">
        <v>0</v>
      </c>
      <c r="N595" s="48">
        <v>0</v>
      </c>
      <c r="O595" s="48">
        <f t="shared" si="107"/>
        <v>281.62607999999994</v>
      </c>
      <c r="P595" s="48">
        <f t="shared" si="108"/>
        <v>246.30778999999995</v>
      </c>
      <c r="Q595" s="48">
        <v>225.43317999999996</v>
      </c>
      <c r="R595" s="48">
        <v>196.65491999999998</v>
      </c>
      <c r="S595" s="48">
        <v>172.66954999999999</v>
      </c>
      <c r="T595" s="48">
        <v>143.89129</v>
      </c>
      <c r="U595" s="48">
        <v>52.763629999999999</v>
      </c>
      <c r="V595" s="48">
        <v>52.763629999999999</v>
      </c>
      <c r="W595" s="48">
        <v>39.240200000000002</v>
      </c>
      <c r="X595" s="48">
        <v>32.70017</v>
      </c>
      <c r="Y595" s="48">
        <v>0</v>
      </c>
      <c r="Z595" s="48">
        <v>0</v>
      </c>
      <c r="AA595" s="49">
        <f t="shared" si="109"/>
        <v>16.9527</v>
      </c>
      <c r="AB595" s="49">
        <f t="shared" si="110"/>
        <v>16.9527</v>
      </c>
      <c r="AC595" s="49">
        <v>6.5616000000000003</v>
      </c>
      <c r="AD595" s="49">
        <v>1.98478</v>
      </c>
      <c r="AE595" s="49">
        <v>1.3865700000000001</v>
      </c>
      <c r="AF595" s="49">
        <v>0.20673</v>
      </c>
      <c r="AG595" s="49">
        <v>0</v>
      </c>
      <c r="AH595" s="49">
        <v>0</v>
      </c>
      <c r="AI595" s="49">
        <v>0</v>
      </c>
      <c r="AJ595" s="49">
        <v>0</v>
      </c>
      <c r="AK595" s="49">
        <v>0</v>
      </c>
      <c r="AL595" s="49">
        <v>0</v>
      </c>
      <c r="AM595" s="49">
        <v>0</v>
      </c>
      <c r="AN595" s="49">
        <v>0</v>
      </c>
      <c r="AO595" s="49">
        <v>0</v>
      </c>
      <c r="AP595" s="49">
        <v>6.8130199999999999</v>
      </c>
      <c r="AQ595" s="47" t="s">
        <v>1834</v>
      </c>
      <c r="AR595" s="48">
        <v>246.30778999999998</v>
      </c>
      <c r="AT595" s="46" t="s">
        <v>1443</v>
      </c>
      <c r="AU595" s="45">
        <v>0</v>
      </c>
      <c r="AV595" s="44" t="s">
        <v>3753</v>
      </c>
      <c r="AW595" s="43" t="s">
        <v>3754</v>
      </c>
      <c r="AX595" s="42" t="s">
        <v>3375</v>
      </c>
      <c r="AY595" s="41" t="s">
        <v>1835</v>
      </c>
      <c r="AZ595" s="40"/>
      <c r="BA595" s="40"/>
      <c r="BB595" s="40"/>
      <c r="BC595" s="40"/>
      <c r="BD595" s="40"/>
      <c r="BE595" s="40"/>
      <c r="BF595" s="39" t="s">
        <v>2695</v>
      </c>
      <c r="BG595" s="38">
        <v>44742</v>
      </c>
      <c r="BK595" s="37"/>
      <c r="BL595" s="37"/>
      <c r="BM595" s="37"/>
      <c r="BN595" s="32"/>
      <c r="BP595" s="36"/>
      <c r="BQ595" s="36"/>
      <c r="BR595" s="36"/>
      <c r="CE595" s="35">
        <f t="shared" si="111"/>
        <v>0</v>
      </c>
      <c r="CF595" s="33">
        <f t="shared" si="112"/>
        <v>0</v>
      </c>
      <c r="CG595" s="34">
        <f t="shared" si="113"/>
        <v>52.763629999999999</v>
      </c>
      <c r="CH595" s="33">
        <f t="shared" si="114"/>
        <v>143.89129</v>
      </c>
    </row>
    <row r="596" spans="1:86" ht="45" customHeight="1" x14ac:dyDescent="0.25">
      <c r="A596" s="53">
        <v>0</v>
      </c>
      <c r="B596" s="52" t="s">
        <v>2683</v>
      </c>
      <c r="C596" s="51">
        <v>300000004355</v>
      </c>
      <c r="D596" s="51">
        <v>1020004043</v>
      </c>
      <c r="E596" s="50" t="s">
        <v>1836</v>
      </c>
      <c r="F596" s="48">
        <v>0</v>
      </c>
      <c r="G596" s="48">
        <v>0</v>
      </c>
      <c r="H596" s="48">
        <v>0</v>
      </c>
      <c r="I596" s="48">
        <v>0</v>
      </c>
      <c r="J596" s="48">
        <v>0</v>
      </c>
      <c r="K596" s="48">
        <v>0</v>
      </c>
      <c r="L596" s="48">
        <v>0</v>
      </c>
      <c r="M596" s="48">
        <v>0</v>
      </c>
      <c r="N596" s="48">
        <v>0</v>
      </c>
      <c r="O596" s="48">
        <f t="shared" si="107"/>
        <v>616.10570999999993</v>
      </c>
      <c r="P596" s="48">
        <f t="shared" si="108"/>
        <v>549.85946999999999</v>
      </c>
      <c r="Q596" s="48">
        <v>590.75663999999995</v>
      </c>
      <c r="R596" s="48">
        <v>524.5104</v>
      </c>
      <c r="S596" s="48">
        <v>397.47742</v>
      </c>
      <c r="T596" s="48">
        <v>331.23117999999999</v>
      </c>
      <c r="U596" s="48">
        <v>193.27922000000001</v>
      </c>
      <c r="V596" s="48">
        <v>193.27922000000001</v>
      </c>
      <c r="W596" s="48">
        <v>0</v>
      </c>
      <c r="X596" s="48">
        <v>0</v>
      </c>
      <c r="Y596" s="48">
        <v>0</v>
      </c>
      <c r="Z596" s="48">
        <v>0</v>
      </c>
      <c r="AA596" s="49">
        <f t="shared" si="109"/>
        <v>25.349070000000001</v>
      </c>
      <c r="AB596" s="49">
        <f t="shared" si="110"/>
        <v>25.349070000000001</v>
      </c>
      <c r="AC596" s="49">
        <v>6.5616099999999999</v>
      </c>
      <c r="AD596" s="49">
        <v>1.9847900000000001</v>
      </c>
      <c r="AE596" s="49">
        <v>1.3865499999999999</v>
      </c>
      <c r="AF596" s="49">
        <v>0.20673</v>
      </c>
      <c r="AG596" s="49">
        <v>0</v>
      </c>
      <c r="AH596" s="49">
        <v>0</v>
      </c>
      <c r="AI596" s="49">
        <v>0</v>
      </c>
      <c r="AJ596" s="49">
        <v>0</v>
      </c>
      <c r="AK596" s="49">
        <v>0</v>
      </c>
      <c r="AL596" s="49">
        <v>0</v>
      </c>
      <c r="AM596" s="49">
        <v>0</v>
      </c>
      <c r="AN596" s="49">
        <v>0</v>
      </c>
      <c r="AO596" s="49">
        <v>0</v>
      </c>
      <c r="AP596" s="49">
        <v>15.209390000000001</v>
      </c>
      <c r="AQ596" s="47" t="s">
        <v>1837</v>
      </c>
      <c r="AR596" s="48">
        <v>549.85946999999999</v>
      </c>
      <c r="AT596" s="46" t="s">
        <v>1651</v>
      </c>
      <c r="AU596" s="45">
        <v>1</v>
      </c>
      <c r="AV596" s="44" t="s">
        <v>3755</v>
      </c>
      <c r="AW596" s="43">
        <v>43371</v>
      </c>
      <c r="AX596" s="42">
        <v>16.387</v>
      </c>
      <c r="AY596" s="41">
        <v>1</v>
      </c>
      <c r="AZ596" s="40"/>
      <c r="BA596" s="40"/>
      <c r="BB596" s="40"/>
      <c r="BC596" s="40"/>
      <c r="BD596" s="40"/>
      <c r="BE596" s="40"/>
      <c r="BF596" s="39" t="s">
        <v>2695</v>
      </c>
      <c r="BG596" s="38">
        <v>44742</v>
      </c>
      <c r="BK596" s="37"/>
      <c r="BL596" s="37"/>
      <c r="BM596" s="37"/>
      <c r="BN596" s="32"/>
      <c r="BP596" s="36"/>
      <c r="BQ596" s="36"/>
      <c r="BR596" s="36"/>
      <c r="CE596" s="35">
        <f t="shared" si="111"/>
        <v>0</v>
      </c>
      <c r="CF596" s="33">
        <f t="shared" si="112"/>
        <v>0</v>
      </c>
      <c r="CG596" s="34">
        <f t="shared" si="113"/>
        <v>193.27922000000001</v>
      </c>
      <c r="CH596" s="33">
        <f t="shared" si="114"/>
        <v>331.23117999999999</v>
      </c>
    </row>
    <row r="597" spans="1:86" ht="60" customHeight="1" x14ac:dyDescent="0.25">
      <c r="A597" s="53">
        <v>0</v>
      </c>
      <c r="B597" s="52" t="s">
        <v>2683</v>
      </c>
      <c r="C597" s="51">
        <v>300000004402</v>
      </c>
      <c r="D597" s="51">
        <v>1020205820</v>
      </c>
      <c r="E597" s="50" t="s">
        <v>2861</v>
      </c>
      <c r="F597" s="48">
        <v>0</v>
      </c>
      <c r="G597" s="48">
        <v>0</v>
      </c>
      <c r="H597" s="48">
        <v>0</v>
      </c>
      <c r="I597" s="48">
        <v>0</v>
      </c>
      <c r="J597" s="48">
        <v>0</v>
      </c>
      <c r="K597" s="48">
        <v>0</v>
      </c>
      <c r="L597" s="48">
        <v>0</v>
      </c>
      <c r="M597" s="48">
        <v>0</v>
      </c>
      <c r="N597" s="48">
        <v>0</v>
      </c>
      <c r="O597" s="48">
        <f t="shared" si="107"/>
        <v>77.927149999999997</v>
      </c>
      <c r="P597" s="48">
        <f t="shared" si="108"/>
        <v>77.927149999999997</v>
      </c>
      <c r="Q597" s="48">
        <v>8.14147</v>
      </c>
      <c r="R597" s="48">
        <v>8.14147</v>
      </c>
      <c r="S597" s="48">
        <v>0</v>
      </c>
      <c r="T597" s="48">
        <v>0</v>
      </c>
      <c r="U597" s="48">
        <v>8.14147</v>
      </c>
      <c r="V597" s="48">
        <v>8.14147</v>
      </c>
      <c r="W597" s="48">
        <v>0</v>
      </c>
      <c r="X597" s="48">
        <v>0</v>
      </c>
      <c r="Y597" s="48">
        <v>0</v>
      </c>
      <c r="Z597" s="48">
        <v>0</v>
      </c>
      <c r="AA597" s="49">
        <f t="shared" si="109"/>
        <v>69.785679999999999</v>
      </c>
      <c r="AB597" s="49">
        <f t="shared" si="110"/>
        <v>69.785679999999999</v>
      </c>
      <c r="AC597" s="49">
        <v>0.68679000000000001</v>
      </c>
      <c r="AD597" s="49">
        <v>0.19653000000000001</v>
      </c>
      <c r="AE597" s="49">
        <v>68.883750000000006</v>
      </c>
      <c r="AF597" s="49">
        <v>1.8610000000000002E-2</v>
      </c>
      <c r="AG597" s="49">
        <v>0</v>
      </c>
      <c r="AH597" s="49">
        <v>0</v>
      </c>
      <c r="AI597" s="49">
        <v>0</v>
      </c>
      <c r="AJ597" s="49">
        <v>0</v>
      </c>
      <c r="AK597" s="49">
        <v>0</v>
      </c>
      <c r="AL597" s="49">
        <v>0</v>
      </c>
      <c r="AM597" s="49">
        <v>0</v>
      </c>
      <c r="AN597" s="49">
        <v>0</v>
      </c>
      <c r="AO597" s="49">
        <v>0</v>
      </c>
      <c r="AP597" s="49">
        <v>0</v>
      </c>
      <c r="AQ597" s="47" t="s">
        <v>3756</v>
      </c>
      <c r="AR597" s="48">
        <v>0</v>
      </c>
      <c r="AT597" s="46" t="s">
        <v>1443</v>
      </c>
      <c r="AU597" s="45">
        <v>0</v>
      </c>
      <c r="AV597" s="44" t="s">
        <v>3757</v>
      </c>
      <c r="AW597" s="43">
        <v>44141</v>
      </c>
      <c r="AX597" s="42">
        <v>0.45833000000000002</v>
      </c>
      <c r="AY597" s="41">
        <v>10</v>
      </c>
      <c r="AZ597" s="40"/>
      <c r="BA597" s="40"/>
      <c r="BB597" s="40"/>
      <c r="BC597" s="40"/>
      <c r="BD597" s="40"/>
      <c r="BE597" s="40"/>
      <c r="BF597" s="39">
        <v>0</v>
      </c>
      <c r="BG597" s="38">
        <v>0</v>
      </c>
      <c r="BK597" s="37"/>
      <c r="BL597" s="37"/>
      <c r="BM597" s="37"/>
      <c r="BN597" s="32"/>
      <c r="BP597" s="36"/>
      <c r="BQ597" s="36"/>
      <c r="BR597" s="36"/>
      <c r="CE597" s="35">
        <f t="shared" si="111"/>
        <v>0</v>
      </c>
      <c r="CF597" s="33">
        <f t="shared" si="112"/>
        <v>0</v>
      </c>
      <c r="CG597" s="34">
        <f t="shared" si="113"/>
        <v>8.14147</v>
      </c>
      <c r="CH597" s="33">
        <f t="shared" si="114"/>
        <v>0</v>
      </c>
    </row>
    <row r="598" spans="1:86" ht="45" customHeight="1" x14ac:dyDescent="0.25">
      <c r="A598" s="53">
        <v>0</v>
      </c>
      <c r="B598" s="52" t="s">
        <v>2683</v>
      </c>
      <c r="C598" s="51">
        <v>300000004413</v>
      </c>
      <c r="D598" s="51">
        <v>1020207163</v>
      </c>
      <c r="E598" s="50" t="s">
        <v>1838</v>
      </c>
      <c r="F598" s="48">
        <v>0</v>
      </c>
      <c r="G598" s="48">
        <v>0</v>
      </c>
      <c r="H598" s="48">
        <v>0</v>
      </c>
      <c r="I598" s="48">
        <v>0</v>
      </c>
      <c r="J598" s="48">
        <v>0</v>
      </c>
      <c r="K598" s="48">
        <v>0</v>
      </c>
      <c r="L598" s="48">
        <v>0</v>
      </c>
      <c r="M598" s="48">
        <v>0</v>
      </c>
      <c r="N598" s="48">
        <v>0</v>
      </c>
      <c r="O598" s="48">
        <f t="shared" si="107"/>
        <v>98.645539999999997</v>
      </c>
      <c r="P598" s="48">
        <f t="shared" si="108"/>
        <v>88.506780000000006</v>
      </c>
      <c r="Q598" s="48">
        <v>96.414689999999993</v>
      </c>
      <c r="R598" s="48">
        <v>86.275930000000002</v>
      </c>
      <c r="S598" s="48">
        <v>60.832569999999997</v>
      </c>
      <c r="T598" s="48">
        <v>50.693809999999999</v>
      </c>
      <c r="U598" s="48">
        <v>35.582119999999996</v>
      </c>
      <c r="V598" s="48">
        <v>35.582119999999996</v>
      </c>
      <c r="W598" s="48">
        <v>0</v>
      </c>
      <c r="X598" s="48">
        <v>0</v>
      </c>
      <c r="Y598" s="48">
        <v>0</v>
      </c>
      <c r="Z598" s="48">
        <v>0</v>
      </c>
      <c r="AA598" s="49">
        <f t="shared" si="109"/>
        <v>2.2308500000000002</v>
      </c>
      <c r="AB598" s="49">
        <f t="shared" si="110"/>
        <v>2.2308500000000002</v>
      </c>
      <c r="AC598" s="49">
        <v>0</v>
      </c>
      <c r="AD598" s="49">
        <v>0</v>
      </c>
      <c r="AE598" s="49">
        <v>0</v>
      </c>
      <c r="AF598" s="49">
        <v>0</v>
      </c>
      <c r="AG598" s="49">
        <v>0</v>
      </c>
      <c r="AH598" s="49">
        <v>0</v>
      </c>
      <c r="AI598" s="49">
        <v>0</v>
      </c>
      <c r="AJ598" s="49">
        <v>0</v>
      </c>
      <c r="AK598" s="49">
        <v>0</v>
      </c>
      <c r="AL598" s="49">
        <v>0</v>
      </c>
      <c r="AM598" s="49">
        <v>0</v>
      </c>
      <c r="AN598" s="49">
        <v>0</v>
      </c>
      <c r="AO598" s="49">
        <v>0</v>
      </c>
      <c r="AP598" s="49">
        <v>2.2308500000000002</v>
      </c>
      <c r="AQ598" s="47" t="s">
        <v>1839</v>
      </c>
      <c r="AR598" s="48">
        <v>88.506780000000006</v>
      </c>
      <c r="AT598" s="46" t="s">
        <v>1443</v>
      </c>
      <c r="AU598" s="45">
        <v>0</v>
      </c>
      <c r="AV598" s="44" t="s">
        <v>3758</v>
      </c>
      <c r="AW598" s="43">
        <v>44027</v>
      </c>
      <c r="AX598" s="42">
        <v>0.45833000000000002</v>
      </c>
      <c r="AY598" s="41">
        <v>15</v>
      </c>
      <c r="AZ598" s="40"/>
      <c r="BA598" s="40"/>
      <c r="BB598" s="40"/>
      <c r="BC598" s="40"/>
      <c r="BD598" s="40"/>
      <c r="BE598" s="40"/>
      <c r="BF598" s="39" t="s">
        <v>2696</v>
      </c>
      <c r="BG598" s="38">
        <v>44771</v>
      </c>
      <c r="BK598" s="37"/>
      <c r="BL598" s="37"/>
      <c r="BM598" s="114">
        <f>D598</f>
        <v>1020207163</v>
      </c>
      <c r="BN598" s="32" t="s">
        <v>2235</v>
      </c>
      <c r="BO598" s="113" t="e">
        <v>#VALUE!</v>
      </c>
      <c r="BP598" s="31">
        <v>2230.85</v>
      </c>
      <c r="BQ598" s="112" t="e">
        <f>BO598-BP598/1000</f>
        <v>#VALUE!</v>
      </c>
      <c r="BR598" s="36"/>
      <c r="CE598" s="35">
        <f t="shared" si="111"/>
        <v>0</v>
      </c>
      <c r="CF598" s="33">
        <f t="shared" si="112"/>
        <v>0</v>
      </c>
      <c r="CG598" s="34">
        <f t="shared" si="113"/>
        <v>35.582119999999996</v>
      </c>
      <c r="CH598" s="33">
        <f t="shared" si="114"/>
        <v>50.693809999999999</v>
      </c>
    </row>
    <row r="599" spans="1:86" ht="105" customHeight="1" x14ac:dyDescent="0.25">
      <c r="A599" s="53">
        <v>0</v>
      </c>
      <c r="B599" s="52" t="s">
        <v>2683</v>
      </c>
      <c r="C599" s="51">
        <v>300000004414</v>
      </c>
      <c r="D599" s="51">
        <v>1020206199</v>
      </c>
      <c r="E599" s="50" t="s">
        <v>2862</v>
      </c>
      <c r="F599" s="48">
        <v>0</v>
      </c>
      <c r="G599" s="48">
        <v>0</v>
      </c>
      <c r="H599" s="48">
        <v>0</v>
      </c>
      <c r="I599" s="48">
        <v>0</v>
      </c>
      <c r="J599" s="48">
        <v>0</v>
      </c>
      <c r="K599" s="48">
        <v>0</v>
      </c>
      <c r="L599" s="48">
        <v>0</v>
      </c>
      <c r="M599" s="48">
        <v>0</v>
      </c>
      <c r="N599" s="48">
        <v>0</v>
      </c>
      <c r="O599" s="48">
        <f t="shared" si="107"/>
        <v>88.412999999999997</v>
      </c>
      <c r="P599" s="48">
        <f t="shared" si="108"/>
        <v>88.412999999999997</v>
      </c>
      <c r="Q599" s="48">
        <v>18.627320000000001</v>
      </c>
      <c r="R599" s="48">
        <v>18.627320000000001</v>
      </c>
      <c r="S599" s="48">
        <v>0</v>
      </c>
      <c r="T599" s="48">
        <v>0</v>
      </c>
      <c r="U599" s="48">
        <v>18.627320000000001</v>
      </c>
      <c r="V599" s="48">
        <v>18.627320000000001</v>
      </c>
      <c r="W599" s="48">
        <v>0</v>
      </c>
      <c r="X599" s="48">
        <v>0</v>
      </c>
      <c r="Y599" s="48">
        <v>0</v>
      </c>
      <c r="Z599" s="48">
        <v>0</v>
      </c>
      <c r="AA599" s="49">
        <f t="shared" si="109"/>
        <v>69.785679999999999</v>
      </c>
      <c r="AB599" s="49">
        <f t="shared" si="110"/>
        <v>69.785679999999999</v>
      </c>
      <c r="AC599" s="49">
        <v>0.68677999999999995</v>
      </c>
      <c r="AD599" s="49">
        <v>0.19653000000000001</v>
      </c>
      <c r="AE599" s="49">
        <v>68.883760000000009</v>
      </c>
      <c r="AF599" s="49">
        <v>1.8610000000000002E-2</v>
      </c>
      <c r="AG599" s="49">
        <v>0</v>
      </c>
      <c r="AH599" s="49">
        <v>0</v>
      </c>
      <c r="AI599" s="49">
        <v>0</v>
      </c>
      <c r="AJ599" s="49">
        <v>0</v>
      </c>
      <c r="AK599" s="49">
        <v>0</v>
      </c>
      <c r="AL599" s="49">
        <v>0</v>
      </c>
      <c r="AM599" s="49">
        <v>0</v>
      </c>
      <c r="AN599" s="49">
        <v>0</v>
      </c>
      <c r="AO599" s="49">
        <v>0</v>
      </c>
      <c r="AP599" s="49">
        <v>0</v>
      </c>
      <c r="AQ599" s="47" t="s">
        <v>3759</v>
      </c>
      <c r="AR599" s="48">
        <v>0</v>
      </c>
      <c r="AT599" s="46" t="s">
        <v>1443</v>
      </c>
      <c r="AU599" s="45">
        <v>0</v>
      </c>
      <c r="AV599" s="44" t="s">
        <v>3760</v>
      </c>
      <c r="AW599" s="43" t="s">
        <v>3761</v>
      </c>
      <c r="AX599" s="42" t="s">
        <v>3250</v>
      </c>
      <c r="AY599" s="41" t="s">
        <v>1444</v>
      </c>
      <c r="AZ599" s="40"/>
      <c r="BA599" s="40"/>
      <c r="BB599" s="40"/>
      <c r="BC599" s="40"/>
      <c r="BD599" s="40"/>
      <c r="BE599" s="40"/>
      <c r="BF599" s="39">
        <v>0</v>
      </c>
      <c r="BG599" s="38">
        <v>0</v>
      </c>
      <c r="BK599" s="37"/>
      <c r="BL599" s="37"/>
      <c r="BM599" s="37"/>
      <c r="BN599" s="32"/>
      <c r="BP599" s="36"/>
      <c r="BQ599" s="36"/>
      <c r="BR599" s="36"/>
      <c r="CE599" s="35">
        <f t="shared" si="111"/>
        <v>0</v>
      </c>
      <c r="CF599" s="33">
        <f t="shared" si="112"/>
        <v>0</v>
      </c>
      <c r="CG599" s="34">
        <f t="shared" si="113"/>
        <v>18.627320000000001</v>
      </c>
      <c r="CH599" s="33">
        <f t="shared" si="114"/>
        <v>0</v>
      </c>
    </row>
    <row r="600" spans="1:86" ht="60" customHeight="1" x14ac:dyDescent="0.25">
      <c r="A600" s="53">
        <v>0</v>
      </c>
      <c r="B600" s="52" t="s">
        <v>2683</v>
      </c>
      <c r="C600" s="51">
        <v>300000004392</v>
      </c>
      <c r="D600" s="51">
        <v>1020205550</v>
      </c>
      <c r="E600" s="50" t="s">
        <v>1840</v>
      </c>
      <c r="F600" s="48">
        <v>0</v>
      </c>
      <c r="G600" s="48">
        <v>0</v>
      </c>
      <c r="H600" s="48">
        <v>0</v>
      </c>
      <c r="I600" s="48">
        <v>0</v>
      </c>
      <c r="J600" s="48">
        <v>0</v>
      </c>
      <c r="K600" s="48">
        <v>0</v>
      </c>
      <c r="L600" s="48">
        <v>0</v>
      </c>
      <c r="M600" s="48">
        <v>0</v>
      </c>
      <c r="N600" s="48">
        <v>0</v>
      </c>
      <c r="O600" s="48">
        <f t="shared" si="107"/>
        <v>205.74294</v>
      </c>
      <c r="P600" s="48">
        <f t="shared" si="108"/>
        <v>178.01044000000002</v>
      </c>
      <c r="Q600" s="48">
        <v>188.01909000000001</v>
      </c>
      <c r="R600" s="48">
        <v>161.59460000000001</v>
      </c>
      <c r="S600" s="48">
        <v>158.54693</v>
      </c>
      <c r="T600" s="48">
        <v>132.12244000000001</v>
      </c>
      <c r="U600" s="48">
        <v>29.472159999999999</v>
      </c>
      <c r="V600" s="48">
        <v>29.472159999999999</v>
      </c>
      <c r="W600" s="48">
        <v>7.8480400000000001</v>
      </c>
      <c r="X600" s="48">
        <v>6.5400299999999998</v>
      </c>
      <c r="Y600" s="48">
        <v>0</v>
      </c>
      <c r="Z600" s="48">
        <v>0</v>
      </c>
      <c r="AA600" s="49">
        <f t="shared" si="109"/>
        <v>9.8758100000000013</v>
      </c>
      <c r="AB600" s="49">
        <f t="shared" si="110"/>
        <v>9.8758100000000013</v>
      </c>
      <c r="AC600" s="49">
        <v>3.20452</v>
      </c>
      <c r="AD600" s="49">
        <v>0.96931</v>
      </c>
      <c r="AE600" s="49">
        <v>0.67715000000000003</v>
      </c>
      <c r="AF600" s="49">
        <v>0.10097</v>
      </c>
      <c r="AG600" s="49">
        <v>0</v>
      </c>
      <c r="AH600" s="49">
        <v>0</v>
      </c>
      <c r="AI600" s="49">
        <v>0</v>
      </c>
      <c r="AJ600" s="49">
        <v>0</v>
      </c>
      <c r="AK600" s="49">
        <v>0</v>
      </c>
      <c r="AL600" s="49">
        <v>0</v>
      </c>
      <c r="AM600" s="49">
        <v>0</v>
      </c>
      <c r="AN600" s="49">
        <v>0</v>
      </c>
      <c r="AO600" s="49">
        <v>0</v>
      </c>
      <c r="AP600" s="49">
        <v>4.9238600000000003</v>
      </c>
      <c r="AQ600" s="47" t="s">
        <v>1841</v>
      </c>
      <c r="AR600" s="48">
        <v>178.01044000000002</v>
      </c>
      <c r="AT600" s="46" t="s">
        <v>1443</v>
      </c>
      <c r="AU600" s="45">
        <v>0</v>
      </c>
      <c r="AV600" s="44" t="s">
        <v>3762</v>
      </c>
      <c r="AW600" s="43">
        <v>44055</v>
      </c>
      <c r="AX600" s="42">
        <v>0.45833000000000002</v>
      </c>
      <c r="AY600" s="41">
        <v>6</v>
      </c>
      <c r="AZ600" s="40"/>
      <c r="BA600" s="40"/>
      <c r="BB600" s="40"/>
      <c r="BC600" s="40"/>
      <c r="BD600" s="40"/>
      <c r="BE600" s="40"/>
      <c r="BF600" s="39" t="s">
        <v>2695</v>
      </c>
      <c r="BG600" s="38">
        <v>44742</v>
      </c>
      <c r="BK600" s="37"/>
      <c r="BL600" s="37"/>
      <c r="BM600" s="37"/>
      <c r="BN600" s="32"/>
      <c r="BP600" s="36"/>
      <c r="BQ600" s="36"/>
      <c r="BR600" s="36"/>
      <c r="CE600" s="35">
        <f t="shared" si="111"/>
        <v>0</v>
      </c>
      <c r="CF600" s="33">
        <f t="shared" si="112"/>
        <v>0</v>
      </c>
      <c r="CG600" s="34">
        <f t="shared" si="113"/>
        <v>29.472159999999999</v>
      </c>
      <c r="CH600" s="33">
        <f t="shared" si="114"/>
        <v>132.12244000000001</v>
      </c>
    </row>
    <row r="601" spans="1:86" ht="45" customHeight="1" x14ac:dyDescent="0.25">
      <c r="A601" s="53">
        <v>0</v>
      </c>
      <c r="B601" s="52" t="s">
        <v>2683</v>
      </c>
      <c r="C601" s="51">
        <v>300000004385</v>
      </c>
      <c r="D601" s="51">
        <v>1020205792</v>
      </c>
      <c r="E601" s="50" t="s">
        <v>1842</v>
      </c>
      <c r="F601" s="48">
        <v>0</v>
      </c>
      <c r="G601" s="48">
        <v>0</v>
      </c>
      <c r="H601" s="48">
        <v>0</v>
      </c>
      <c r="I601" s="48">
        <v>0</v>
      </c>
      <c r="J601" s="48">
        <v>0</v>
      </c>
      <c r="K601" s="48">
        <v>0</v>
      </c>
      <c r="L601" s="48">
        <v>0</v>
      </c>
      <c r="M601" s="48">
        <v>0</v>
      </c>
      <c r="N601" s="48">
        <v>0</v>
      </c>
      <c r="O601" s="48">
        <f t="shared" si="107"/>
        <v>415.7633699999999</v>
      </c>
      <c r="P601" s="48">
        <f t="shared" si="108"/>
        <v>361.03464999999994</v>
      </c>
      <c r="Q601" s="48">
        <v>373.71566999999993</v>
      </c>
      <c r="R601" s="48">
        <v>321.78862999999996</v>
      </c>
      <c r="S601" s="48">
        <v>311.56224999999995</v>
      </c>
      <c r="T601" s="48">
        <v>259.63520999999997</v>
      </c>
      <c r="U601" s="48">
        <v>62.153419999999997</v>
      </c>
      <c r="V601" s="48">
        <v>62.153419999999997</v>
      </c>
      <c r="W601" s="48">
        <v>16.810079999999999</v>
      </c>
      <c r="X601" s="48">
        <v>14.0084</v>
      </c>
      <c r="Y601" s="48">
        <v>0</v>
      </c>
      <c r="Z601" s="48">
        <v>0</v>
      </c>
      <c r="AA601" s="49">
        <f t="shared" si="109"/>
        <v>25.23762</v>
      </c>
      <c r="AB601" s="49">
        <f t="shared" si="110"/>
        <v>25.23762</v>
      </c>
      <c r="AC601" s="49">
        <v>6.2100299999999997</v>
      </c>
      <c r="AD601" s="49">
        <v>1.87202</v>
      </c>
      <c r="AE601" s="49">
        <v>1.7159200000000001</v>
      </c>
      <c r="AF601" s="49">
        <v>0.16589999999999999</v>
      </c>
      <c r="AG601" s="49">
        <v>0</v>
      </c>
      <c r="AH601" s="49">
        <v>0</v>
      </c>
      <c r="AI601" s="49">
        <v>0</v>
      </c>
      <c r="AJ601" s="49">
        <v>0</v>
      </c>
      <c r="AK601" s="49">
        <v>0</v>
      </c>
      <c r="AL601" s="49">
        <v>0</v>
      </c>
      <c r="AM601" s="49">
        <v>0</v>
      </c>
      <c r="AN601" s="49">
        <v>0</v>
      </c>
      <c r="AO601" s="49">
        <v>0</v>
      </c>
      <c r="AP601" s="49">
        <v>15.27375</v>
      </c>
      <c r="AQ601" s="47" t="s">
        <v>1843</v>
      </c>
      <c r="AR601" s="48">
        <v>361.03465</v>
      </c>
      <c r="AT601" s="46" t="s">
        <v>1443</v>
      </c>
      <c r="AU601" s="45">
        <v>0</v>
      </c>
      <c r="AV601" s="44" t="s">
        <v>3763</v>
      </c>
      <c r="AW601" s="43">
        <v>44096</v>
      </c>
      <c r="AX601" s="42">
        <v>0.45833000000000002</v>
      </c>
      <c r="AY601" s="41">
        <v>15</v>
      </c>
      <c r="AZ601" s="40"/>
      <c r="BA601" s="40"/>
      <c r="BB601" s="40"/>
      <c r="BC601" s="40"/>
      <c r="BD601" s="40"/>
      <c r="BE601" s="40"/>
      <c r="BF601" s="39" t="s">
        <v>2696</v>
      </c>
      <c r="BG601" s="38">
        <v>44834</v>
      </c>
      <c r="BK601" s="37"/>
      <c r="BL601" s="37"/>
      <c r="BM601" s="114">
        <f>D601</f>
        <v>1020205792</v>
      </c>
      <c r="BN601" s="32" t="s">
        <v>2284</v>
      </c>
      <c r="BO601" s="113" t="e">
        <v>#VALUE!</v>
      </c>
      <c r="BP601" s="31">
        <v>15273.75</v>
      </c>
      <c r="BQ601" s="112" t="e">
        <f>BO601-BP601/1000</f>
        <v>#VALUE!</v>
      </c>
      <c r="BR601" s="36"/>
      <c r="CE601" s="35">
        <f t="shared" si="111"/>
        <v>0</v>
      </c>
      <c r="CF601" s="33">
        <f t="shared" si="112"/>
        <v>0</v>
      </c>
      <c r="CG601" s="34">
        <f t="shared" si="113"/>
        <v>62.153419999999997</v>
      </c>
      <c r="CH601" s="33">
        <f t="shared" si="114"/>
        <v>259.63520999999997</v>
      </c>
    </row>
    <row r="602" spans="1:86" ht="60" customHeight="1" x14ac:dyDescent="0.25">
      <c r="A602" s="53">
        <v>0</v>
      </c>
      <c r="B602" s="52" t="s">
        <v>2683</v>
      </c>
      <c r="C602" s="51">
        <v>300000004395</v>
      </c>
      <c r="D602" s="51">
        <v>1020206048</v>
      </c>
      <c r="E602" s="50" t="s">
        <v>1844</v>
      </c>
      <c r="F602" s="48">
        <v>0</v>
      </c>
      <c r="G602" s="48">
        <v>0</v>
      </c>
      <c r="H602" s="48">
        <v>0</v>
      </c>
      <c r="I602" s="48">
        <v>0</v>
      </c>
      <c r="J602" s="48">
        <v>0</v>
      </c>
      <c r="K602" s="48">
        <v>0</v>
      </c>
      <c r="L602" s="48">
        <v>0</v>
      </c>
      <c r="M602" s="48">
        <v>0</v>
      </c>
      <c r="N602" s="48">
        <v>0</v>
      </c>
      <c r="O602" s="48">
        <f t="shared" si="107"/>
        <v>127.63744</v>
      </c>
      <c r="P602" s="48">
        <f t="shared" si="108"/>
        <v>115.87531</v>
      </c>
      <c r="Q602" s="48">
        <v>107.62219</v>
      </c>
      <c r="R602" s="48">
        <v>98.661740000000009</v>
      </c>
      <c r="S602" s="48">
        <v>53.762680000000003</v>
      </c>
      <c r="T602" s="48">
        <v>44.802230000000002</v>
      </c>
      <c r="U602" s="48">
        <v>53.85951</v>
      </c>
      <c r="V602" s="48">
        <v>53.85951</v>
      </c>
      <c r="W602" s="48">
        <v>16.810079999999999</v>
      </c>
      <c r="X602" s="48">
        <v>14.0084</v>
      </c>
      <c r="Y602" s="48">
        <v>0</v>
      </c>
      <c r="Z602" s="48">
        <v>0</v>
      </c>
      <c r="AA602" s="49">
        <f t="shared" si="109"/>
        <v>3.2051699999999999</v>
      </c>
      <c r="AB602" s="49">
        <f t="shared" si="110"/>
        <v>3.2051699999999999</v>
      </c>
      <c r="AC602" s="49">
        <v>0</v>
      </c>
      <c r="AD602" s="49">
        <v>0</v>
      </c>
      <c r="AE602" s="49">
        <v>0</v>
      </c>
      <c r="AF602" s="49">
        <v>0</v>
      </c>
      <c r="AG602" s="49">
        <v>0</v>
      </c>
      <c r="AH602" s="49">
        <v>0</v>
      </c>
      <c r="AI602" s="49">
        <v>0</v>
      </c>
      <c r="AJ602" s="49">
        <v>0</v>
      </c>
      <c r="AK602" s="49">
        <v>0</v>
      </c>
      <c r="AL602" s="49">
        <v>0</v>
      </c>
      <c r="AM602" s="49">
        <v>0</v>
      </c>
      <c r="AN602" s="49">
        <v>0</v>
      </c>
      <c r="AO602" s="49">
        <v>0</v>
      </c>
      <c r="AP602" s="49">
        <v>3.2051699999999999</v>
      </c>
      <c r="AQ602" s="47" t="s">
        <v>1845</v>
      </c>
      <c r="AR602" s="48">
        <v>115.87531</v>
      </c>
      <c r="AT602" s="46" t="s">
        <v>1651</v>
      </c>
      <c r="AU602" s="45">
        <v>1</v>
      </c>
      <c r="AV602" s="44" t="s">
        <v>3764</v>
      </c>
      <c r="AW602" s="43">
        <v>44322</v>
      </c>
      <c r="AX602" s="42">
        <v>39.736350000000002</v>
      </c>
      <c r="AY602" s="41">
        <v>15</v>
      </c>
      <c r="AZ602" s="40"/>
      <c r="BA602" s="40"/>
      <c r="BB602" s="40"/>
      <c r="BC602" s="40"/>
      <c r="BD602" s="40"/>
      <c r="BE602" s="40"/>
      <c r="BF602" s="39" t="s">
        <v>2695</v>
      </c>
      <c r="BG602" s="38">
        <v>44742</v>
      </c>
      <c r="BK602" s="37"/>
      <c r="BL602" s="37"/>
      <c r="BM602" s="37"/>
      <c r="BN602" s="32"/>
      <c r="BP602" s="36"/>
      <c r="BQ602" s="36"/>
      <c r="BR602" s="36"/>
      <c r="CE602" s="35">
        <f t="shared" si="111"/>
        <v>0</v>
      </c>
      <c r="CF602" s="33">
        <f t="shared" si="112"/>
        <v>0</v>
      </c>
      <c r="CG602" s="34">
        <f t="shared" si="113"/>
        <v>53.85951</v>
      </c>
      <c r="CH602" s="33">
        <f t="shared" si="114"/>
        <v>44.802230000000002</v>
      </c>
    </row>
    <row r="603" spans="1:86" ht="60" customHeight="1" x14ac:dyDescent="0.25">
      <c r="A603" s="53">
        <v>0</v>
      </c>
      <c r="B603" s="52" t="s">
        <v>2683</v>
      </c>
      <c r="C603" s="51">
        <v>300000004340</v>
      </c>
      <c r="D603" s="51">
        <v>1020206231</v>
      </c>
      <c r="E603" s="50" t="s">
        <v>2863</v>
      </c>
      <c r="F603" s="48">
        <v>0</v>
      </c>
      <c r="G603" s="48">
        <v>0</v>
      </c>
      <c r="H603" s="48">
        <v>0</v>
      </c>
      <c r="I603" s="48">
        <v>0</v>
      </c>
      <c r="J603" s="48">
        <v>0</v>
      </c>
      <c r="K603" s="48">
        <v>0</v>
      </c>
      <c r="L603" s="48">
        <v>0</v>
      </c>
      <c r="M603" s="48">
        <v>0</v>
      </c>
      <c r="N603" s="48">
        <v>0</v>
      </c>
      <c r="O603" s="48">
        <f t="shared" si="107"/>
        <v>73.925060000000002</v>
      </c>
      <c r="P603" s="48">
        <f t="shared" si="108"/>
        <v>73.925060000000002</v>
      </c>
      <c r="Q603" s="48">
        <v>4.1537199999999999</v>
      </c>
      <c r="R603" s="48">
        <v>4.1537199999999999</v>
      </c>
      <c r="S603" s="48">
        <v>0</v>
      </c>
      <c r="T603" s="48">
        <v>0</v>
      </c>
      <c r="U603" s="48">
        <v>4.1537199999999999</v>
      </c>
      <c r="V603" s="48">
        <v>4.1537199999999999</v>
      </c>
      <c r="W603" s="48">
        <v>0</v>
      </c>
      <c r="X603" s="48">
        <v>0</v>
      </c>
      <c r="Y603" s="48">
        <v>0</v>
      </c>
      <c r="Z603" s="48">
        <v>0</v>
      </c>
      <c r="AA603" s="49">
        <f t="shared" si="109"/>
        <v>69.771339999999995</v>
      </c>
      <c r="AB603" s="49">
        <f t="shared" si="110"/>
        <v>69.771339999999995</v>
      </c>
      <c r="AC603" s="49">
        <v>3.2696200000000002</v>
      </c>
      <c r="AD603" s="49">
        <v>0.97743999999999986</v>
      </c>
      <c r="AE603" s="49">
        <v>65.439279999999997</v>
      </c>
      <c r="AF603" s="49">
        <v>8.4999999999999992E-2</v>
      </c>
      <c r="AG603" s="49">
        <v>0</v>
      </c>
      <c r="AH603" s="49">
        <v>0</v>
      </c>
      <c r="AI603" s="49">
        <v>0</v>
      </c>
      <c r="AJ603" s="49">
        <v>0</v>
      </c>
      <c r="AK603" s="49">
        <v>0</v>
      </c>
      <c r="AL603" s="49">
        <v>0</v>
      </c>
      <c r="AM603" s="49">
        <v>0</v>
      </c>
      <c r="AN603" s="49">
        <v>0</v>
      </c>
      <c r="AO603" s="49">
        <v>0</v>
      </c>
      <c r="AP603" s="49">
        <v>0</v>
      </c>
      <c r="AQ603" s="47" t="s">
        <v>3765</v>
      </c>
      <c r="AR603" s="48">
        <v>0</v>
      </c>
      <c r="AT603" s="46" t="s">
        <v>1443</v>
      </c>
      <c r="AU603" s="45">
        <v>0</v>
      </c>
      <c r="AV603" s="44" t="s">
        <v>3766</v>
      </c>
      <c r="AW603" s="43">
        <v>44349</v>
      </c>
      <c r="AX603" s="42">
        <v>0.45833000000000002</v>
      </c>
      <c r="AY603" s="41">
        <v>15</v>
      </c>
      <c r="AZ603" s="40"/>
      <c r="BA603" s="40"/>
      <c r="BB603" s="40"/>
      <c r="BC603" s="40"/>
      <c r="BD603" s="40"/>
      <c r="BE603" s="40"/>
      <c r="BF603" s="39">
        <v>0</v>
      </c>
      <c r="BG603" s="38">
        <v>0</v>
      </c>
      <c r="BK603" s="37"/>
      <c r="BL603" s="37"/>
      <c r="BM603" s="37"/>
      <c r="BN603" s="32"/>
      <c r="BP603" s="36"/>
      <c r="BQ603" s="36"/>
      <c r="BR603" s="36"/>
      <c r="CE603" s="35">
        <f t="shared" si="111"/>
        <v>0</v>
      </c>
      <c r="CF603" s="33">
        <f t="shared" si="112"/>
        <v>0</v>
      </c>
      <c r="CG603" s="34">
        <f t="shared" si="113"/>
        <v>4.1537199999999999</v>
      </c>
      <c r="CH603" s="33">
        <f t="shared" si="114"/>
        <v>0</v>
      </c>
    </row>
    <row r="604" spans="1:86" ht="45" customHeight="1" x14ac:dyDescent="0.25">
      <c r="A604" s="53">
        <v>0</v>
      </c>
      <c r="B604" s="52" t="s">
        <v>2683</v>
      </c>
      <c r="C604" s="51">
        <v>300000004390</v>
      </c>
      <c r="D604" s="51">
        <v>1020206778</v>
      </c>
      <c r="E604" s="50" t="s">
        <v>1846</v>
      </c>
      <c r="F604" s="48">
        <v>0</v>
      </c>
      <c r="G604" s="48">
        <v>0</v>
      </c>
      <c r="H604" s="48">
        <v>0</v>
      </c>
      <c r="I604" s="48">
        <v>0</v>
      </c>
      <c r="J604" s="48">
        <v>0</v>
      </c>
      <c r="K604" s="48">
        <v>0</v>
      </c>
      <c r="L604" s="48">
        <v>0</v>
      </c>
      <c r="M604" s="48">
        <v>0</v>
      </c>
      <c r="N604" s="48">
        <v>0</v>
      </c>
      <c r="O604" s="48">
        <f t="shared" si="107"/>
        <v>73.306960000000004</v>
      </c>
      <c r="P604" s="48">
        <f t="shared" si="108"/>
        <v>64.345759999999999</v>
      </c>
      <c r="Q604" s="48">
        <v>54.71703999999999</v>
      </c>
      <c r="R604" s="48">
        <v>48.557519999999997</v>
      </c>
      <c r="S604" s="48">
        <v>36.957099999999997</v>
      </c>
      <c r="T604" s="48">
        <v>30.79758</v>
      </c>
      <c r="U604" s="48">
        <v>17.75994</v>
      </c>
      <c r="V604" s="48">
        <v>17.75994</v>
      </c>
      <c r="W604" s="48">
        <v>16.810079999999999</v>
      </c>
      <c r="X604" s="48">
        <v>14.0084</v>
      </c>
      <c r="Y604" s="48">
        <v>0</v>
      </c>
      <c r="Z604" s="48">
        <v>0</v>
      </c>
      <c r="AA604" s="49">
        <f t="shared" si="109"/>
        <v>1.7798400000000001</v>
      </c>
      <c r="AB604" s="49">
        <f t="shared" si="110"/>
        <v>1.7798400000000001</v>
      </c>
      <c r="AC604" s="49">
        <v>0</v>
      </c>
      <c r="AD604" s="49">
        <v>0</v>
      </c>
      <c r="AE604" s="49">
        <v>0</v>
      </c>
      <c r="AF604" s="49">
        <v>0</v>
      </c>
      <c r="AG604" s="49">
        <v>0</v>
      </c>
      <c r="AH604" s="49">
        <v>0</v>
      </c>
      <c r="AI604" s="49">
        <v>0</v>
      </c>
      <c r="AJ604" s="49">
        <v>0</v>
      </c>
      <c r="AK604" s="49">
        <v>0</v>
      </c>
      <c r="AL604" s="49">
        <v>0</v>
      </c>
      <c r="AM604" s="49">
        <v>0</v>
      </c>
      <c r="AN604" s="49">
        <v>0</v>
      </c>
      <c r="AO604" s="49">
        <v>0</v>
      </c>
      <c r="AP604" s="49">
        <v>1.7798400000000001</v>
      </c>
      <c r="AQ604" s="47" t="s">
        <v>1847</v>
      </c>
      <c r="AR604" s="48">
        <v>64.345759999999999</v>
      </c>
      <c r="AT604" s="46" t="s">
        <v>1443</v>
      </c>
      <c r="AU604" s="45">
        <v>0</v>
      </c>
      <c r="AV604" s="44" t="s">
        <v>3767</v>
      </c>
      <c r="AW604" s="43">
        <v>44396</v>
      </c>
      <c r="AX604" s="42">
        <v>0.45833000000000002</v>
      </c>
      <c r="AY604" s="41">
        <v>10</v>
      </c>
      <c r="AZ604" s="40"/>
      <c r="BA604" s="40"/>
      <c r="BB604" s="40"/>
      <c r="BC604" s="40"/>
      <c r="BD604" s="40"/>
      <c r="BE604" s="40"/>
      <c r="BF604" s="39" t="s">
        <v>2695</v>
      </c>
      <c r="BG604" s="38">
        <v>44742</v>
      </c>
      <c r="BK604" s="37"/>
      <c r="BL604" s="37"/>
      <c r="BM604" s="37"/>
      <c r="BN604" s="32"/>
      <c r="BP604" s="36"/>
      <c r="BQ604" s="36"/>
      <c r="BR604" s="36"/>
      <c r="CE604" s="35">
        <f t="shared" si="111"/>
        <v>0</v>
      </c>
      <c r="CF604" s="33">
        <f t="shared" si="112"/>
        <v>0</v>
      </c>
      <c r="CG604" s="34">
        <f t="shared" si="113"/>
        <v>17.75994</v>
      </c>
      <c r="CH604" s="33">
        <f t="shared" si="114"/>
        <v>30.79758</v>
      </c>
    </row>
    <row r="605" spans="1:86" ht="60" customHeight="1" x14ac:dyDescent="0.25">
      <c r="A605" s="53">
        <v>0</v>
      </c>
      <c r="B605" s="52" t="s">
        <v>2683</v>
      </c>
      <c r="C605" s="51">
        <v>300000004418</v>
      </c>
      <c r="D605" s="51">
        <v>1020306464</v>
      </c>
      <c r="E605" s="50" t="s">
        <v>1848</v>
      </c>
      <c r="F605" s="48">
        <v>0</v>
      </c>
      <c r="G605" s="48">
        <v>0</v>
      </c>
      <c r="H605" s="48">
        <v>0</v>
      </c>
      <c r="I605" s="48">
        <v>0</v>
      </c>
      <c r="J605" s="48">
        <v>0</v>
      </c>
      <c r="K605" s="48">
        <v>0</v>
      </c>
      <c r="L605" s="48">
        <v>0</v>
      </c>
      <c r="M605" s="48">
        <v>0</v>
      </c>
      <c r="N605" s="48">
        <v>0</v>
      </c>
      <c r="O605" s="48">
        <f t="shared" si="107"/>
        <v>227.00135999999998</v>
      </c>
      <c r="P605" s="48">
        <f t="shared" si="108"/>
        <v>207.71438000000001</v>
      </c>
      <c r="Q605" s="48">
        <v>172.09827999999999</v>
      </c>
      <c r="R605" s="48">
        <v>155.61297999999999</v>
      </c>
      <c r="S605" s="48">
        <v>98.911799999999999</v>
      </c>
      <c r="T605" s="48">
        <v>82.426500000000004</v>
      </c>
      <c r="U605" s="48">
        <v>73.186479999999989</v>
      </c>
      <c r="V605" s="48">
        <v>73.186479999999989</v>
      </c>
      <c r="W605" s="48">
        <v>16.810079999999999</v>
      </c>
      <c r="X605" s="48">
        <v>14.0084</v>
      </c>
      <c r="Y605" s="48">
        <v>0</v>
      </c>
      <c r="Z605" s="48">
        <v>0</v>
      </c>
      <c r="AA605" s="49">
        <f t="shared" si="109"/>
        <v>38.093000000000004</v>
      </c>
      <c r="AB605" s="49">
        <f t="shared" si="110"/>
        <v>38.093000000000004</v>
      </c>
      <c r="AC605" s="49">
        <v>21.181810000000002</v>
      </c>
      <c r="AD605" s="49">
        <v>6.3838299999999997</v>
      </c>
      <c r="AE605" s="49">
        <v>3.9658500000000001</v>
      </c>
      <c r="AF605" s="49">
        <v>0.38422000000000001</v>
      </c>
      <c r="AG605" s="49">
        <v>0</v>
      </c>
      <c r="AH605" s="49">
        <v>0</v>
      </c>
      <c r="AI605" s="49">
        <v>0</v>
      </c>
      <c r="AJ605" s="49">
        <v>0</v>
      </c>
      <c r="AK605" s="49">
        <v>0</v>
      </c>
      <c r="AL605" s="49">
        <v>0</v>
      </c>
      <c r="AM605" s="49">
        <v>0</v>
      </c>
      <c r="AN605" s="49">
        <v>0</v>
      </c>
      <c r="AO605" s="49">
        <v>0</v>
      </c>
      <c r="AP605" s="49">
        <v>6.1772899999999993</v>
      </c>
      <c r="AQ605" s="47" t="s">
        <v>1849</v>
      </c>
      <c r="AR605" s="48">
        <v>207.71438000000001</v>
      </c>
      <c r="AT605" s="46" t="s">
        <v>1443</v>
      </c>
      <c r="AU605" s="45">
        <v>0</v>
      </c>
      <c r="AV605" s="44" t="s">
        <v>3768</v>
      </c>
      <c r="AW605" s="43" t="s">
        <v>3769</v>
      </c>
      <c r="AX605" s="42" t="s">
        <v>3250</v>
      </c>
      <c r="AY605" s="41" t="s">
        <v>1444</v>
      </c>
      <c r="AZ605" s="40"/>
      <c r="BA605" s="40"/>
      <c r="BB605" s="40"/>
      <c r="BC605" s="40"/>
      <c r="BD605" s="40"/>
      <c r="BE605" s="40"/>
      <c r="BF605" s="39" t="s">
        <v>2696</v>
      </c>
      <c r="BG605" s="38">
        <v>44834</v>
      </c>
      <c r="BK605" s="37"/>
      <c r="BL605" s="37"/>
      <c r="BM605" s="114">
        <f>D605</f>
        <v>1020306464</v>
      </c>
      <c r="BN605" s="32" t="s">
        <v>2263</v>
      </c>
      <c r="BO605" s="113" t="e">
        <v>#VALUE!</v>
      </c>
      <c r="BP605" s="31">
        <v>6177.29</v>
      </c>
      <c r="BQ605" s="112" t="e">
        <f>BO605-BP605/1000</f>
        <v>#VALUE!</v>
      </c>
      <c r="BR605" s="36"/>
      <c r="CE605" s="35">
        <f t="shared" si="111"/>
        <v>0</v>
      </c>
      <c r="CF605" s="33">
        <f t="shared" si="112"/>
        <v>0</v>
      </c>
      <c r="CG605" s="34">
        <f t="shared" si="113"/>
        <v>73.186479999999989</v>
      </c>
      <c r="CH605" s="33">
        <f t="shared" si="114"/>
        <v>82.426500000000004</v>
      </c>
    </row>
    <row r="606" spans="1:86" ht="60" customHeight="1" x14ac:dyDescent="0.25">
      <c r="A606" s="53">
        <v>0</v>
      </c>
      <c r="B606" s="52" t="s">
        <v>2683</v>
      </c>
      <c r="C606" s="51">
        <v>300000004416</v>
      </c>
      <c r="D606" s="51">
        <v>1020306534</v>
      </c>
      <c r="E606" s="50" t="s">
        <v>2864</v>
      </c>
      <c r="F606" s="48">
        <v>0</v>
      </c>
      <c r="G606" s="48">
        <v>0</v>
      </c>
      <c r="H606" s="48">
        <v>0</v>
      </c>
      <c r="I606" s="48">
        <v>0</v>
      </c>
      <c r="J606" s="48">
        <v>0</v>
      </c>
      <c r="K606" s="48">
        <v>0</v>
      </c>
      <c r="L606" s="48">
        <v>0</v>
      </c>
      <c r="M606" s="48">
        <v>0</v>
      </c>
      <c r="N606" s="48">
        <v>0</v>
      </c>
      <c r="O606" s="48">
        <f t="shared" si="107"/>
        <v>289.40897999999999</v>
      </c>
      <c r="P606" s="48">
        <f t="shared" si="108"/>
        <v>289.40897999999999</v>
      </c>
      <c r="Q606" s="48">
        <v>219.63317000000001</v>
      </c>
      <c r="R606" s="48">
        <v>219.63317000000001</v>
      </c>
      <c r="S606" s="48">
        <v>0</v>
      </c>
      <c r="T606" s="48">
        <v>0</v>
      </c>
      <c r="U606" s="48">
        <v>219.63317000000001</v>
      </c>
      <c r="V606" s="48">
        <v>219.63317000000001</v>
      </c>
      <c r="W606" s="48">
        <v>0</v>
      </c>
      <c r="X606" s="48">
        <v>0</v>
      </c>
      <c r="Y606" s="48">
        <v>0</v>
      </c>
      <c r="Z606" s="48">
        <v>0</v>
      </c>
      <c r="AA606" s="49">
        <f t="shared" si="109"/>
        <v>69.775809999999993</v>
      </c>
      <c r="AB606" s="49">
        <f t="shared" si="110"/>
        <v>69.775809999999993</v>
      </c>
      <c r="AC606" s="49">
        <v>18.314219999999999</v>
      </c>
      <c r="AD606" s="49">
        <v>5.2407300000000001</v>
      </c>
      <c r="AE606" s="49">
        <v>45.724619999999994</v>
      </c>
      <c r="AF606" s="49">
        <v>0.49624000000000001</v>
      </c>
      <c r="AG606" s="49">
        <v>0</v>
      </c>
      <c r="AH606" s="49">
        <v>0</v>
      </c>
      <c r="AI606" s="49">
        <v>0</v>
      </c>
      <c r="AJ606" s="49">
        <v>0</v>
      </c>
      <c r="AK606" s="49">
        <v>0</v>
      </c>
      <c r="AL606" s="49">
        <v>0</v>
      </c>
      <c r="AM606" s="49">
        <v>0</v>
      </c>
      <c r="AN606" s="49">
        <v>0</v>
      </c>
      <c r="AO606" s="49">
        <v>0</v>
      </c>
      <c r="AP606" s="49">
        <v>0</v>
      </c>
      <c r="AQ606" s="47" t="s">
        <v>3770</v>
      </c>
      <c r="AR606" s="48">
        <v>0</v>
      </c>
      <c r="AT606" s="46" t="s">
        <v>1443</v>
      </c>
      <c r="AU606" s="45">
        <v>0</v>
      </c>
      <c r="AV606" s="44" t="s">
        <v>3771</v>
      </c>
      <c r="AW606" s="43" t="s">
        <v>3772</v>
      </c>
      <c r="AX606" s="42" t="s">
        <v>3250</v>
      </c>
      <c r="AY606" s="41" t="s">
        <v>1444</v>
      </c>
      <c r="AZ606" s="40"/>
      <c r="BA606" s="40"/>
      <c r="BB606" s="40"/>
      <c r="BC606" s="40"/>
      <c r="BD606" s="40"/>
      <c r="BE606" s="40"/>
      <c r="BF606" s="39">
        <v>0</v>
      </c>
      <c r="BG606" s="38">
        <v>0</v>
      </c>
      <c r="BK606" s="37"/>
      <c r="BL606" s="37"/>
      <c r="BM606" s="37"/>
      <c r="BN606" s="32"/>
      <c r="BP606" s="36"/>
      <c r="BQ606" s="36"/>
      <c r="BR606" s="36"/>
      <c r="CE606" s="35">
        <f t="shared" si="111"/>
        <v>0</v>
      </c>
      <c r="CF606" s="33">
        <f t="shared" si="112"/>
        <v>0</v>
      </c>
      <c r="CG606" s="34">
        <f t="shared" si="113"/>
        <v>219.63317000000001</v>
      </c>
      <c r="CH606" s="33">
        <f t="shared" si="114"/>
        <v>0</v>
      </c>
    </row>
    <row r="607" spans="1:86" ht="60" customHeight="1" x14ac:dyDescent="0.25">
      <c r="A607" s="53">
        <v>0</v>
      </c>
      <c r="B607" s="52" t="s">
        <v>2683</v>
      </c>
      <c r="C607" s="51">
        <v>300000004404</v>
      </c>
      <c r="D607" s="51">
        <v>1020306591</v>
      </c>
      <c r="E607" s="50" t="s">
        <v>1850</v>
      </c>
      <c r="F607" s="48">
        <v>0</v>
      </c>
      <c r="G607" s="48">
        <v>0</v>
      </c>
      <c r="H607" s="48">
        <v>0</v>
      </c>
      <c r="I607" s="48">
        <v>0</v>
      </c>
      <c r="J607" s="48">
        <v>0</v>
      </c>
      <c r="K607" s="48">
        <v>0</v>
      </c>
      <c r="L607" s="48">
        <v>0</v>
      </c>
      <c r="M607" s="48">
        <v>0</v>
      </c>
      <c r="N607" s="48">
        <v>0</v>
      </c>
      <c r="O607" s="48">
        <f t="shared" si="107"/>
        <v>110.41107000000001</v>
      </c>
      <c r="P607" s="48">
        <f t="shared" si="108"/>
        <v>99.341800000000006</v>
      </c>
      <c r="Q607" s="48">
        <v>90.853120000000004</v>
      </c>
      <c r="R607" s="48">
        <v>82.585530000000006</v>
      </c>
      <c r="S607" s="48">
        <v>49.605559999999997</v>
      </c>
      <c r="T607" s="48">
        <v>41.337969999999999</v>
      </c>
      <c r="U607" s="48">
        <v>41.24756</v>
      </c>
      <c r="V607" s="48">
        <v>41.24756</v>
      </c>
      <c r="W607" s="48">
        <v>16.810079999999999</v>
      </c>
      <c r="X607" s="48">
        <v>14.0084</v>
      </c>
      <c r="Y607" s="48">
        <v>0</v>
      </c>
      <c r="Z607" s="48">
        <v>0</v>
      </c>
      <c r="AA607" s="49">
        <f t="shared" si="109"/>
        <v>2.7478699999999998</v>
      </c>
      <c r="AB607" s="49">
        <f t="shared" si="110"/>
        <v>2.7478699999999998</v>
      </c>
      <c r="AC607" s="49">
        <v>0</v>
      </c>
      <c r="AD607" s="49">
        <v>0</v>
      </c>
      <c r="AE607" s="49">
        <v>0</v>
      </c>
      <c r="AF607" s="49">
        <v>0</v>
      </c>
      <c r="AG607" s="49">
        <v>0</v>
      </c>
      <c r="AH607" s="49">
        <v>0</v>
      </c>
      <c r="AI607" s="49">
        <v>0</v>
      </c>
      <c r="AJ607" s="49">
        <v>0</v>
      </c>
      <c r="AK607" s="49">
        <v>0</v>
      </c>
      <c r="AL607" s="49">
        <v>0</v>
      </c>
      <c r="AM607" s="49">
        <v>0</v>
      </c>
      <c r="AN607" s="49">
        <v>0</v>
      </c>
      <c r="AO607" s="49">
        <v>0</v>
      </c>
      <c r="AP607" s="49">
        <v>2.7478699999999998</v>
      </c>
      <c r="AQ607" s="47" t="s">
        <v>1851</v>
      </c>
      <c r="AR607" s="48">
        <v>99.341800000000006</v>
      </c>
      <c r="AT607" s="46" t="s">
        <v>1443</v>
      </c>
      <c r="AU607" s="45">
        <v>0</v>
      </c>
      <c r="AV607" s="44" t="s">
        <v>3773</v>
      </c>
      <c r="AW607" s="43">
        <v>44246</v>
      </c>
      <c r="AX607" s="42">
        <v>0.45833000000000002</v>
      </c>
      <c r="AY607" s="41">
        <v>15</v>
      </c>
      <c r="AZ607" s="40"/>
      <c r="BA607" s="40"/>
      <c r="BB607" s="40"/>
      <c r="BC607" s="40"/>
      <c r="BD607" s="40"/>
      <c r="BE607" s="40"/>
      <c r="BF607" s="39" t="s">
        <v>2695</v>
      </c>
      <c r="BG607" s="38">
        <v>44742</v>
      </c>
      <c r="BK607" s="37"/>
      <c r="BL607" s="37"/>
      <c r="BM607" s="37"/>
      <c r="BN607" s="32"/>
      <c r="BP607" s="36"/>
      <c r="BQ607" s="36"/>
      <c r="BR607" s="36"/>
      <c r="CE607" s="35">
        <f t="shared" si="111"/>
        <v>0</v>
      </c>
      <c r="CF607" s="33">
        <f t="shared" si="112"/>
        <v>0</v>
      </c>
      <c r="CG607" s="34">
        <f t="shared" si="113"/>
        <v>41.24756</v>
      </c>
      <c r="CH607" s="33">
        <f t="shared" si="114"/>
        <v>41.337969999999999</v>
      </c>
    </row>
    <row r="608" spans="1:86" ht="300" customHeight="1" x14ac:dyDescent="0.25">
      <c r="A608" s="53">
        <v>0</v>
      </c>
      <c r="B608" s="52" t="s">
        <v>2683</v>
      </c>
      <c r="C608" s="51">
        <v>300000004490</v>
      </c>
      <c r="D608" s="51">
        <v>1020205543</v>
      </c>
      <c r="E608" s="50" t="s">
        <v>1852</v>
      </c>
      <c r="F608" s="48">
        <v>0</v>
      </c>
      <c r="G608" s="48">
        <v>0</v>
      </c>
      <c r="H608" s="48">
        <v>0</v>
      </c>
      <c r="I608" s="48">
        <v>0</v>
      </c>
      <c r="J608" s="48">
        <v>0</v>
      </c>
      <c r="K608" s="48">
        <v>0</v>
      </c>
      <c r="L608" s="48">
        <v>0</v>
      </c>
      <c r="M608" s="48">
        <v>0</v>
      </c>
      <c r="N608" s="48">
        <v>0</v>
      </c>
      <c r="O608" s="48">
        <f t="shared" si="107"/>
        <v>2447.9614800000004</v>
      </c>
      <c r="P608" s="48">
        <f t="shared" si="108"/>
        <v>2199.0229899999999</v>
      </c>
      <c r="Q608" s="48">
        <v>2091.7206900000001</v>
      </c>
      <c r="R608" s="48">
        <v>1881.0773899999997</v>
      </c>
      <c r="S608" s="48">
        <v>1263.8598300000001</v>
      </c>
      <c r="T608" s="48">
        <v>1053.2165299999999</v>
      </c>
      <c r="U608" s="48">
        <v>827.86085999999989</v>
      </c>
      <c r="V608" s="48">
        <v>827.86085999999989</v>
      </c>
      <c r="W608" s="48">
        <v>229.77113</v>
      </c>
      <c r="X608" s="48">
        <v>191.47594000000001</v>
      </c>
      <c r="Y608" s="48">
        <v>0</v>
      </c>
      <c r="Z608" s="48">
        <v>0</v>
      </c>
      <c r="AA608" s="49">
        <f t="shared" si="109"/>
        <v>126.46966</v>
      </c>
      <c r="AB608" s="49">
        <f t="shared" si="110"/>
        <v>126.46966</v>
      </c>
      <c r="AC608" s="49">
        <v>36.774059999999999</v>
      </c>
      <c r="AD608" s="49">
        <v>11.08221</v>
      </c>
      <c r="AE608" s="49">
        <v>5.9258199999999999</v>
      </c>
      <c r="AF608" s="49">
        <v>0.67190000000000005</v>
      </c>
      <c r="AG608" s="49">
        <v>0</v>
      </c>
      <c r="AH608" s="49">
        <v>0</v>
      </c>
      <c r="AI608" s="49">
        <v>0</v>
      </c>
      <c r="AJ608" s="49">
        <v>0</v>
      </c>
      <c r="AK608" s="49">
        <v>0</v>
      </c>
      <c r="AL608" s="49">
        <v>0</v>
      </c>
      <c r="AM608" s="49">
        <v>25.50808</v>
      </c>
      <c r="AN608" s="49">
        <v>0</v>
      </c>
      <c r="AO608" s="49">
        <v>0</v>
      </c>
      <c r="AP608" s="49">
        <v>46.50759</v>
      </c>
      <c r="AQ608" s="47" t="s">
        <v>1853</v>
      </c>
      <c r="AR608" s="48">
        <v>2199.0229899999995</v>
      </c>
      <c r="AT608" s="46" t="s">
        <v>1443</v>
      </c>
      <c r="AU608" s="45">
        <v>0</v>
      </c>
      <c r="AV608" s="44" t="s">
        <v>3774</v>
      </c>
      <c r="AW608" s="43" t="s">
        <v>3775</v>
      </c>
      <c r="AX608" s="42" t="s">
        <v>3776</v>
      </c>
      <c r="AY608" s="41" t="s">
        <v>1854</v>
      </c>
      <c r="AZ608" s="40"/>
      <c r="BA608" s="40"/>
      <c r="BB608" s="40"/>
      <c r="BC608" s="40"/>
      <c r="BD608" s="40"/>
      <c r="BE608" s="40"/>
      <c r="BF608" s="39" t="s">
        <v>2696</v>
      </c>
      <c r="BG608" s="38">
        <v>44804</v>
      </c>
      <c r="BK608" s="37"/>
      <c r="BL608" s="37"/>
      <c r="BM608" s="114">
        <f>D608</f>
        <v>1020205543</v>
      </c>
      <c r="BN608" s="32" t="s">
        <v>2240</v>
      </c>
      <c r="BO608" s="113" t="e">
        <v>#VALUE!</v>
      </c>
      <c r="BP608" s="31">
        <v>46507.59</v>
      </c>
      <c r="BQ608" s="112" t="e">
        <f>BO608-BP608/1000</f>
        <v>#VALUE!</v>
      </c>
      <c r="BR608" s="36"/>
      <c r="CE608" s="35">
        <f t="shared" si="111"/>
        <v>0</v>
      </c>
      <c r="CF608" s="33">
        <f t="shared" si="112"/>
        <v>0</v>
      </c>
      <c r="CG608" s="34">
        <f t="shared" si="113"/>
        <v>827.86085999999989</v>
      </c>
      <c r="CH608" s="33">
        <f t="shared" si="114"/>
        <v>1053.2165299999999</v>
      </c>
    </row>
    <row r="609" spans="1:86" ht="60" customHeight="1" x14ac:dyDescent="0.25">
      <c r="A609" s="53">
        <v>0</v>
      </c>
      <c r="B609" s="52" t="s">
        <v>2683</v>
      </c>
      <c r="C609" s="51">
        <v>300000004384</v>
      </c>
      <c r="D609" s="51">
        <v>1020306533</v>
      </c>
      <c r="E609" s="50" t="s">
        <v>1855</v>
      </c>
      <c r="F609" s="48">
        <v>0</v>
      </c>
      <c r="G609" s="48">
        <v>0</v>
      </c>
      <c r="H609" s="48">
        <v>0</v>
      </c>
      <c r="I609" s="48">
        <v>0</v>
      </c>
      <c r="J609" s="48">
        <v>0</v>
      </c>
      <c r="K609" s="48">
        <v>0</v>
      </c>
      <c r="L609" s="48">
        <v>0</v>
      </c>
      <c r="M609" s="48">
        <v>0</v>
      </c>
      <c r="N609" s="48">
        <v>0</v>
      </c>
      <c r="O609" s="48">
        <f t="shared" si="107"/>
        <v>251.62402999999998</v>
      </c>
      <c r="P609" s="48">
        <f t="shared" si="108"/>
        <v>223.58955</v>
      </c>
      <c r="Q609" s="48">
        <v>230.29223999999999</v>
      </c>
      <c r="R609" s="48">
        <v>204.87377000000001</v>
      </c>
      <c r="S609" s="48">
        <v>152.51079999999999</v>
      </c>
      <c r="T609" s="48">
        <v>127.09233</v>
      </c>
      <c r="U609" s="48">
        <v>77.781440000000003</v>
      </c>
      <c r="V609" s="48">
        <v>77.781440000000003</v>
      </c>
      <c r="W609" s="48">
        <v>15.69608</v>
      </c>
      <c r="X609" s="48">
        <v>13.080069999999999</v>
      </c>
      <c r="Y609" s="48">
        <v>0</v>
      </c>
      <c r="Z609" s="48">
        <v>0</v>
      </c>
      <c r="AA609" s="49">
        <f t="shared" si="109"/>
        <v>5.6357100000000004</v>
      </c>
      <c r="AB609" s="49">
        <f t="shared" si="110"/>
        <v>5.6357100000000004</v>
      </c>
      <c r="AC609" s="49">
        <v>0</v>
      </c>
      <c r="AD609" s="49">
        <v>0</v>
      </c>
      <c r="AE609" s="49">
        <v>0</v>
      </c>
      <c r="AF609" s="49">
        <v>0</v>
      </c>
      <c r="AG609" s="49">
        <v>0</v>
      </c>
      <c r="AH609" s="49">
        <v>0</v>
      </c>
      <c r="AI609" s="49">
        <v>0</v>
      </c>
      <c r="AJ609" s="49">
        <v>0</v>
      </c>
      <c r="AK609" s="49">
        <v>0</v>
      </c>
      <c r="AL609" s="49">
        <v>0</v>
      </c>
      <c r="AM609" s="49">
        <v>0</v>
      </c>
      <c r="AN609" s="49">
        <v>0</v>
      </c>
      <c r="AO609" s="49">
        <v>0</v>
      </c>
      <c r="AP609" s="49">
        <v>5.6357100000000004</v>
      </c>
      <c r="AQ609" s="47" t="s">
        <v>1856</v>
      </c>
      <c r="AR609" s="48">
        <v>223.58955</v>
      </c>
      <c r="AT609" s="46" t="s">
        <v>1443</v>
      </c>
      <c r="AU609" s="45">
        <v>0</v>
      </c>
      <c r="AV609" s="44" t="s">
        <v>3777</v>
      </c>
      <c r="AW609" s="43" t="s">
        <v>3778</v>
      </c>
      <c r="AX609" s="42" t="s">
        <v>3250</v>
      </c>
      <c r="AY609" s="41" t="s">
        <v>1857</v>
      </c>
      <c r="AZ609" s="40"/>
      <c r="BA609" s="40"/>
      <c r="BB609" s="40"/>
      <c r="BC609" s="40"/>
      <c r="BD609" s="40"/>
      <c r="BE609" s="40"/>
      <c r="BF609" s="39" t="s">
        <v>2696</v>
      </c>
      <c r="BG609" s="38">
        <v>44771</v>
      </c>
      <c r="BK609" s="37"/>
      <c r="BL609" s="37"/>
      <c r="BM609" s="114">
        <f>D609</f>
        <v>1020306533</v>
      </c>
      <c r="BN609" s="32" t="s">
        <v>2224</v>
      </c>
      <c r="BO609" s="113" t="e">
        <v>#VALUE!</v>
      </c>
      <c r="BP609" s="31">
        <v>5635.71</v>
      </c>
      <c r="BQ609" s="112" t="e">
        <f>BO609-BP609/1000</f>
        <v>#VALUE!</v>
      </c>
      <c r="BR609" s="36"/>
      <c r="CE609" s="35">
        <f t="shared" si="111"/>
        <v>0</v>
      </c>
      <c r="CF609" s="33">
        <f t="shared" si="112"/>
        <v>0</v>
      </c>
      <c r="CG609" s="34">
        <f t="shared" si="113"/>
        <v>77.781440000000003</v>
      </c>
      <c r="CH609" s="33">
        <f t="shared" si="114"/>
        <v>127.09233</v>
      </c>
    </row>
    <row r="610" spans="1:86" ht="60" customHeight="1" x14ac:dyDescent="0.25">
      <c r="A610" s="53">
        <v>0</v>
      </c>
      <c r="B610" s="52" t="s">
        <v>2683</v>
      </c>
      <c r="C610" s="51">
        <v>300000004406</v>
      </c>
      <c r="D610" s="51">
        <v>1020206038</v>
      </c>
      <c r="E610" s="50" t="s">
        <v>1858</v>
      </c>
      <c r="F610" s="48">
        <v>0</v>
      </c>
      <c r="G610" s="48">
        <v>0</v>
      </c>
      <c r="H610" s="48">
        <v>0</v>
      </c>
      <c r="I610" s="48">
        <v>0</v>
      </c>
      <c r="J610" s="48">
        <v>0</v>
      </c>
      <c r="K610" s="48">
        <v>0</v>
      </c>
      <c r="L610" s="48">
        <v>0</v>
      </c>
      <c r="M610" s="48">
        <v>0</v>
      </c>
      <c r="N610" s="48">
        <v>0</v>
      </c>
      <c r="O610" s="48">
        <f t="shared" si="107"/>
        <v>107.61835000000001</v>
      </c>
      <c r="P610" s="48">
        <f t="shared" si="108"/>
        <v>99.786449999999988</v>
      </c>
      <c r="Q610" s="48">
        <v>83.096190000000007</v>
      </c>
      <c r="R610" s="48">
        <v>78.065969999999993</v>
      </c>
      <c r="S610" s="48">
        <v>30.181319999999999</v>
      </c>
      <c r="T610" s="48">
        <v>25.1511</v>
      </c>
      <c r="U610" s="48">
        <v>52.914870000000001</v>
      </c>
      <c r="V610" s="48">
        <v>52.914870000000001</v>
      </c>
      <c r="W610" s="48">
        <v>16.810079999999999</v>
      </c>
      <c r="X610" s="48">
        <v>14.0084</v>
      </c>
      <c r="Y610" s="48">
        <v>0</v>
      </c>
      <c r="Z610" s="48">
        <v>0</v>
      </c>
      <c r="AA610" s="49">
        <f t="shared" si="109"/>
        <v>7.7120799999999994</v>
      </c>
      <c r="AB610" s="49">
        <f t="shared" si="110"/>
        <v>7.7120799999999994</v>
      </c>
      <c r="AC610" s="49">
        <v>3.20452</v>
      </c>
      <c r="AD610" s="49">
        <v>0.96931</v>
      </c>
      <c r="AE610" s="49">
        <v>0.67715999999999998</v>
      </c>
      <c r="AF610" s="49">
        <v>0.10095999999999999</v>
      </c>
      <c r="AG610" s="49">
        <v>0</v>
      </c>
      <c r="AH610" s="49">
        <v>0</v>
      </c>
      <c r="AI610" s="49">
        <v>0</v>
      </c>
      <c r="AJ610" s="49">
        <v>0</v>
      </c>
      <c r="AK610" s="49">
        <v>0</v>
      </c>
      <c r="AL610" s="49">
        <v>0</v>
      </c>
      <c r="AM610" s="49">
        <v>0</v>
      </c>
      <c r="AN610" s="49">
        <v>0</v>
      </c>
      <c r="AO610" s="49">
        <v>0</v>
      </c>
      <c r="AP610" s="49">
        <v>2.7601300000000002</v>
      </c>
      <c r="AQ610" s="47" t="s">
        <v>1859</v>
      </c>
      <c r="AR610" s="48">
        <v>99.786450000000002</v>
      </c>
      <c r="AT610" s="46" t="s">
        <v>1651</v>
      </c>
      <c r="AU610" s="45">
        <v>1</v>
      </c>
      <c r="AV610" s="44" t="s">
        <v>3779</v>
      </c>
      <c r="AW610" s="43">
        <v>44316</v>
      </c>
      <c r="AX610" s="42">
        <v>36.60924</v>
      </c>
      <c r="AY610" s="41">
        <v>15</v>
      </c>
      <c r="AZ610" s="40"/>
      <c r="BA610" s="40"/>
      <c r="BB610" s="40"/>
      <c r="BC610" s="40"/>
      <c r="BD610" s="40"/>
      <c r="BE610" s="40"/>
      <c r="BF610" s="39" t="s">
        <v>2695</v>
      </c>
      <c r="BG610" s="38">
        <v>44742</v>
      </c>
      <c r="BK610" s="37"/>
      <c r="BL610" s="37"/>
      <c r="BM610" s="37"/>
      <c r="BN610" s="32"/>
      <c r="BP610" s="36"/>
      <c r="BQ610" s="36"/>
      <c r="BR610" s="36"/>
      <c r="CE610" s="35">
        <f t="shared" si="111"/>
        <v>0</v>
      </c>
      <c r="CF610" s="33">
        <f t="shared" si="112"/>
        <v>0</v>
      </c>
      <c r="CG610" s="34">
        <f t="shared" si="113"/>
        <v>52.914870000000001</v>
      </c>
      <c r="CH610" s="33">
        <f t="shared" si="114"/>
        <v>25.1511</v>
      </c>
    </row>
    <row r="611" spans="1:86" ht="60" customHeight="1" x14ac:dyDescent="0.25">
      <c r="A611" s="53">
        <v>0</v>
      </c>
      <c r="B611" s="52" t="s">
        <v>2683</v>
      </c>
      <c r="C611" s="51">
        <v>300000004391</v>
      </c>
      <c r="D611" s="51">
        <v>1020306531</v>
      </c>
      <c r="E611" s="50" t="s">
        <v>1860</v>
      </c>
      <c r="F611" s="48">
        <v>0</v>
      </c>
      <c r="G611" s="48">
        <v>0</v>
      </c>
      <c r="H611" s="48">
        <v>0</v>
      </c>
      <c r="I611" s="48">
        <v>0</v>
      </c>
      <c r="J611" s="48">
        <v>0</v>
      </c>
      <c r="K611" s="48">
        <v>0</v>
      </c>
      <c r="L611" s="48">
        <v>0</v>
      </c>
      <c r="M611" s="48">
        <v>0</v>
      </c>
      <c r="N611" s="48">
        <v>0</v>
      </c>
      <c r="O611" s="48">
        <f t="shared" si="107"/>
        <v>115.48871999999999</v>
      </c>
      <c r="P611" s="48">
        <f t="shared" si="108"/>
        <v>105.14834999999999</v>
      </c>
      <c r="Q611" s="48">
        <v>91.761439999999993</v>
      </c>
      <c r="R611" s="48">
        <v>84.222750000000005</v>
      </c>
      <c r="S611" s="48">
        <v>45.232129999999998</v>
      </c>
      <c r="T611" s="48">
        <v>37.693440000000002</v>
      </c>
      <c r="U611" s="48">
        <v>46.529310000000002</v>
      </c>
      <c r="V611" s="48">
        <v>46.529310000000002</v>
      </c>
      <c r="W611" s="48">
        <v>16.810079999999999</v>
      </c>
      <c r="X611" s="48">
        <v>14.0084</v>
      </c>
      <c r="Y611" s="48">
        <v>0</v>
      </c>
      <c r="Z611" s="48">
        <v>0</v>
      </c>
      <c r="AA611" s="49">
        <f t="shared" si="109"/>
        <v>6.9171999999999993</v>
      </c>
      <c r="AB611" s="49">
        <f t="shared" si="110"/>
        <v>6.9171999999999993</v>
      </c>
      <c r="AC611" s="49">
        <v>2.5941399999999999</v>
      </c>
      <c r="AD611" s="49">
        <v>0.78468000000000004</v>
      </c>
      <c r="AE611" s="49">
        <v>0.54818</v>
      </c>
      <c r="AF611" s="49">
        <v>8.1729999999999997E-2</v>
      </c>
      <c r="AG611" s="49">
        <v>0</v>
      </c>
      <c r="AH611" s="49">
        <v>0</v>
      </c>
      <c r="AI611" s="49">
        <v>0</v>
      </c>
      <c r="AJ611" s="49">
        <v>0</v>
      </c>
      <c r="AK611" s="49">
        <v>0</v>
      </c>
      <c r="AL611" s="49">
        <v>0</v>
      </c>
      <c r="AM611" s="49">
        <v>0</v>
      </c>
      <c r="AN611" s="49">
        <v>0</v>
      </c>
      <c r="AO611" s="49">
        <v>0</v>
      </c>
      <c r="AP611" s="49">
        <v>2.9084699999999999</v>
      </c>
      <c r="AQ611" s="47" t="s">
        <v>1861</v>
      </c>
      <c r="AR611" s="48">
        <v>105.14834999999999</v>
      </c>
      <c r="AT611" s="46" t="s">
        <v>1443</v>
      </c>
      <c r="AU611" s="45">
        <v>0</v>
      </c>
      <c r="AV611" s="44" t="s">
        <v>3780</v>
      </c>
      <c r="AW611" s="43">
        <v>44243</v>
      </c>
      <c r="AX611" s="42">
        <v>0.45833000000000002</v>
      </c>
      <c r="AY611" s="41">
        <v>15</v>
      </c>
      <c r="AZ611" s="40"/>
      <c r="BA611" s="40"/>
      <c r="BB611" s="40"/>
      <c r="BC611" s="40"/>
      <c r="BD611" s="40"/>
      <c r="BE611" s="40"/>
      <c r="BF611" s="39" t="s">
        <v>2695</v>
      </c>
      <c r="BG611" s="38">
        <v>44742</v>
      </c>
      <c r="BK611" s="37"/>
      <c r="BL611" s="37"/>
      <c r="BM611" s="37"/>
      <c r="BN611" s="32"/>
      <c r="BP611" s="36"/>
      <c r="BQ611" s="36"/>
      <c r="BR611" s="36"/>
      <c r="CE611" s="35">
        <f t="shared" si="111"/>
        <v>0</v>
      </c>
      <c r="CF611" s="33">
        <f t="shared" si="112"/>
        <v>0</v>
      </c>
      <c r="CG611" s="34">
        <f t="shared" si="113"/>
        <v>46.529310000000002</v>
      </c>
      <c r="CH611" s="33">
        <f t="shared" si="114"/>
        <v>37.693440000000002</v>
      </c>
    </row>
    <row r="612" spans="1:86" ht="60" customHeight="1" x14ac:dyDescent="0.25">
      <c r="A612" s="53">
        <v>0</v>
      </c>
      <c r="B612" s="52" t="s">
        <v>2683</v>
      </c>
      <c r="C612" s="51">
        <v>300000004308</v>
      </c>
      <c r="D612" s="51">
        <v>1020205844</v>
      </c>
      <c r="E612" s="50" t="s">
        <v>1862</v>
      </c>
      <c r="F612" s="48">
        <v>0</v>
      </c>
      <c r="G612" s="48">
        <v>0</v>
      </c>
      <c r="H612" s="48">
        <v>0</v>
      </c>
      <c r="I612" s="48">
        <v>0</v>
      </c>
      <c r="J612" s="48">
        <v>0</v>
      </c>
      <c r="K612" s="48">
        <v>0</v>
      </c>
      <c r="L612" s="48">
        <v>0</v>
      </c>
      <c r="M612" s="48">
        <v>0</v>
      </c>
      <c r="N612" s="48">
        <v>0</v>
      </c>
      <c r="O612" s="48">
        <f t="shared" si="107"/>
        <v>145.75047999999998</v>
      </c>
      <c r="P612" s="48">
        <f t="shared" si="108"/>
        <v>130.24786</v>
      </c>
      <c r="Q612" s="48">
        <v>103.57565</v>
      </c>
      <c r="R612" s="48">
        <v>93.676389999999998</v>
      </c>
      <c r="S612" s="48">
        <v>59.395580000000002</v>
      </c>
      <c r="T612" s="48">
        <v>49.496319999999997</v>
      </c>
      <c r="U612" s="48">
        <v>44.180070000000001</v>
      </c>
      <c r="V612" s="48">
        <v>44.180070000000001</v>
      </c>
      <c r="W612" s="48">
        <v>33.620159999999998</v>
      </c>
      <c r="X612" s="48">
        <v>28.0168</v>
      </c>
      <c r="Y612" s="48">
        <v>0</v>
      </c>
      <c r="Z612" s="48">
        <v>0</v>
      </c>
      <c r="AA612" s="49">
        <f t="shared" si="109"/>
        <v>8.5546699999999998</v>
      </c>
      <c r="AB612" s="49">
        <f t="shared" si="110"/>
        <v>8.5546699999999998</v>
      </c>
      <c r="AC612" s="49">
        <v>3.20452</v>
      </c>
      <c r="AD612" s="49">
        <v>0.96931</v>
      </c>
      <c r="AE612" s="49">
        <v>0.67715000000000003</v>
      </c>
      <c r="AF612" s="49">
        <v>0.10097</v>
      </c>
      <c r="AG612" s="49">
        <v>0</v>
      </c>
      <c r="AH612" s="49">
        <v>0</v>
      </c>
      <c r="AI612" s="49">
        <v>0</v>
      </c>
      <c r="AJ612" s="49">
        <v>0</v>
      </c>
      <c r="AK612" s="49">
        <v>0</v>
      </c>
      <c r="AL612" s="49">
        <v>0</v>
      </c>
      <c r="AM612" s="49">
        <v>0</v>
      </c>
      <c r="AN612" s="49">
        <v>0</v>
      </c>
      <c r="AO612" s="49">
        <v>0</v>
      </c>
      <c r="AP612" s="49">
        <v>3.6027200000000001</v>
      </c>
      <c r="AQ612" s="47" t="s">
        <v>1863</v>
      </c>
      <c r="AR612" s="48">
        <v>130.24786</v>
      </c>
      <c r="AT612" s="46" t="s">
        <v>1443</v>
      </c>
      <c r="AU612" s="45">
        <v>0</v>
      </c>
      <c r="AV612" s="44" t="s">
        <v>3781</v>
      </c>
      <c r="AW612" s="43">
        <v>44146</v>
      </c>
      <c r="AX612" s="42">
        <v>0.45833000000000002</v>
      </c>
      <c r="AY612" s="41">
        <v>15</v>
      </c>
      <c r="AZ612" s="40"/>
      <c r="BA612" s="40"/>
      <c r="BB612" s="40"/>
      <c r="BC612" s="40"/>
      <c r="BD612" s="40"/>
      <c r="BE612" s="40"/>
      <c r="BF612" s="39" t="s">
        <v>2695</v>
      </c>
      <c r="BG612" s="38">
        <v>44742</v>
      </c>
      <c r="BK612" s="37"/>
      <c r="BL612" s="37"/>
      <c r="BM612" s="37"/>
      <c r="BN612" s="32"/>
      <c r="BP612" s="36"/>
      <c r="BQ612" s="36"/>
      <c r="BR612" s="36"/>
      <c r="CE612" s="35">
        <f t="shared" si="111"/>
        <v>0</v>
      </c>
      <c r="CF612" s="33">
        <f t="shared" si="112"/>
        <v>0</v>
      </c>
      <c r="CG612" s="34">
        <f t="shared" si="113"/>
        <v>44.180070000000001</v>
      </c>
      <c r="CH612" s="33">
        <f t="shared" si="114"/>
        <v>49.496319999999997</v>
      </c>
    </row>
    <row r="613" spans="1:86" ht="57" customHeight="1" x14ac:dyDescent="0.25">
      <c r="A613" s="53">
        <v>0</v>
      </c>
      <c r="B613" s="52" t="s">
        <v>2683</v>
      </c>
      <c r="C613" s="51">
        <v>300000004332</v>
      </c>
      <c r="D613" s="51">
        <v>1020206737</v>
      </c>
      <c r="E613" s="50" t="s">
        <v>1864</v>
      </c>
      <c r="F613" s="48">
        <v>0</v>
      </c>
      <c r="G613" s="48">
        <v>0</v>
      </c>
      <c r="H613" s="48">
        <v>0</v>
      </c>
      <c r="I613" s="48">
        <v>0</v>
      </c>
      <c r="J613" s="48">
        <v>0</v>
      </c>
      <c r="K613" s="48">
        <v>0</v>
      </c>
      <c r="L613" s="48">
        <v>0</v>
      </c>
      <c r="M613" s="48">
        <v>0</v>
      </c>
      <c r="N613" s="48">
        <v>0</v>
      </c>
      <c r="O613" s="48">
        <f t="shared" si="107"/>
        <v>100.89048000000001</v>
      </c>
      <c r="P613" s="48">
        <f t="shared" si="108"/>
        <v>88.403729999999996</v>
      </c>
      <c r="Q613" s="48">
        <v>79.952970000000008</v>
      </c>
      <c r="R613" s="48">
        <v>70.267899999999997</v>
      </c>
      <c r="S613" s="48">
        <v>58.110430000000001</v>
      </c>
      <c r="T613" s="48">
        <v>48.425359999999998</v>
      </c>
      <c r="U613" s="48">
        <v>21.84254</v>
      </c>
      <c r="V613" s="48">
        <v>21.84254</v>
      </c>
      <c r="W613" s="48">
        <v>16.810079999999999</v>
      </c>
      <c r="X613" s="48">
        <v>14.0084</v>
      </c>
      <c r="Y613" s="48">
        <v>0</v>
      </c>
      <c r="Z613" s="48">
        <v>0</v>
      </c>
      <c r="AA613" s="49">
        <f t="shared" si="109"/>
        <v>4.1274300000000004</v>
      </c>
      <c r="AB613" s="49">
        <f t="shared" si="110"/>
        <v>4.1274300000000004</v>
      </c>
      <c r="AC613" s="49">
        <v>0</v>
      </c>
      <c r="AD613" s="49">
        <v>0</v>
      </c>
      <c r="AE613" s="49">
        <v>0</v>
      </c>
      <c r="AF613" s="49">
        <v>0</v>
      </c>
      <c r="AG613" s="49">
        <v>0</v>
      </c>
      <c r="AH613" s="49">
        <v>0</v>
      </c>
      <c r="AI613" s="49">
        <v>0</v>
      </c>
      <c r="AJ613" s="49">
        <v>0</v>
      </c>
      <c r="AK613" s="49">
        <v>0</v>
      </c>
      <c r="AL613" s="49">
        <v>0</v>
      </c>
      <c r="AM613" s="49">
        <v>0</v>
      </c>
      <c r="AN613" s="49">
        <v>0</v>
      </c>
      <c r="AO613" s="49">
        <v>0</v>
      </c>
      <c r="AP613" s="49">
        <v>4.1274300000000004</v>
      </c>
      <c r="AQ613" s="47" t="s">
        <v>1865</v>
      </c>
      <c r="AR613" s="48">
        <v>88.403729999999996</v>
      </c>
      <c r="AT613" s="46" t="s">
        <v>1443</v>
      </c>
      <c r="AU613" s="45">
        <v>0</v>
      </c>
      <c r="AV613" s="44" t="s">
        <v>3782</v>
      </c>
      <c r="AW613" s="43">
        <v>44480</v>
      </c>
      <c r="AX613" s="42">
        <v>0.45833000000000002</v>
      </c>
      <c r="AY613" s="41">
        <v>15</v>
      </c>
      <c r="AZ613" s="40"/>
      <c r="BA613" s="40"/>
      <c r="BB613" s="40"/>
      <c r="BC613" s="40"/>
      <c r="BD613" s="40"/>
      <c r="BE613" s="40"/>
      <c r="BF613" s="39" t="s">
        <v>2696</v>
      </c>
      <c r="BG613" s="38">
        <v>44771</v>
      </c>
      <c r="BK613" s="37"/>
      <c r="BL613" s="37"/>
      <c r="BM613" s="114">
        <f>D613</f>
        <v>1020206737</v>
      </c>
      <c r="BN613" s="32" t="s">
        <v>2236</v>
      </c>
      <c r="BO613" s="113" t="e">
        <v>#VALUE!</v>
      </c>
      <c r="BP613" s="31">
        <v>4127.43</v>
      </c>
      <c r="BQ613" s="112" t="e">
        <f>BO613-BP613/1000</f>
        <v>#VALUE!</v>
      </c>
      <c r="BR613" s="36"/>
      <c r="CE613" s="35">
        <f t="shared" si="111"/>
        <v>0</v>
      </c>
      <c r="CF613" s="33">
        <f t="shared" si="112"/>
        <v>0</v>
      </c>
      <c r="CG613" s="34">
        <f t="shared" si="113"/>
        <v>21.84254</v>
      </c>
      <c r="CH613" s="33">
        <f t="shared" si="114"/>
        <v>48.425359999999998</v>
      </c>
    </row>
    <row r="614" spans="1:86" ht="60" x14ac:dyDescent="0.25">
      <c r="A614" s="53">
        <v>0</v>
      </c>
      <c r="B614" s="52">
        <v>0</v>
      </c>
      <c r="C614" s="51">
        <v>300000004299</v>
      </c>
      <c r="D614" s="51">
        <v>1020205802</v>
      </c>
      <c r="E614" s="50" t="s">
        <v>1866</v>
      </c>
      <c r="F614" s="48">
        <v>0</v>
      </c>
      <c r="G614" s="48">
        <v>0</v>
      </c>
      <c r="H614" s="48">
        <v>0</v>
      </c>
      <c r="I614" s="48">
        <v>0</v>
      </c>
      <c r="J614" s="48">
        <v>0</v>
      </c>
      <c r="K614" s="48">
        <v>0</v>
      </c>
      <c r="L614" s="48">
        <v>0</v>
      </c>
      <c r="M614" s="48">
        <v>0</v>
      </c>
      <c r="N614" s="48">
        <v>0</v>
      </c>
      <c r="O614" s="48">
        <f t="shared" si="107"/>
        <v>3046.4715299999998</v>
      </c>
      <c r="P614" s="48">
        <f t="shared" si="108"/>
        <v>2563.8690899999997</v>
      </c>
      <c r="Q614" s="48">
        <v>2016.6048000000001</v>
      </c>
      <c r="R614" s="48">
        <v>1680.5039999999999</v>
      </c>
      <c r="S614" s="48">
        <v>0</v>
      </c>
      <c r="T614" s="48">
        <v>0</v>
      </c>
      <c r="U614" s="48">
        <v>0</v>
      </c>
      <c r="V614" s="48">
        <v>0</v>
      </c>
      <c r="W614" s="48">
        <v>523.30679999999995</v>
      </c>
      <c r="X614" s="48">
        <v>436.089</v>
      </c>
      <c r="Y614" s="48">
        <v>237.58706000000001</v>
      </c>
      <c r="Z614" s="48">
        <v>197.98921999999999</v>
      </c>
      <c r="AA614" s="49">
        <f t="shared" si="109"/>
        <v>268.97287</v>
      </c>
      <c r="AB614" s="49">
        <f t="shared" si="110"/>
        <v>249.28687000000002</v>
      </c>
      <c r="AC614" s="49">
        <v>25.845310000000001</v>
      </c>
      <c r="AD614" s="49">
        <v>7.8177899999999996</v>
      </c>
      <c r="AE614" s="49">
        <v>5.4614799999999999</v>
      </c>
      <c r="AF614" s="49">
        <v>0.81428</v>
      </c>
      <c r="AG614" s="49">
        <v>118.116</v>
      </c>
      <c r="AH614" s="49">
        <v>98.43</v>
      </c>
      <c r="AI614" s="49">
        <v>0</v>
      </c>
      <c r="AJ614" s="49">
        <v>0</v>
      </c>
      <c r="AK614" s="49">
        <v>0</v>
      </c>
      <c r="AL614" s="49">
        <v>0</v>
      </c>
      <c r="AM614" s="49">
        <v>40</v>
      </c>
      <c r="AN614" s="49">
        <v>0</v>
      </c>
      <c r="AO614" s="49">
        <v>0</v>
      </c>
      <c r="AP614" s="49">
        <v>70.918009999999995</v>
      </c>
      <c r="AQ614" s="47" t="s">
        <v>1867</v>
      </c>
      <c r="AR614" s="48">
        <v>2563.8690899999997</v>
      </c>
      <c r="AT614" s="46" t="s">
        <v>1443</v>
      </c>
      <c r="AU614" s="45">
        <v>0</v>
      </c>
      <c r="AV614" s="44" t="s">
        <v>3783</v>
      </c>
      <c r="AW614" s="43">
        <v>44022</v>
      </c>
      <c r="AX614" s="42">
        <v>0.45833000000000002</v>
      </c>
      <c r="AY614" s="41">
        <v>6</v>
      </c>
      <c r="AZ614" s="40"/>
      <c r="BA614" s="40"/>
      <c r="BB614" s="40"/>
      <c r="BC614" s="40"/>
      <c r="BD614" s="40"/>
      <c r="BE614" s="40"/>
      <c r="BF614" s="39" t="s">
        <v>2695</v>
      </c>
      <c r="BG614" s="38">
        <v>44742</v>
      </c>
      <c r="BK614" s="37"/>
      <c r="BL614" s="37"/>
      <c r="BM614" s="37"/>
      <c r="BN614" s="32"/>
      <c r="BP614" s="36"/>
      <c r="BQ614" s="36"/>
      <c r="BR614" s="36"/>
      <c r="CE614" s="35">
        <f t="shared" si="111"/>
        <v>1680.5039999999999</v>
      </c>
      <c r="CF614" s="33">
        <f t="shared" si="112"/>
        <v>0</v>
      </c>
      <c r="CG614" s="34">
        <f t="shared" si="113"/>
        <v>0</v>
      </c>
      <c r="CH614" s="33">
        <f t="shared" si="114"/>
        <v>0</v>
      </c>
    </row>
    <row r="615" spans="1:86" ht="90" customHeight="1" x14ac:dyDescent="0.25">
      <c r="A615" s="53">
        <v>0</v>
      </c>
      <c r="B615" s="52" t="s">
        <v>2683</v>
      </c>
      <c r="C615" s="51">
        <v>300000004419</v>
      </c>
      <c r="D615" s="51">
        <v>1020304718</v>
      </c>
      <c r="E615" s="50" t="s">
        <v>1868</v>
      </c>
      <c r="F615" s="48">
        <v>0</v>
      </c>
      <c r="G615" s="48">
        <v>0</v>
      </c>
      <c r="H615" s="48">
        <v>0</v>
      </c>
      <c r="I615" s="48">
        <v>0</v>
      </c>
      <c r="J615" s="48">
        <v>0</v>
      </c>
      <c r="K615" s="48">
        <v>0</v>
      </c>
      <c r="L615" s="48">
        <v>0</v>
      </c>
      <c r="M615" s="48">
        <v>0</v>
      </c>
      <c r="N615" s="48">
        <v>0</v>
      </c>
      <c r="O615" s="48">
        <f t="shared" si="107"/>
        <v>121.04877</v>
      </c>
      <c r="P615" s="48">
        <f t="shared" si="108"/>
        <v>108.42843999999999</v>
      </c>
      <c r="Q615" s="48">
        <v>96.23075</v>
      </c>
      <c r="R615" s="48">
        <v>86.412099999999995</v>
      </c>
      <c r="S615" s="48">
        <v>58.91189</v>
      </c>
      <c r="T615" s="48">
        <v>49.093239999999994</v>
      </c>
      <c r="U615" s="48">
        <v>37.318860000000008</v>
      </c>
      <c r="V615" s="48">
        <v>37.318860000000008</v>
      </c>
      <c r="W615" s="48">
        <v>16.810079999999999</v>
      </c>
      <c r="X615" s="48">
        <v>14.0084</v>
      </c>
      <c r="Y615" s="48">
        <v>0</v>
      </c>
      <c r="Z615" s="48">
        <v>0</v>
      </c>
      <c r="AA615" s="49">
        <f t="shared" si="109"/>
        <v>8.0079399999999996</v>
      </c>
      <c r="AB615" s="49">
        <f t="shared" si="110"/>
        <v>8.0079399999999996</v>
      </c>
      <c r="AC615" s="49">
        <v>1.92187</v>
      </c>
      <c r="AD615" s="49">
        <v>0.58016999999999996</v>
      </c>
      <c r="AE615" s="49">
        <v>1.4148499999999999</v>
      </c>
      <c r="AF615" s="49">
        <v>2.9520000000000001E-2</v>
      </c>
      <c r="AG615" s="49">
        <v>0</v>
      </c>
      <c r="AH615" s="49">
        <v>0</v>
      </c>
      <c r="AI615" s="49">
        <v>0</v>
      </c>
      <c r="AJ615" s="49">
        <v>0</v>
      </c>
      <c r="AK615" s="49">
        <v>0</v>
      </c>
      <c r="AL615" s="49">
        <v>0</v>
      </c>
      <c r="AM615" s="49">
        <v>0</v>
      </c>
      <c r="AN615" s="49">
        <v>0</v>
      </c>
      <c r="AO615" s="49">
        <v>0</v>
      </c>
      <c r="AP615" s="49">
        <v>4.0615299999999994</v>
      </c>
      <c r="AQ615" s="47" t="s">
        <v>1869</v>
      </c>
      <c r="AR615" s="48">
        <v>108.42844000000001</v>
      </c>
      <c r="AT615" s="46" t="s">
        <v>1443</v>
      </c>
      <c r="AU615" s="45">
        <v>0</v>
      </c>
      <c r="AV615" s="44" t="s">
        <v>3784</v>
      </c>
      <c r="AW615" s="43">
        <v>44049</v>
      </c>
      <c r="AX615" s="42">
        <v>0.45833000000000002</v>
      </c>
      <c r="AY615" s="41">
        <v>15</v>
      </c>
      <c r="AZ615" s="40"/>
      <c r="BA615" s="40"/>
      <c r="BB615" s="40"/>
      <c r="BC615" s="40"/>
      <c r="BD615" s="40"/>
      <c r="BE615" s="40"/>
      <c r="BF615" s="39" t="s">
        <v>2696</v>
      </c>
      <c r="BG615" s="38">
        <v>44834</v>
      </c>
      <c r="BK615" s="37"/>
      <c r="BL615" s="37"/>
      <c r="BM615" s="114">
        <f>D615</f>
        <v>1020304718</v>
      </c>
      <c r="BN615" s="32" t="s">
        <v>2280</v>
      </c>
      <c r="BO615" s="113" t="e">
        <v>#VALUE!</v>
      </c>
      <c r="BP615" s="31">
        <v>4061.5299999999997</v>
      </c>
      <c r="BQ615" s="112" t="e">
        <f>BO615-BP615/1000</f>
        <v>#VALUE!</v>
      </c>
      <c r="BR615" s="36"/>
      <c r="CE615" s="35">
        <f t="shared" si="111"/>
        <v>0</v>
      </c>
      <c r="CF615" s="33">
        <f t="shared" si="112"/>
        <v>0</v>
      </c>
      <c r="CG615" s="34">
        <f t="shared" si="113"/>
        <v>37.318860000000008</v>
      </c>
      <c r="CH615" s="33">
        <f t="shared" si="114"/>
        <v>49.093239999999994</v>
      </c>
    </row>
    <row r="616" spans="1:86" ht="60" customHeight="1" x14ac:dyDescent="0.25">
      <c r="A616" s="53">
        <v>0</v>
      </c>
      <c r="B616" s="52" t="s">
        <v>2683</v>
      </c>
      <c r="C616" s="51">
        <v>300000004293</v>
      </c>
      <c r="D616" s="51">
        <v>1020206088</v>
      </c>
      <c r="E616" s="50" t="s">
        <v>2865</v>
      </c>
      <c r="F616" s="48">
        <v>0</v>
      </c>
      <c r="G616" s="48">
        <v>0</v>
      </c>
      <c r="H616" s="48">
        <v>0</v>
      </c>
      <c r="I616" s="48">
        <v>0</v>
      </c>
      <c r="J616" s="48">
        <v>0</v>
      </c>
      <c r="K616" s="48">
        <v>0</v>
      </c>
      <c r="L616" s="48">
        <v>0</v>
      </c>
      <c r="M616" s="48">
        <v>0</v>
      </c>
      <c r="N616" s="48">
        <v>0</v>
      </c>
      <c r="O616" s="48">
        <f t="shared" si="107"/>
        <v>85.108010000000007</v>
      </c>
      <c r="P616" s="48">
        <f t="shared" si="108"/>
        <v>83.627670000000009</v>
      </c>
      <c r="Q616" s="48">
        <v>14.600070000000001</v>
      </c>
      <c r="R616" s="48">
        <v>13.119730000000001</v>
      </c>
      <c r="S616" s="48">
        <v>8.8820300000000003</v>
      </c>
      <c r="T616" s="48">
        <v>7.4016900000000003</v>
      </c>
      <c r="U616" s="48">
        <v>5.7180400000000002</v>
      </c>
      <c r="V616" s="48">
        <v>5.7180400000000002</v>
      </c>
      <c r="W616" s="48">
        <v>0</v>
      </c>
      <c r="X616" s="48">
        <v>0</v>
      </c>
      <c r="Y616" s="48">
        <v>0</v>
      </c>
      <c r="Z616" s="48">
        <v>0</v>
      </c>
      <c r="AA616" s="49">
        <f t="shared" si="109"/>
        <v>70.507940000000005</v>
      </c>
      <c r="AB616" s="49">
        <f t="shared" si="110"/>
        <v>70.507940000000005</v>
      </c>
      <c r="AC616" s="49">
        <v>2.5697999999999999</v>
      </c>
      <c r="AD616" s="49">
        <v>0.75013000000000007</v>
      </c>
      <c r="AE616" s="49">
        <v>66.399920000000009</v>
      </c>
      <c r="AF616" s="49">
        <v>6.5979999999999997E-2</v>
      </c>
      <c r="AG616" s="49">
        <v>0</v>
      </c>
      <c r="AH616" s="49">
        <v>0</v>
      </c>
      <c r="AI616" s="49">
        <v>0</v>
      </c>
      <c r="AJ616" s="49">
        <v>0</v>
      </c>
      <c r="AK616" s="49">
        <v>0</v>
      </c>
      <c r="AL616" s="49">
        <v>0</v>
      </c>
      <c r="AM616" s="49">
        <v>0</v>
      </c>
      <c r="AN616" s="49">
        <v>0</v>
      </c>
      <c r="AO616" s="49">
        <v>0</v>
      </c>
      <c r="AP616" s="49">
        <v>0.72211000000000003</v>
      </c>
      <c r="AQ616" s="47" t="s">
        <v>3785</v>
      </c>
      <c r="AR616" s="48">
        <v>0</v>
      </c>
      <c r="AT616" s="46" t="s">
        <v>1443</v>
      </c>
      <c r="AU616" s="45">
        <v>0</v>
      </c>
      <c r="AV616" s="44" t="s">
        <v>3786</v>
      </c>
      <c r="AW616" s="43">
        <v>44334</v>
      </c>
      <c r="AX616" s="42">
        <v>0.45833000000000002</v>
      </c>
      <c r="AY616" s="41">
        <v>15</v>
      </c>
      <c r="AZ616" s="40"/>
      <c r="BA616" s="40"/>
      <c r="BB616" s="40"/>
      <c r="BC616" s="40"/>
      <c r="BD616" s="40"/>
      <c r="BE616" s="40"/>
      <c r="BF616" s="39">
        <v>0</v>
      </c>
      <c r="BG616" s="38">
        <v>0</v>
      </c>
      <c r="BK616" s="37"/>
      <c r="BL616" s="37"/>
      <c r="BM616" s="37"/>
      <c r="BN616" s="32"/>
      <c r="BP616" s="36"/>
      <c r="BQ616" s="36"/>
      <c r="BR616" s="36"/>
      <c r="CE616" s="35">
        <f t="shared" si="111"/>
        <v>0</v>
      </c>
      <c r="CF616" s="33">
        <f t="shared" si="112"/>
        <v>0</v>
      </c>
      <c r="CG616" s="34">
        <f t="shared" si="113"/>
        <v>5.7180400000000002</v>
      </c>
      <c r="CH616" s="33">
        <f t="shared" si="114"/>
        <v>7.4016900000000003</v>
      </c>
    </row>
    <row r="617" spans="1:86" ht="60" customHeight="1" x14ac:dyDescent="0.25">
      <c r="A617" s="53">
        <v>0</v>
      </c>
      <c r="B617" s="52" t="s">
        <v>2683</v>
      </c>
      <c r="C617" s="51">
        <v>300000004351</v>
      </c>
      <c r="D617" s="51">
        <v>1020206208</v>
      </c>
      <c r="E617" s="50" t="s">
        <v>1870</v>
      </c>
      <c r="F617" s="48">
        <v>0</v>
      </c>
      <c r="G617" s="48">
        <v>0</v>
      </c>
      <c r="H617" s="48">
        <v>0</v>
      </c>
      <c r="I617" s="48">
        <v>0</v>
      </c>
      <c r="J617" s="48">
        <v>0</v>
      </c>
      <c r="K617" s="48">
        <v>0</v>
      </c>
      <c r="L617" s="48">
        <v>0</v>
      </c>
      <c r="M617" s="48">
        <v>0</v>
      </c>
      <c r="N617" s="48">
        <v>0</v>
      </c>
      <c r="O617" s="48">
        <f t="shared" si="107"/>
        <v>63.410699999999999</v>
      </c>
      <c r="P617" s="48">
        <f t="shared" si="108"/>
        <v>56.570980000000006</v>
      </c>
      <c r="Q617" s="48">
        <v>44.108989999999999</v>
      </c>
      <c r="R617" s="48">
        <v>40.070950000000003</v>
      </c>
      <c r="S617" s="48">
        <v>24.22823</v>
      </c>
      <c r="T617" s="48">
        <v>20.190190000000001</v>
      </c>
      <c r="U617" s="48">
        <v>19.880760000000002</v>
      </c>
      <c r="V617" s="48">
        <v>19.880760000000002</v>
      </c>
      <c r="W617" s="48">
        <v>16.810079999999999</v>
      </c>
      <c r="X617" s="48">
        <v>14.0084</v>
      </c>
      <c r="Y617" s="48">
        <v>0</v>
      </c>
      <c r="Z617" s="48">
        <v>0</v>
      </c>
      <c r="AA617" s="49">
        <f t="shared" si="109"/>
        <v>2.4916299999999998</v>
      </c>
      <c r="AB617" s="49">
        <f t="shared" si="110"/>
        <v>2.4916299999999998</v>
      </c>
      <c r="AC617" s="49">
        <v>0</v>
      </c>
      <c r="AD617" s="49">
        <v>0</v>
      </c>
      <c r="AE617" s="49">
        <v>0</v>
      </c>
      <c r="AF617" s="49">
        <v>0</v>
      </c>
      <c r="AG617" s="49">
        <v>0</v>
      </c>
      <c r="AH617" s="49">
        <v>0</v>
      </c>
      <c r="AI617" s="49">
        <v>0</v>
      </c>
      <c r="AJ617" s="49">
        <v>0</v>
      </c>
      <c r="AK617" s="49">
        <v>0</v>
      </c>
      <c r="AL617" s="49">
        <v>0</v>
      </c>
      <c r="AM617" s="49">
        <v>0</v>
      </c>
      <c r="AN617" s="49">
        <v>0</v>
      </c>
      <c r="AO617" s="49">
        <v>0</v>
      </c>
      <c r="AP617" s="49">
        <v>2.4916299999999998</v>
      </c>
      <c r="AQ617" s="47" t="s">
        <v>1871</v>
      </c>
      <c r="AR617" s="48">
        <v>56.570980000000006</v>
      </c>
      <c r="AT617" s="46" t="s">
        <v>1443</v>
      </c>
      <c r="AU617" s="45">
        <v>0</v>
      </c>
      <c r="AV617" s="44" t="s">
        <v>3787</v>
      </c>
      <c r="AW617" s="43">
        <v>44362</v>
      </c>
      <c r="AX617" s="42">
        <v>0.45833000000000002</v>
      </c>
      <c r="AY617" s="41">
        <v>15</v>
      </c>
      <c r="AZ617" s="40"/>
      <c r="BA617" s="40"/>
      <c r="BB617" s="40"/>
      <c r="BC617" s="40"/>
      <c r="BD617" s="40"/>
      <c r="BE617" s="40"/>
      <c r="BF617" s="39" t="s">
        <v>2696</v>
      </c>
      <c r="BG617" s="38">
        <v>44771</v>
      </c>
      <c r="BK617" s="37"/>
      <c r="BL617" s="37"/>
      <c r="BM617" s="114">
        <f>D617</f>
        <v>1020206208</v>
      </c>
      <c r="BN617" s="32" t="s">
        <v>2232</v>
      </c>
      <c r="BO617" s="113" t="e">
        <v>#VALUE!</v>
      </c>
      <c r="BP617" s="31">
        <v>2491.63</v>
      </c>
      <c r="BQ617" s="112" t="e">
        <f>BO617-BP617/1000</f>
        <v>#VALUE!</v>
      </c>
      <c r="BR617" s="36"/>
      <c r="CE617" s="35">
        <f t="shared" si="111"/>
        <v>0</v>
      </c>
      <c r="CF617" s="33">
        <f t="shared" si="112"/>
        <v>0</v>
      </c>
      <c r="CG617" s="34">
        <f t="shared" si="113"/>
        <v>19.880760000000002</v>
      </c>
      <c r="CH617" s="33">
        <f t="shared" si="114"/>
        <v>20.190190000000001</v>
      </c>
    </row>
    <row r="618" spans="1:86" ht="45" customHeight="1" x14ac:dyDescent="0.25">
      <c r="A618" s="53">
        <v>0</v>
      </c>
      <c r="B618" s="52" t="s">
        <v>2683</v>
      </c>
      <c r="C618" s="51">
        <v>300000004146</v>
      </c>
      <c r="D618" s="51">
        <v>1020306600</v>
      </c>
      <c r="E618" s="50" t="s">
        <v>1872</v>
      </c>
      <c r="F618" s="48">
        <v>0</v>
      </c>
      <c r="G618" s="48">
        <v>0</v>
      </c>
      <c r="H618" s="48">
        <v>0</v>
      </c>
      <c r="I618" s="48">
        <v>0</v>
      </c>
      <c r="J618" s="48">
        <v>0</v>
      </c>
      <c r="K618" s="48">
        <v>0</v>
      </c>
      <c r="L618" s="48">
        <v>0</v>
      </c>
      <c r="M618" s="48">
        <v>0</v>
      </c>
      <c r="N618" s="48">
        <v>0</v>
      </c>
      <c r="O618" s="48">
        <f t="shared" si="107"/>
        <v>120.64075999999999</v>
      </c>
      <c r="P618" s="48">
        <f t="shared" si="108"/>
        <v>103.52904999999998</v>
      </c>
      <c r="Q618" s="48">
        <v>91.063129999999987</v>
      </c>
      <c r="R618" s="48">
        <v>76.753099999999989</v>
      </c>
      <c r="S618" s="48">
        <v>85.860159999999993</v>
      </c>
      <c r="T618" s="48">
        <v>71.550129999999996</v>
      </c>
      <c r="U618" s="48">
        <v>5.2029699999999997</v>
      </c>
      <c r="V618" s="48">
        <v>5.2029699999999997</v>
      </c>
      <c r="W618" s="48">
        <v>16.810079999999999</v>
      </c>
      <c r="X618" s="48">
        <v>14.0084</v>
      </c>
      <c r="Y618" s="48">
        <v>0</v>
      </c>
      <c r="Z618" s="48">
        <v>0</v>
      </c>
      <c r="AA618" s="49">
        <f t="shared" si="109"/>
        <v>12.767549999999998</v>
      </c>
      <c r="AB618" s="49">
        <f t="shared" si="110"/>
        <v>12.767549999999998</v>
      </c>
      <c r="AC618" s="49">
        <v>6.4090199999999999</v>
      </c>
      <c r="AD618" s="49">
        <v>1.9386399999999999</v>
      </c>
      <c r="AE618" s="49">
        <v>1.3543099999999999</v>
      </c>
      <c r="AF618" s="49">
        <v>0.20191999999999999</v>
      </c>
      <c r="AG618" s="49">
        <v>0</v>
      </c>
      <c r="AH618" s="49">
        <v>0</v>
      </c>
      <c r="AI618" s="49">
        <v>0</v>
      </c>
      <c r="AJ618" s="49">
        <v>0</v>
      </c>
      <c r="AK618" s="49">
        <v>0</v>
      </c>
      <c r="AL618" s="49">
        <v>0</v>
      </c>
      <c r="AM618" s="49">
        <v>0</v>
      </c>
      <c r="AN618" s="49">
        <v>0</v>
      </c>
      <c r="AO618" s="49">
        <v>0</v>
      </c>
      <c r="AP618" s="49">
        <v>2.8636599999999999</v>
      </c>
      <c r="AQ618" s="47" t="s">
        <v>1873</v>
      </c>
      <c r="AR618" s="48">
        <v>103.52904999999998</v>
      </c>
      <c r="AT618" s="46" t="s">
        <v>1443</v>
      </c>
      <c r="AU618" s="45">
        <v>0</v>
      </c>
      <c r="AV618" s="44" t="s">
        <v>3788</v>
      </c>
      <c r="AW618" s="43" t="s">
        <v>3789</v>
      </c>
      <c r="AX618" s="42" t="s">
        <v>3250</v>
      </c>
      <c r="AY618" s="41" t="s">
        <v>1444</v>
      </c>
      <c r="AZ618" s="40"/>
      <c r="BA618" s="40"/>
      <c r="BB618" s="40"/>
      <c r="BC618" s="40"/>
      <c r="BD618" s="40"/>
      <c r="BE618" s="40"/>
      <c r="BF618" s="39" t="s">
        <v>2695</v>
      </c>
      <c r="BG618" s="38">
        <v>44742</v>
      </c>
      <c r="BK618" s="37"/>
      <c r="BL618" s="37"/>
      <c r="BM618" s="37"/>
      <c r="BN618" s="32"/>
      <c r="BP618" s="36"/>
      <c r="BQ618" s="36"/>
      <c r="BR618" s="36"/>
      <c r="CE618" s="35">
        <f t="shared" si="111"/>
        <v>0</v>
      </c>
      <c r="CF618" s="33">
        <f t="shared" si="112"/>
        <v>0</v>
      </c>
      <c r="CG618" s="34">
        <f t="shared" si="113"/>
        <v>5.2029699999999997</v>
      </c>
      <c r="CH618" s="33">
        <f t="shared" si="114"/>
        <v>71.550129999999996</v>
      </c>
    </row>
    <row r="619" spans="1:86" ht="60" customHeight="1" x14ac:dyDescent="0.25">
      <c r="A619" s="53">
        <v>0</v>
      </c>
      <c r="B619" s="52" t="s">
        <v>2683</v>
      </c>
      <c r="C619" s="51">
        <v>300000004303</v>
      </c>
      <c r="D619" s="51">
        <v>1020205731</v>
      </c>
      <c r="E619" s="50" t="s">
        <v>1874</v>
      </c>
      <c r="F619" s="48">
        <v>0</v>
      </c>
      <c r="G619" s="48">
        <v>0</v>
      </c>
      <c r="H619" s="48">
        <v>0</v>
      </c>
      <c r="I619" s="48">
        <v>0</v>
      </c>
      <c r="J619" s="48">
        <v>0</v>
      </c>
      <c r="K619" s="48">
        <v>0</v>
      </c>
      <c r="L619" s="48">
        <v>0</v>
      </c>
      <c r="M619" s="48">
        <v>0</v>
      </c>
      <c r="N619" s="48">
        <v>0</v>
      </c>
      <c r="O619" s="48">
        <f t="shared" si="107"/>
        <v>111.25523</v>
      </c>
      <c r="P619" s="48">
        <f t="shared" si="108"/>
        <v>96.810739999999996</v>
      </c>
      <c r="Q619" s="48">
        <v>86.815370000000001</v>
      </c>
      <c r="R619" s="48">
        <v>75.172560000000004</v>
      </c>
      <c r="S619" s="48">
        <v>69.856840000000005</v>
      </c>
      <c r="T619" s="48">
        <v>58.214030000000001</v>
      </c>
      <c r="U619" s="48">
        <v>16.95853</v>
      </c>
      <c r="V619" s="48">
        <v>16.95853</v>
      </c>
      <c r="W619" s="48">
        <v>16.810079999999999</v>
      </c>
      <c r="X619" s="48">
        <v>14.0084</v>
      </c>
      <c r="Y619" s="48">
        <v>0</v>
      </c>
      <c r="Z619" s="48">
        <v>0</v>
      </c>
      <c r="AA619" s="49">
        <f t="shared" si="109"/>
        <v>7.6297800000000002</v>
      </c>
      <c r="AB619" s="49">
        <f t="shared" si="110"/>
        <v>7.6297800000000002</v>
      </c>
      <c r="AC619" s="49">
        <v>3.20452</v>
      </c>
      <c r="AD619" s="49">
        <v>0.96931</v>
      </c>
      <c r="AE619" s="49">
        <v>0.67715000000000003</v>
      </c>
      <c r="AF619" s="49">
        <v>0.10097</v>
      </c>
      <c r="AG619" s="49">
        <v>0</v>
      </c>
      <c r="AH619" s="49">
        <v>0</v>
      </c>
      <c r="AI619" s="49">
        <v>0</v>
      </c>
      <c r="AJ619" s="49">
        <v>0</v>
      </c>
      <c r="AK619" s="49">
        <v>0</v>
      </c>
      <c r="AL619" s="49">
        <v>0</v>
      </c>
      <c r="AM619" s="49">
        <v>0</v>
      </c>
      <c r="AN619" s="49">
        <v>0</v>
      </c>
      <c r="AO619" s="49">
        <v>0</v>
      </c>
      <c r="AP619" s="49">
        <v>2.6778300000000002</v>
      </c>
      <c r="AQ619" s="47" t="s">
        <v>1875</v>
      </c>
      <c r="AR619" s="48">
        <v>96.810739999999996</v>
      </c>
      <c r="AT619" s="46" t="s">
        <v>1651</v>
      </c>
      <c r="AU619" s="45">
        <v>1</v>
      </c>
      <c r="AV619" s="44" t="s">
        <v>3790</v>
      </c>
      <c r="AW619" s="43">
        <v>44161</v>
      </c>
      <c r="AX619" s="42">
        <v>39.805999999999997</v>
      </c>
      <c r="AY619" s="41">
        <v>15</v>
      </c>
      <c r="AZ619" s="40"/>
      <c r="BA619" s="40"/>
      <c r="BB619" s="40"/>
      <c r="BC619" s="40"/>
      <c r="BD619" s="40"/>
      <c r="BE619" s="40"/>
      <c r="BF619" s="39" t="s">
        <v>2695</v>
      </c>
      <c r="BG619" s="38">
        <v>44742</v>
      </c>
      <c r="BK619" s="37"/>
      <c r="BL619" s="37"/>
      <c r="BM619" s="37"/>
      <c r="BN619" s="32"/>
      <c r="BP619" s="36"/>
      <c r="BQ619" s="36"/>
      <c r="BR619" s="36"/>
      <c r="CE619" s="35">
        <f t="shared" si="111"/>
        <v>0</v>
      </c>
      <c r="CF619" s="33">
        <f t="shared" si="112"/>
        <v>0</v>
      </c>
      <c r="CG619" s="34">
        <f t="shared" si="113"/>
        <v>16.95853</v>
      </c>
      <c r="CH619" s="33">
        <f t="shared" si="114"/>
        <v>58.214030000000001</v>
      </c>
    </row>
    <row r="620" spans="1:86" ht="45" x14ac:dyDescent="0.25">
      <c r="A620" s="53">
        <v>0</v>
      </c>
      <c r="B620" s="52">
        <v>0</v>
      </c>
      <c r="C620" s="51">
        <v>300000004342</v>
      </c>
      <c r="D620" s="51">
        <v>1020306031</v>
      </c>
      <c r="E620" s="50" t="s">
        <v>1876</v>
      </c>
      <c r="F620" s="48">
        <v>0</v>
      </c>
      <c r="G620" s="48">
        <v>0</v>
      </c>
      <c r="H620" s="48">
        <v>0</v>
      </c>
      <c r="I620" s="48">
        <v>0</v>
      </c>
      <c r="J620" s="48">
        <v>0</v>
      </c>
      <c r="K620" s="48">
        <v>0</v>
      </c>
      <c r="L620" s="48">
        <v>0</v>
      </c>
      <c r="M620" s="48">
        <v>0</v>
      </c>
      <c r="N620" s="48">
        <v>0</v>
      </c>
      <c r="O620" s="48">
        <f t="shared" si="107"/>
        <v>649.89830000000006</v>
      </c>
      <c r="P620" s="48">
        <f t="shared" si="108"/>
        <v>551.58186999999998</v>
      </c>
      <c r="Q620" s="48">
        <v>499.79039999999998</v>
      </c>
      <c r="R620" s="48">
        <v>416.49200000000002</v>
      </c>
      <c r="S620" s="48">
        <v>0</v>
      </c>
      <c r="T620" s="48">
        <v>0</v>
      </c>
      <c r="U620" s="48">
        <v>0</v>
      </c>
      <c r="V620" s="48">
        <v>0</v>
      </c>
      <c r="W620" s="48">
        <v>0</v>
      </c>
      <c r="X620" s="48">
        <v>0</v>
      </c>
      <c r="Y620" s="48">
        <v>82.682569999999998</v>
      </c>
      <c r="Z620" s="48">
        <v>68.902140000000003</v>
      </c>
      <c r="AA620" s="49">
        <f t="shared" si="109"/>
        <v>67.425330000000002</v>
      </c>
      <c r="AB620" s="49">
        <f t="shared" si="110"/>
        <v>66.187730000000002</v>
      </c>
      <c r="AC620" s="49">
        <v>20.988660000000003</v>
      </c>
      <c r="AD620" s="49">
        <v>6.3184699999999996</v>
      </c>
      <c r="AE620" s="49">
        <v>4.26464</v>
      </c>
      <c r="AF620" s="49">
        <v>0.59531999999999996</v>
      </c>
      <c r="AG620" s="49">
        <v>7.4256000000000002</v>
      </c>
      <c r="AH620" s="49">
        <v>6.1879999999999997</v>
      </c>
      <c r="AI620" s="49">
        <v>0</v>
      </c>
      <c r="AJ620" s="49">
        <v>0</v>
      </c>
      <c r="AK620" s="49">
        <v>0</v>
      </c>
      <c r="AL620" s="49">
        <v>0</v>
      </c>
      <c r="AM620" s="49">
        <v>0</v>
      </c>
      <c r="AN620" s="49">
        <v>0</v>
      </c>
      <c r="AO620" s="49">
        <v>0</v>
      </c>
      <c r="AP620" s="49">
        <v>27.832639999999998</v>
      </c>
      <c r="AQ620" s="47" t="s">
        <v>1877</v>
      </c>
      <c r="AR620" s="48">
        <v>551.58186999999998</v>
      </c>
      <c r="AT620" s="46" t="s">
        <v>1443</v>
      </c>
      <c r="AU620" s="45">
        <v>0</v>
      </c>
      <c r="AV620" s="44" t="s">
        <v>3791</v>
      </c>
      <c r="AW620" s="43" t="s">
        <v>3792</v>
      </c>
      <c r="AX620" s="42" t="s">
        <v>3250</v>
      </c>
      <c r="AY620" s="41" t="s">
        <v>1444</v>
      </c>
      <c r="AZ620" s="40"/>
      <c r="BA620" s="40"/>
      <c r="BB620" s="40"/>
      <c r="BC620" s="40"/>
      <c r="BD620" s="40"/>
      <c r="BE620" s="40"/>
      <c r="BF620" s="39" t="s">
        <v>2693</v>
      </c>
      <c r="BG620" s="38">
        <v>44865</v>
      </c>
      <c r="BK620" s="37"/>
      <c r="BL620" s="37"/>
      <c r="BM620" s="37"/>
      <c r="BN620" s="32"/>
      <c r="BP620" s="36"/>
      <c r="BQ620" s="36"/>
      <c r="BR620" s="36"/>
      <c r="CE620" s="35">
        <f t="shared" si="111"/>
        <v>416.49200000000002</v>
      </c>
      <c r="CF620" s="33">
        <f t="shared" si="112"/>
        <v>0</v>
      </c>
      <c r="CG620" s="34">
        <f t="shared" si="113"/>
        <v>0</v>
      </c>
      <c r="CH620" s="33">
        <f t="shared" si="114"/>
        <v>0</v>
      </c>
    </row>
    <row r="621" spans="1:86" ht="60" customHeight="1" x14ac:dyDescent="0.25">
      <c r="A621" s="53">
        <v>0</v>
      </c>
      <c r="B621" s="52" t="s">
        <v>2683</v>
      </c>
      <c r="C621" s="51">
        <v>300000004356</v>
      </c>
      <c r="D621" s="51">
        <v>1020205298</v>
      </c>
      <c r="E621" s="50" t="s">
        <v>1878</v>
      </c>
      <c r="F621" s="48">
        <v>0</v>
      </c>
      <c r="G621" s="48">
        <v>0</v>
      </c>
      <c r="H621" s="48">
        <v>0</v>
      </c>
      <c r="I621" s="48">
        <v>0</v>
      </c>
      <c r="J621" s="48">
        <v>0</v>
      </c>
      <c r="K621" s="48">
        <v>0</v>
      </c>
      <c r="L621" s="48">
        <v>0</v>
      </c>
      <c r="M621" s="48">
        <v>0</v>
      </c>
      <c r="N621" s="48">
        <v>0</v>
      </c>
      <c r="O621" s="48">
        <f t="shared" si="107"/>
        <v>47.276009999999999</v>
      </c>
      <c r="P621" s="48">
        <f t="shared" si="108"/>
        <v>40.994200000000006</v>
      </c>
      <c r="Q621" s="48">
        <v>46.142089999999996</v>
      </c>
      <c r="R621" s="48">
        <v>39.860280000000003</v>
      </c>
      <c r="S621" s="48">
        <v>37.690869999999997</v>
      </c>
      <c r="T621" s="48">
        <v>31.40906</v>
      </c>
      <c r="U621" s="48">
        <v>8.4512199999999993</v>
      </c>
      <c r="V621" s="48">
        <v>8.4512199999999993</v>
      </c>
      <c r="W621" s="48">
        <v>0</v>
      </c>
      <c r="X621" s="48">
        <v>0</v>
      </c>
      <c r="Y621" s="48">
        <v>0</v>
      </c>
      <c r="Z621" s="48">
        <v>0</v>
      </c>
      <c r="AA621" s="49">
        <f t="shared" si="109"/>
        <v>1.13392</v>
      </c>
      <c r="AB621" s="49">
        <f t="shared" si="110"/>
        <v>1.13392</v>
      </c>
      <c r="AC621" s="49">
        <v>0</v>
      </c>
      <c r="AD621" s="49">
        <v>0</v>
      </c>
      <c r="AE621" s="49">
        <v>0</v>
      </c>
      <c r="AF621" s="49">
        <v>0</v>
      </c>
      <c r="AG621" s="49">
        <v>0</v>
      </c>
      <c r="AH621" s="49">
        <v>0</v>
      </c>
      <c r="AI621" s="49">
        <v>0</v>
      </c>
      <c r="AJ621" s="49">
        <v>0</v>
      </c>
      <c r="AK621" s="49">
        <v>0</v>
      </c>
      <c r="AL621" s="49">
        <v>0</v>
      </c>
      <c r="AM621" s="49">
        <v>0</v>
      </c>
      <c r="AN621" s="49">
        <v>0</v>
      </c>
      <c r="AO621" s="49">
        <v>0</v>
      </c>
      <c r="AP621" s="49">
        <v>1.13392</v>
      </c>
      <c r="AQ621" s="47" t="s">
        <v>1879</v>
      </c>
      <c r="AR621" s="48">
        <v>40.994200000000006</v>
      </c>
      <c r="AT621" s="46" t="s">
        <v>1443</v>
      </c>
      <c r="AU621" s="45">
        <v>0</v>
      </c>
      <c r="AV621" s="44" t="s">
        <v>3793</v>
      </c>
      <c r="AW621" s="43">
        <v>43889</v>
      </c>
      <c r="AX621" s="42">
        <v>0.45833000000000002</v>
      </c>
      <c r="AY621" s="41">
        <v>15</v>
      </c>
      <c r="AZ621" s="40"/>
      <c r="BA621" s="40"/>
      <c r="BB621" s="40"/>
      <c r="BC621" s="40"/>
      <c r="BD621" s="40"/>
      <c r="BE621" s="40"/>
      <c r="BF621" s="39" t="s">
        <v>2695</v>
      </c>
      <c r="BG621" s="38">
        <v>44742</v>
      </c>
      <c r="BK621" s="37"/>
      <c r="BL621" s="37"/>
      <c r="BM621" s="37"/>
      <c r="BN621" s="32"/>
      <c r="BP621" s="36"/>
      <c r="BQ621" s="36"/>
      <c r="BR621" s="36"/>
      <c r="CE621" s="35">
        <f t="shared" si="111"/>
        <v>0</v>
      </c>
      <c r="CF621" s="33">
        <f t="shared" si="112"/>
        <v>0</v>
      </c>
      <c r="CG621" s="34">
        <f t="shared" si="113"/>
        <v>8.4512199999999993</v>
      </c>
      <c r="CH621" s="33">
        <f t="shared" si="114"/>
        <v>31.40906</v>
      </c>
    </row>
    <row r="622" spans="1:86" ht="60" customHeight="1" x14ac:dyDescent="0.25">
      <c r="A622" s="53">
        <v>0</v>
      </c>
      <c r="B622" s="52" t="s">
        <v>2683</v>
      </c>
      <c r="C622" s="51">
        <v>300000004314</v>
      </c>
      <c r="D622" s="51">
        <v>1020306590</v>
      </c>
      <c r="E622" s="50" t="s">
        <v>1880</v>
      </c>
      <c r="F622" s="48">
        <v>0</v>
      </c>
      <c r="G622" s="48">
        <v>0</v>
      </c>
      <c r="H622" s="48">
        <v>0</v>
      </c>
      <c r="I622" s="48">
        <v>0</v>
      </c>
      <c r="J622" s="48">
        <v>0</v>
      </c>
      <c r="K622" s="48">
        <v>0</v>
      </c>
      <c r="L622" s="48">
        <v>0</v>
      </c>
      <c r="M622" s="48">
        <v>0</v>
      </c>
      <c r="N622" s="48">
        <v>0</v>
      </c>
      <c r="O622" s="48">
        <f t="shared" si="107"/>
        <v>218.48746</v>
      </c>
      <c r="P622" s="48">
        <f t="shared" si="108"/>
        <v>198.06976999999998</v>
      </c>
      <c r="Q622" s="48">
        <v>191.24671000000001</v>
      </c>
      <c r="R622" s="48">
        <v>173.63069999999999</v>
      </c>
      <c r="S622" s="48">
        <v>105.69605</v>
      </c>
      <c r="T622" s="48">
        <v>88.080039999999997</v>
      </c>
      <c r="U622" s="48">
        <v>85.550659999999993</v>
      </c>
      <c r="V622" s="48">
        <v>85.550659999999993</v>
      </c>
      <c r="W622" s="48">
        <v>16.810079999999999</v>
      </c>
      <c r="X622" s="48">
        <v>14.0084</v>
      </c>
      <c r="Y622" s="48">
        <v>0</v>
      </c>
      <c r="Z622" s="48">
        <v>0</v>
      </c>
      <c r="AA622" s="49">
        <f t="shared" si="109"/>
        <v>10.430669999999999</v>
      </c>
      <c r="AB622" s="49">
        <f t="shared" si="110"/>
        <v>10.430669999999999</v>
      </c>
      <c r="AC622" s="49">
        <v>3.20452</v>
      </c>
      <c r="AD622" s="49">
        <v>0.96931</v>
      </c>
      <c r="AE622" s="49">
        <v>0.67715999999999998</v>
      </c>
      <c r="AF622" s="49">
        <v>0.10095999999999999</v>
      </c>
      <c r="AG622" s="49">
        <v>0</v>
      </c>
      <c r="AH622" s="49">
        <v>0</v>
      </c>
      <c r="AI622" s="49">
        <v>0</v>
      </c>
      <c r="AJ622" s="49">
        <v>0</v>
      </c>
      <c r="AK622" s="49">
        <v>0</v>
      </c>
      <c r="AL622" s="49">
        <v>0</v>
      </c>
      <c r="AM622" s="49">
        <v>0</v>
      </c>
      <c r="AN622" s="49">
        <v>0</v>
      </c>
      <c r="AO622" s="49">
        <v>0</v>
      </c>
      <c r="AP622" s="49">
        <v>5.47872</v>
      </c>
      <c r="AQ622" s="47" t="s">
        <v>1881</v>
      </c>
      <c r="AR622" s="48">
        <v>198.06976999999998</v>
      </c>
      <c r="AT622" s="46" t="s">
        <v>1443</v>
      </c>
      <c r="AU622" s="45">
        <v>0</v>
      </c>
      <c r="AV622" s="44" t="s">
        <v>3794</v>
      </c>
      <c r="AW622" s="43">
        <v>44272</v>
      </c>
      <c r="AX622" s="42">
        <v>0.45833000000000002</v>
      </c>
      <c r="AY622" s="41">
        <v>15</v>
      </c>
      <c r="AZ622" s="40"/>
      <c r="BA622" s="40"/>
      <c r="BB622" s="40"/>
      <c r="BC622" s="40"/>
      <c r="BD622" s="40"/>
      <c r="BE622" s="40"/>
      <c r="BF622" s="39" t="s">
        <v>2695</v>
      </c>
      <c r="BG622" s="38">
        <v>44742</v>
      </c>
      <c r="BK622" s="37"/>
      <c r="BL622" s="37"/>
      <c r="BM622" s="37"/>
      <c r="BN622" s="32"/>
      <c r="BP622" s="36"/>
      <c r="BQ622" s="36"/>
      <c r="BR622" s="36"/>
      <c r="CE622" s="35">
        <f t="shared" si="111"/>
        <v>0</v>
      </c>
      <c r="CF622" s="33">
        <f t="shared" si="112"/>
        <v>0</v>
      </c>
      <c r="CG622" s="34">
        <f t="shared" si="113"/>
        <v>85.550659999999993</v>
      </c>
      <c r="CH622" s="33">
        <f t="shared" si="114"/>
        <v>88.080039999999997</v>
      </c>
    </row>
    <row r="623" spans="1:86" ht="45" customHeight="1" x14ac:dyDescent="0.25">
      <c r="A623" s="53">
        <v>0</v>
      </c>
      <c r="B623" s="52" t="s">
        <v>2683</v>
      </c>
      <c r="C623" s="51">
        <v>300000004096</v>
      </c>
      <c r="D623" s="51">
        <v>1020205653</v>
      </c>
      <c r="E623" s="50" t="s">
        <v>1882</v>
      </c>
      <c r="F623" s="48">
        <v>0</v>
      </c>
      <c r="G623" s="48">
        <v>0</v>
      </c>
      <c r="H623" s="48">
        <v>0</v>
      </c>
      <c r="I623" s="48">
        <v>0</v>
      </c>
      <c r="J623" s="48">
        <v>0</v>
      </c>
      <c r="K623" s="48">
        <v>0</v>
      </c>
      <c r="L623" s="48">
        <v>0</v>
      </c>
      <c r="M623" s="48">
        <v>0</v>
      </c>
      <c r="N623" s="48">
        <v>0</v>
      </c>
      <c r="O623" s="48">
        <f t="shared" si="107"/>
        <v>45.84937</v>
      </c>
      <c r="P623" s="48">
        <f t="shared" si="108"/>
        <v>39.563459999999999</v>
      </c>
      <c r="Q623" s="48">
        <v>22.992979999999999</v>
      </c>
      <c r="R623" s="48">
        <v>19.508749999999999</v>
      </c>
      <c r="S623" s="48">
        <v>20.9054</v>
      </c>
      <c r="T623" s="48">
        <v>17.42117</v>
      </c>
      <c r="U623" s="48">
        <v>2.08758</v>
      </c>
      <c r="V623" s="48">
        <v>2.08758</v>
      </c>
      <c r="W623" s="48">
        <v>16.810079999999999</v>
      </c>
      <c r="X623" s="48">
        <v>14.0084</v>
      </c>
      <c r="Y623" s="48">
        <v>0</v>
      </c>
      <c r="Z623" s="48">
        <v>0</v>
      </c>
      <c r="AA623" s="49">
        <f t="shared" si="109"/>
        <v>6.0463099999999992</v>
      </c>
      <c r="AB623" s="49">
        <f t="shared" si="110"/>
        <v>6.0463099999999992</v>
      </c>
      <c r="AC623" s="49">
        <v>3.20452</v>
      </c>
      <c r="AD623" s="49">
        <v>0.96931</v>
      </c>
      <c r="AE623" s="49">
        <v>0.67715999999999998</v>
      </c>
      <c r="AF623" s="49">
        <v>0.10095999999999999</v>
      </c>
      <c r="AG623" s="49">
        <v>0</v>
      </c>
      <c r="AH623" s="49">
        <v>0</v>
      </c>
      <c r="AI623" s="49">
        <v>0</v>
      </c>
      <c r="AJ623" s="49">
        <v>0</v>
      </c>
      <c r="AK623" s="49">
        <v>0</v>
      </c>
      <c r="AL623" s="49">
        <v>0</v>
      </c>
      <c r="AM623" s="49">
        <v>0</v>
      </c>
      <c r="AN623" s="49">
        <v>0</v>
      </c>
      <c r="AO623" s="49">
        <v>0</v>
      </c>
      <c r="AP623" s="49">
        <v>1.09436</v>
      </c>
      <c r="AQ623" s="47" t="s">
        <v>1883</v>
      </c>
      <c r="AR623" s="48">
        <v>39.563459999999999</v>
      </c>
      <c r="AT623" s="46" t="s">
        <v>1443</v>
      </c>
      <c r="AU623" s="45">
        <v>0</v>
      </c>
      <c r="AV623" s="44" t="s">
        <v>3795</v>
      </c>
      <c r="AW623" s="43">
        <v>44097</v>
      </c>
      <c r="AX623" s="42">
        <v>0.45833000000000002</v>
      </c>
      <c r="AY623" s="41">
        <v>15</v>
      </c>
      <c r="AZ623" s="40"/>
      <c r="BA623" s="40"/>
      <c r="BB623" s="40"/>
      <c r="BC623" s="40"/>
      <c r="BD623" s="40"/>
      <c r="BE623" s="40"/>
      <c r="BF623" s="39" t="s">
        <v>2695</v>
      </c>
      <c r="BG623" s="38">
        <v>44742</v>
      </c>
      <c r="BK623" s="37"/>
      <c r="BL623" s="37"/>
      <c r="BM623" s="37"/>
      <c r="BN623" s="32"/>
      <c r="BP623" s="36"/>
      <c r="BQ623" s="36"/>
      <c r="BR623" s="36"/>
      <c r="CE623" s="35">
        <f t="shared" si="111"/>
        <v>0</v>
      </c>
      <c r="CF623" s="33">
        <f t="shared" si="112"/>
        <v>0</v>
      </c>
      <c r="CG623" s="34">
        <f t="shared" si="113"/>
        <v>2.08758</v>
      </c>
      <c r="CH623" s="33">
        <f t="shared" si="114"/>
        <v>17.42117</v>
      </c>
    </row>
    <row r="624" spans="1:86" ht="409.5" customHeight="1" x14ac:dyDescent="0.25">
      <c r="A624" s="53">
        <v>0</v>
      </c>
      <c r="B624" s="52" t="s">
        <v>2683</v>
      </c>
      <c r="C624" s="51">
        <v>300000004190</v>
      </c>
      <c r="D624" s="51">
        <v>1020207396</v>
      </c>
      <c r="E624" s="50" t="s">
        <v>2866</v>
      </c>
      <c r="F624" s="48">
        <v>0</v>
      </c>
      <c r="G624" s="48">
        <v>0</v>
      </c>
      <c r="H624" s="48">
        <v>0</v>
      </c>
      <c r="I624" s="48">
        <v>0</v>
      </c>
      <c r="J624" s="48">
        <v>0</v>
      </c>
      <c r="K624" s="48">
        <v>0</v>
      </c>
      <c r="L624" s="48">
        <v>0</v>
      </c>
      <c r="M624" s="48">
        <v>0</v>
      </c>
      <c r="N624" s="48">
        <v>0</v>
      </c>
      <c r="O624" s="48">
        <f t="shared" si="107"/>
        <v>1265.7787000000001</v>
      </c>
      <c r="P624" s="48">
        <f t="shared" si="108"/>
        <v>1096.7252100000001</v>
      </c>
      <c r="Q624" s="48">
        <v>282.68137000000002</v>
      </c>
      <c r="R624" s="48">
        <v>270.45839000000001</v>
      </c>
      <c r="S624" s="48">
        <v>73.337870000000009</v>
      </c>
      <c r="T624" s="48">
        <v>61.114889999999995</v>
      </c>
      <c r="U624" s="48">
        <v>209.34350000000001</v>
      </c>
      <c r="V624" s="48">
        <v>209.34350000000001</v>
      </c>
      <c r="W624" s="48">
        <v>940.98307999999997</v>
      </c>
      <c r="X624" s="48">
        <v>784.15256999999997</v>
      </c>
      <c r="Y624" s="48">
        <v>0</v>
      </c>
      <c r="Z624" s="48">
        <v>0</v>
      </c>
      <c r="AA624" s="49">
        <f t="shared" si="109"/>
        <v>42.114250000000006</v>
      </c>
      <c r="AB624" s="49">
        <f t="shared" si="110"/>
        <v>42.114250000000006</v>
      </c>
      <c r="AC624" s="49">
        <v>28.597390000000001</v>
      </c>
      <c r="AD624" s="49">
        <v>8.3548100000000005</v>
      </c>
      <c r="AE624" s="49">
        <v>4.4296299999999995</v>
      </c>
      <c r="AF624" s="49">
        <v>0.73241999999999996</v>
      </c>
      <c r="AG624" s="49">
        <v>0</v>
      </c>
      <c r="AH624" s="49">
        <v>0</v>
      </c>
      <c r="AI624" s="49">
        <v>0</v>
      </c>
      <c r="AJ624" s="49">
        <v>0</v>
      </c>
      <c r="AK624" s="49">
        <v>0</v>
      </c>
      <c r="AL624" s="49">
        <v>0</v>
      </c>
      <c r="AM624" s="49">
        <v>0</v>
      </c>
      <c r="AN624" s="49">
        <v>0</v>
      </c>
      <c r="AO624" s="49">
        <v>0</v>
      </c>
      <c r="AP624" s="49">
        <v>0</v>
      </c>
      <c r="AQ624" s="47" t="s">
        <v>3796</v>
      </c>
      <c r="AR624" s="48">
        <v>0</v>
      </c>
      <c r="AT624" s="46" t="s">
        <v>1443</v>
      </c>
      <c r="AU624" s="45">
        <v>0</v>
      </c>
      <c r="AV624" s="44" t="s">
        <v>3797</v>
      </c>
      <c r="AW624" s="43" t="s">
        <v>3798</v>
      </c>
      <c r="AX624" s="42" t="s">
        <v>3799</v>
      </c>
      <c r="AY624" s="41" t="s">
        <v>3800</v>
      </c>
      <c r="AZ624" s="40"/>
      <c r="BA624" s="40"/>
      <c r="BB624" s="40"/>
      <c r="BC624" s="40"/>
      <c r="BD624" s="40"/>
      <c r="BE624" s="40"/>
      <c r="BF624" s="39">
        <v>0</v>
      </c>
      <c r="BG624" s="38">
        <v>0</v>
      </c>
      <c r="BK624" s="37"/>
      <c r="BL624" s="37"/>
      <c r="BM624" s="37"/>
      <c r="BN624" s="32"/>
      <c r="BP624" s="36"/>
      <c r="BQ624" s="36"/>
      <c r="BR624" s="36"/>
      <c r="CE624" s="35">
        <f t="shared" si="111"/>
        <v>0</v>
      </c>
      <c r="CF624" s="33">
        <f t="shared" si="112"/>
        <v>0</v>
      </c>
      <c r="CG624" s="34">
        <f t="shared" si="113"/>
        <v>209.34350000000001</v>
      </c>
      <c r="CH624" s="33">
        <f t="shared" si="114"/>
        <v>61.114889999999995</v>
      </c>
    </row>
    <row r="625" spans="1:86" ht="330" customHeight="1" x14ac:dyDescent="0.25">
      <c r="A625" s="53">
        <v>0</v>
      </c>
      <c r="B625" s="52" t="s">
        <v>2683</v>
      </c>
      <c r="C625" s="51">
        <v>300000004248</v>
      </c>
      <c r="D625" s="51">
        <v>1020207394</v>
      </c>
      <c r="E625" s="50" t="s">
        <v>2867</v>
      </c>
      <c r="F625" s="48">
        <v>0</v>
      </c>
      <c r="G625" s="48">
        <v>0</v>
      </c>
      <c r="H625" s="48">
        <v>0</v>
      </c>
      <c r="I625" s="48">
        <v>0</v>
      </c>
      <c r="J625" s="48">
        <v>0</v>
      </c>
      <c r="K625" s="48">
        <v>0</v>
      </c>
      <c r="L625" s="48">
        <v>0</v>
      </c>
      <c r="M625" s="48">
        <v>0</v>
      </c>
      <c r="N625" s="48">
        <v>0</v>
      </c>
      <c r="O625" s="48">
        <f t="shared" si="107"/>
        <v>325.12121000000002</v>
      </c>
      <c r="P625" s="48">
        <f t="shared" si="108"/>
        <v>278.24873000000002</v>
      </c>
      <c r="Q625" s="48">
        <v>56.836559999999992</v>
      </c>
      <c r="R625" s="48">
        <v>53.838560000000001</v>
      </c>
      <c r="S625" s="48">
        <v>17.98799</v>
      </c>
      <c r="T625" s="48">
        <v>14.989990000000001</v>
      </c>
      <c r="U625" s="48">
        <v>38.848570000000002</v>
      </c>
      <c r="V625" s="48">
        <v>38.848570000000002</v>
      </c>
      <c r="W625" s="48">
        <v>263.24691000000001</v>
      </c>
      <c r="X625" s="48">
        <v>219.37243000000001</v>
      </c>
      <c r="Y625" s="48">
        <v>0</v>
      </c>
      <c r="Z625" s="48">
        <v>0</v>
      </c>
      <c r="AA625" s="49">
        <f t="shared" si="109"/>
        <v>5.0377400000000003</v>
      </c>
      <c r="AB625" s="49">
        <f t="shared" si="110"/>
        <v>5.0377400000000003</v>
      </c>
      <c r="AC625" s="49">
        <v>3.4249800000000001</v>
      </c>
      <c r="AD625" s="49">
        <v>0.99895</v>
      </c>
      <c r="AE625" s="49">
        <v>0.52568000000000004</v>
      </c>
      <c r="AF625" s="49">
        <v>8.813E-2</v>
      </c>
      <c r="AG625" s="49">
        <v>0</v>
      </c>
      <c r="AH625" s="49">
        <v>0</v>
      </c>
      <c r="AI625" s="49">
        <v>0</v>
      </c>
      <c r="AJ625" s="49">
        <v>0</v>
      </c>
      <c r="AK625" s="49">
        <v>0</v>
      </c>
      <c r="AL625" s="49">
        <v>0</v>
      </c>
      <c r="AM625" s="49">
        <v>0</v>
      </c>
      <c r="AN625" s="49">
        <v>0</v>
      </c>
      <c r="AO625" s="49">
        <v>0</v>
      </c>
      <c r="AP625" s="49">
        <v>0</v>
      </c>
      <c r="AQ625" s="47" t="s">
        <v>3801</v>
      </c>
      <c r="AR625" s="48">
        <v>0</v>
      </c>
      <c r="AT625" s="46" t="s">
        <v>1443</v>
      </c>
      <c r="AU625" s="45">
        <v>0</v>
      </c>
      <c r="AV625" s="44" t="s">
        <v>3802</v>
      </c>
      <c r="AW625" s="43" t="s">
        <v>3803</v>
      </c>
      <c r="AX625" s="42" t="s">
        <v>3804</v>
      </c>
      <c r="AY625" s="41" t="s">
        <v>3805</v>
      </c>
      <c r="AZ625" s="40"/>
      <c r="BA625" s="40"/>
      <c r="BB625" s="40"/>
      <c r="BC625" s="40"/>
      <c r="BD625" s="40"/>
      <c r="BE625" s="40"/>
      <c r="BF625" s="39">
        <v>0</v>
      </c>
      <c r="BG625" s="38">
        <v>0</v>
      </c>
      <c r="BK625" s="37"/>
      <c r="BL625" s="37"/>
      <c r="BM625" s="37"/>
      <c r="BN625" s="32"/>
      <c r="BP625" s="36"/>
      <c r="BQ625" s="36"/>
      <c r="BR625" s="36"/>
      <c r="CE625" s="35">
        <f t="shared" si="111"/>
        <v>0</v>
      </c>
      <c r="CF625" s="33">
        <f t="shared" si="112"/>
        <v>0</v>
      </c>
      <c r="CG625" s="34">
        <f t="shared" si="113"/>
        <v>38.848570000000002</v>
      </c>
      <c r="CH625" s="33">
        <f t="shared" si="114"/>
        <v>14.989990000000001</v>
      </c>
    </row>
    <row r="626" spans="1:86" ht="409.5" customHeight="1" x14ac:dyDescent="0.25">
      <c r="A626" s="53">
        <v>0</v>
      </c>
      <c r="B626" s="52" t="s">
        <v>2683</v>
      </c>
      <c r="C626" s="51">
        <v>300000004256</v>
      </c>
      <c r="D626" s="51">
        <v>1020207395</v>
      </c>
      <c r="E626" s="50" t="s">
        <v>2868</v>
      </c>
      <c r="F626" s="48">
        <v>0</v>
      </c>
      <c r="G626" s="48">
        <v>0</v>
      </c>
      <c r="H626" s="48">
        <v>0</v>
      </c>
      <c r="I626" s="48">
        <v>0</v>
      </c>
      <c r="J626" s="48">
        <v>0</v>
      </c>
      <c r="K626" s="48">
        <v>0</v>
      </c>
      <c r="L626" s="48">
        <v>0</v>
      </c>
      <c r="M626" s="48">
        <v>0</v>
      </c>
      <c r="N626" s="48">
        <v>0</v>
      </c>
      <c r="O626" s="48">
        <f t="shared" si="107"/>
        <v>259.18227999999999</v>
      </c>
      <c r="P626" s="48">
        <f t="shared" si="108"/>
        <v>226.34696999999997</v>
      </c>
      <c r="Q626" s="48">
        <v>69.171009999999995</v>
      </c>
      <c r="R626" s="48">
        <v>66.822299999999998</v>
      </c>
      <c r="S626" s="48">
        <v>14.092280000000001</v>
      </c>
      <c r="T626" s="48">
        <v>11.74357</v>
      </c>
      <c r="U626" s="48">
        <v>55.078730000000007</v>
      </c>
      <c r="V626" s="48">
        <v>55.078730000000007</v>
      </c>
      <c r="W626" s="48">
        <v>182.9196</v>
      </c>
      <c r="X626" s="48">
        <v>152.43299999999999</v>
      </c>
      <c r="Y626" s="48">
        <v>0</v>
      </c>
      <c r="Z626" s="48">
        <v>0</v>
      </c>
      <c r="AA626" s="49">
        <f t="shared" si="109"/>
        <v>7.0916700000000006</v>
      </c>
      <c r="AB626" s="49">
        <f t="shared" si="110"/>
        <v>7.0916700000000006</v>
      </c>
      <c r="AC626" s="49">
        <v>4.81595</v>
      </c>
      <c r="AD626" s="49">
        <v>1.40683</v>
      </c>
      <c r="AE626" s="49">
        <v>0.74551000000000001</v>
      </c>
      <c r="AF626" s="49">
        <v>0.12338</v>
      </c>
      <c r="AG626" s="49">
        <v>0</v>
      </c>
      <c r="AH626" s="49">
        <v>0</v>
      </c>
      <c r="AI626" s="49">
        <v>0</v>
      </c>
      <c r="AJ626" s="49">
        <v>0</v>
      </c>
      <c r="AK626" s="49">
        <v>0</v>
      </c>
      <c r="AL626" s="49">
        <v>0</v>
      </c>
      <c r="AM626" s="49">
        <v>0</v>
      </c>
      <c r="AN626" s="49">
        <v>0</v>
      </c>
      <c r="AO626" s="49">
        <v>0</v>
      </c>
      <c r="AP626" s="49">
        <v>0</v>
      </c>
      <c r="AQ626" s="47" t="s">
        <v>3806</v>
      </c>
      <c r="AR626" s="48">
        <v>0</v>
      </c>
      <c r="AT626" s="46" t="s">
        <v>1443</v>
      </c>
      <c r="AU626" s="45">
        <v>0</v>
      </c>
      <c r="AV626" s="44" t="s">
        <v>3807</v>
      </c>
      <c r="AW626" s="43" t="s">
        <v>3808</v>
      </c>
      <c r="AX626" s="42" t="s">
        <v>3809</v>
      </c>
      <c r="AY626" s="41" t="s">
        <v>3810</v>
      </c>
      <c r="AZ626" s="40"/>
      <c r="BA626" s="40"/>
      <c r="BB626" s="40"/>
      <c r="BC626" s="40"/>
      <c r="BD626" s="40"/>
      <c r="BE626" s="40"/>
      <c r="BF626" s="39">
        <v>0</v>
      </c>
      <c r="BG626" s="38">
        <v>0</v>
      </c>
      <c r="BK626" s="37"/>
      <c r="BL626" s="37"/>
      <c r="BM626" s="37"/>
      <c r="BN626" s="32"/>
      <c r="BP626" s="36"/>
      <c r="BQ626" s="36"/>
      <c r="BR626" s="36"/>
      <c r="CE626" s="35">
        <f t="shared" si="111"/>
        <v>0</v>
      </c>
      <c r="CF626" s="33">
        <f t="shared" si="112"/>
        <v>0</v>
      </c>
      <c r="CG626" s="34">
        <f t="shared" si="113"/>
        <v>55.078730000000007</v>
      </c>
      <c r="CH626" s="33">
        <f t="shared" si="114"/>
        <v>11.74357</v>
      </c>
    </row>
    <row r="627" spans="1:86" ht="60" customHeight="1" x14ac:dyDescent="0.25">
      <c r="A627" s="53">
        <v>0</v>
      </c>
      <c r="B627" s="52" t="s">
        <v>2683</v>
      </c>
      <c r="C627" s="51">
        <v>300000004447</v>
      </c>
      <c r="D627" s="51">
        <v>1020205829</v>
      </c>
      <c r="E627" s="50" t="s">
        <v>2869</v>
      </c>
      <c r="F627" s="48">
        <v>0</v>
      </c>
      <c r="G627" s="48">
        <v>0</v>
      </c>
      <c r="H627" s="48">
        <v>0</v>
      </c>
      <c r="I627" s="48">
        <v>0</v>
      </c>
      <c r="J627" s="48">
        <v>0</v>
      </c>
      <c r="K627" s="48">
        <v>0</v>
      </c>
      <c r="L627" s="48">
        <v>0</v>
      </c>
      <c r="M627" s="48">
        <v>0</v>
      </c>
      <c r="N627" s="48">
        <v>0</v>
      </c>
      <c r="O627" s="48">
        <f t="shared" si="107"/>
        <v>5.9320299999999992</v>
      </c>
      <c r="P627" s="48">
        <f t="shared" si="108"/>
        <v>5.9320299999999992</v>
      </c>
      <c r="Q627" s="48">
        <v>4.9356799999999996</v>
      </c>
      <c r="R627" s="48">
        <v>4.9356799999999996</v>
      </c>
      <c r="S627" s="48">
        <v>0</v>
      </c>
      <c r="T627" s="48">
        <v>0</v>
      </c>
      <c r="U627" s="48">
        <v>4.9356799999999996</v>
      </c>
      <c r="V627" s="48">
        <v>4.9356799999999996</v>
      </c>
      <c r="W627" s="48">
        <v>0</v>
      </c>
      <c r="X627" s="48">
        <v>0</v>
      </c>
      <c r="Y627" s="48">
        <v>0</v>
      </c>
      <c r="Z627" s="48">
        <v>0</v>
      </c>
      <c r="AA627" s="49">
        <f t="shared" si="109"/>
        <v>0.99635000000000007</v>
      </c>
      <c r="AB627" s="49">
        <f t="shared" si="110"/>
        <v>0.99635000000000007</v>
      </c>
      <c r="AC627" s="49">
        <v>0.68679000000000001</v>
      </c>
      <c r="AD627" s="49">
        <v>0.19653000000000001</v>
      </c>
      <c r="AE627" s="49">
        <v>9.4420000000000004E-2</v>
      </c>
      <c r="AF627" s="49">
        <v>1.8610000000000002E-2</v>
      </c>
      <c r="AG627" s="49">
        <v>0</v>
      </c>
      <c r="AH627" s="49">
        <v>0</v>
      </c>
      <c r="AI627" s="49">
        <v>0</v>
      </c>
      <c r="AJ627" s="49">
        <v>0</v>
      </c>
      <c r="AK627" s="49">
        <v>0</v>
      </c>
      <c r="AL627" s="49">
        <v>0</v>
      </c>
      <c r="AM627" s="49">
        <v>0</v>
      </c>
      <c r="AN627" s="49">
        <v>0</v>
      </c>
      <c r="AO627" s="49">
        <v>0</v>
      </c>
      <c r="AP627" s="49">
        <v>0</v>
      </c>
      <c r="AQ627" s="47" t="s">
        <v>3811</v>
      </c>
      <c r="AR627" s="48">
        <v>0</v>
      </c>
      <c r="AT627" s="46" t="s">
        <v>1443</v>
      </c>
      <c r="AU627" s="45">
        <v>0</v>
      </c>
      <c r="AV627" s="44" t="s">
        <v>3812</v>
      </c>
      <c r="AW627" s="43" t="s">
        <v>3813</v>
      </c>
      <c r="AX627" s="42" t="s">
        <v>3250</v>
      </c>
      <c r="AY627" s="41" t="s">
        <v>3814</v>
      </c>
      <c r="AZ627" s="40"/>
      <c r="BA627" s="40"/>
      <c r="BB627" s="40"/>
      <c r="BC627" s="40"/>
      <c r="BD627" s="40"/>
      <c r="BE627" s="40"/>
      <c r="BF627" s="39">
        <v>0</v>
      </c>
      <c r="BG627" s="38">
        <v>0</v>
      </c>
      <c r="BK627" s="37"/>
      <c r="BL627" s="37"/>
      <c r="BM627" s="37"/>
      <c r="BN627" s="32"/>
      <c r="BP627" s="36"/>
      <c r="BQ627" s="36"/>
      <c r="BR627" s="36"/>
      <c r="CE627" s="35">
        <f t="shared" si="111"/>
        <v>0</v>
      </c>
      <c r="CF627" s="33">
        <f t="shared" si="112"/>
        <v>0</v>
      </c>
      <c r="CG627" s="34">
        <f t="shared" si="113"/>
        <v>4.9356799999999996</v>
      </c>
      <c r="CH627" s="33">
        <f t="shared" si="114"/>
        <v>0</v>
      </c>
    </row>
    <row r="628" spans="1:86" ht="60" customHeight="1" x14ac:dyDescent="0.25">
      <c r="A628" s="53">
        <v>0</v>
      </c>
      <c r="B628" s="52" t="s">
        <v>2683</v>
      </c>
      <c r="C628" s="51">
        <v>300000004428</v>
      </c>
      <c r="D628" s="51">
        <v>1020204359</v>
      </c>
      <c r="E628" s="50" t="s">
        <v>2870</v>
      </c>
      <c r="F628" s="48">
        <v>0</v>
      </c>
      <c r="G628" s="48">
        <v>0</v>
      </c>
      <c r="H628" s="48">
        <v>0</v>
      </c>
      <c r="I628" s="48">
        <v>0</v>
      </c>
      <c r="J628" s="48">
        <v>0</v>
      </c>
      <c r="K628" s="48">
        <v>0</v>
      </c>
      <c r="L628" s="48">
        <v>0</v>
      </c>
      <c r="M628" s="48">
        <v>0</v>
      </c>
      <c r="N628" s="48">
        <v>0</v>
      </c>
      <c r="O628" s="48">
        <f t="shared" si="107"/>
        <v>48.181049999999999</v>
      </c>
      <c r="P628" s="48">
        <f t="shared" si="108"/>
        <v>48.181049999999999</v>
      </c>
      <c r="Q628" s="48">
        <v>47.184699999999999</v>
      </c>
      <c r="R628" s="48">
        <v>47.184699999999999</v>
      </c>
      <c r="S628" s="48">
        <v>0</v>
      </c>
      <c r="T628" s="48">
        <v>0</v>
      </c>
      <c r="U628" s="48">
        <v>47.184699999999999</v>
      </c>
      <c r="V628" s="48">
        <v>47.184699999999999</v>
      </c>
      <c r="W628" s="48">
        <v>0</v>
      </c>
      <c r="X628" s="48">
        <v>0</v>
      </c>
      <c r="Y628" s="48">
        <v>0</v>
      </c>
      <c r="Z628" s="48">
        <v>0</v>
      </c>
      <c r="AA628" s="49">
        <f t="shared" si="109"/>
        <v>0.99635000000000007</v>
      </c>
      <c r="AB628" s="49">
        <f t="shared" si="110"/>
        <v>0.99635000000000007</v>
      </c>
      <c r="AC628" s="49">
        <v>0.68679000000000001</v>
      </c>
      <c r="AD628" s="49">
        <v>0.19653000000000001</v>
      </c>
      <c r="AE628" s="49">
        <v>9.4420000000000004E-2</v>
      </c>
      <c r="AF628" s="49">
        <v>1.8610000000000002E-2</v>
      </c>
      <c r="AG628" s="49">
        <v>0</v>
      </c>
      <c r="AH628" s="49">
        <v>0</v>
      </c>
      <c r="AI628" s="49">
        <v>0</v>
      </c>
      <c r="AJ628" s="49">
        <v>0</v>
      </c>
      <c r="AK628" s="49">
        <v>0</v>
      </c>
      <c r="AL628" s="49">
        <v>0</v>
      </c>
      <c r="AM628" s="49">
        <v>0</v>
      </c>
      <c r="AN628" s="49">
        <v>0</v>
      </c>
      <c r="AO628" s="49">
        <v>0</v>
      </c>
      <c r="AP628" s="49">
        <v>0</v>
      </c>
      <c r="AQ628" s="47" t="s">
        <v>3815</v>
      </c>
      <c r="AR628" s="48">
        <v>0</v>
      </c>
      <c r="AT628" s="46" t="s">
        <v>1651</v>
      </c>
      <c r="AU628" s="45">
        <v>1</v>
      </c>
      <c r="AV628" s="44" t="s">
        <v>3816</v>
      </c>
      <c r="AW628" s="43">
        <v>43518</v>
      </c>
      <c r="AX628" s="42">
        <v>13.317</v>
      </c>
      <c r="AY628" s="41">
        <v>7</v>
      </c>
      <c r="AZ628" s="40"/>
      <c r="BA628" s="40"/>
      <c r="BB628" s="40"/>
      <c r="BC628" s="40"/>
      <c r="BD628" s="40"/>
      <c r="BE628" s="40"/>
      <c r="BF628" s="39">
        <v>0</v>
      </c>
      <c r="BG628" s="38">
        <v>0</v>
      </c>
      <c r="BK628" s="37"/>
      <c r="BL628" s="37"/>
      <c r="BM628" s="37"/>
      <c r="BN628" s="32"/>
      <c r="BP628" s="36"/>
      <c r="BQ628" s="36"/>
      <c r="BR628" s="36"/>
      <c r="CE628" s="35">
        <f t="shared" si="111"/>
        <v>0</v>
      </c>
      <c r="CF628" s="33">
        <f t="shared" si="112"/>
        <v>0</v>
      </c>
      <c r="CG628" s="34">
        <f t="shared" si="113"/>
        <v>47.184699999999999</v>
      </c>
      <c r="CH628" s="33">
        <f t="shared" si="114"/>
        <v>0</v>
      </c>
    </row>
    <row r="629" spans="1:86" ht="45" customHeight="1" x14ac:dyDescent="0.25">
      <c r="A629" s="53">
        <v>0</v>
      </c>
      <c r="B629" s="52" t="s">
        <v>2683</v>
      </c>
      <c r="C629" s="51">
        <v>300000004397</v>
      </c>
      <c r="D629" s="51">
        <v>1020206641</v>
      </c>
      <c r="E629" s="119" t="s">
        <v>2871</v>
      </c>
      <c r="F629" s="48">
        <v>0</v>
      </c>
      <c r="G629" s="48">
        <v>0</v>
      </c>
      <c r="H629" s="48">
        <v>0</v>
      </c>
      <c r="I629" s="48">
        <v>0</v>
      </c>
      <c r="J629" s="48">
        <v>0</v>
      </c>
      <c r="K629" s="48">
        <v>0</v>
      </c>
      <c r="L629" s="48">
        <v>0</v>
      </c>
      <c r="M629" s="48">
        <v>0</v>
      </c>
      <c r="N629" s="48">
        <v>0</v>
      </c>
      <c r="O629" s="48">
        <f t="shared" si="107"/>
        <v>13.457850000000001</v>
      </c>
      <c r="P629" s="48">
        <f t="shared" si="108"/>
        <v>13.457850000000001</v>
      </c>
      <c r="Q629" s="48">
        <v>13.457850000000001</v>
      </c>
      <c r="R629" s="48">
        <v>13.457850000000001</v>
      </c>
      <c r="S629" s="48">
        <v>0</v>
      </c>
      <c r="T629" s="48">
        <v>0</v>
      </c>
      <c r="U629" s="48">
        <v>13.457850000000001</v>
      </c>
      <c r="V629" s="48">
        <v>13.457850000000001</v>
      </c>
      <c r="W629" s="48">
        <v>0</v>
      </c>
      <c r="X629" s="48">
        <v>0</v>
      </c>
      <c r="Y629" s="48">
        <v>0</v>
      </c>
      <c r="Z629" s="48">
        <v>0</v>
      </c>
      <c r="AA629" s="49">
        <f t="shared" si="109"/>
        <v>0</v>
      </c>
      <c r="AB629" s="49">
        <f t="shared" si="110"/>
        <v>0</v>
      </c>
      <c r="AC629" s="49">
        <v>0</v>
      </c>
      <c r="AD629" s="49">
        <v>0</v>
      </c>
      <c r="AE629" s="49">
        <v>0</v>
      </c>
      <c r="AF629" s="49">
        <v>0</v>
      </c>
      <c r="AG629" s="49">
        <v>0</v>
      </c>
      <c r="AH629" s="49">
        <v>0</v>
      </c>
      <c r="AI629" s="49">
        <v>0</v>
      </c>
      <c r="AJ629" s="49">
        <v>0</v>
      </c>
      <c r="AK629" s="49">
        <v>0</v>
      </c>
      <c r="AL629" s="49">
        <v>0</v>
      </c>
      <c r="AM629" s="49">
        <v>0</v>
      </c>
      <c r="AN629" s="49">
        <v>0</v>
      </c>
      <c r="AO629" s="49">
        <v>0</v>
      </c>
      <c r="AP629" s="49">
        <v>0</v>
      </c>
      <c r="AQ629" s="47" t="s">
        <v>3817</v>
      </c>
      <c r="AR629" s="48">
        <v>0</v>
      </c>
      <c r="AT629" s="46" t="s">
        <v>1443</v>
      </c>
      <c r="AU629" s="45">
        <v>0</v>
      </c>
      <c r="AV629" s="44" t="s">
        <v>3818</v>
      </c>
      <c r="AW629" s="43">
        <v>44446</v>
      </c>
      <c r="AX629" s="42">
        <v>0.45833000000000002</v>
      </c>
      <c r="AY629" s="41">
        <v>15</v>
      </c>
      <c r="AZ629" s="40"/>
      <c r="BA629" s="40"/>
      <c r="BB629" s="40"/>
      <c r="BC629" s="40"/>
      <c r="BD629" s="40"/>
      <c r="BE629" s="40"/>
      <c r="BF629" s="39">
        <v>0</v>
      </c>
      <c r="BG629" s="38">
        <v>0</v>
      </c>
      <c r="BK629" s="37"/>
      <c r="BL629" s="37"/>
      <c r="BM629" s="37"/>
      <c r="BN629" s="32"/>
      <c r="BP629" s="36"/>
      <c r="BQ629" s="36"/>
      <c r="BR629" s="36"/>
      <c r="CE629" s="35">
        <f t="shared" si="111"/>
        <v>0</v>
      </c>
      <c r="CF629" s="33">
        <f t="shared" si="112"/>
        <v>0</v>
      </c>
      <c r="CG629" s="34">
        <f t="shared" si="113"/>
        <v>13.457850000000001</v>
      </c>
      <c r="CH629" s="33">
        <f t="shared" si="114"/>
        <v>0</v>
      </c>
    </row>
    <row r="630" spans="1:86" ht="45" customHeight="1" x14ac:dyDescent="0.25">
      <c r="A630" s="53">
        <v>0</v>
      </c>
      <c r="B630" s="52" t="s">
        <v>2683</v>
      </c>
      <c r="C630" s="51">
        <v>300000004430</v>
      </c>
      <c r="D630" s="51">
        <v>1020206918</v>
      </c>
      <c r="E630" s="50" t="s">
        <v>2872</v>
      </c>
      <c r="F630" s="48">
        <v>0</v>
      </c>
      <c r="G630" s="48">
        <v>0</v>
      </c>
      <c r="H630" s="48">
        <v>0</v>
      </c>
      <c r="I630" s="48">
        <v>0</v>
      </c>
      <c r="J630" s="48">
        <v>0</v>
      </c>
      <c r="K630" s="48">
        <v>0</v>
      </c>
      <c r="L630" s="48">
        <v>0</v>
      </c>
      <c r="M630" s="48">
        <v>0</v>
      </c>
      <c r="N630" s="48">
        <v>0</v>
      </c>
      <c r="O630" s="48">
        <f t="shared" si="107"/>
        <v>33.946420000000003</v>
      </c>
      <c r="P630" s="48">
        <f t="shared" si="108"/>
        <v>33.946420000000003</v>
      </c>
      <c r="Q630" s="48">
        <v>33.946420000000003</v>
      </c>
      <c r="R630" s="48">
        <v>33.946420000000003</v>
      </c>
      <c r="S630" s="48">
        <v>0</v>
      </c>
      <c r="T630" s="48">
        <v>0</v>
      </c>
      <c r="U630" s="48">
        <v>33.946420000000003</v>
      </c>
      <c r="V630" s="48">
        <v>33.946420000000003</v>
      </c>
      <c r="W630" s="48">
        <v>0</v>
      </c>
      <c r="X630" s="48">
        <v>0</v>
      </c>
      <c r="Y630" s="48">
        <v>0</v>
      </c>
      <c r="Z630" s="48">
        <v>0</v>
      </c>
      <c r="AA630" s="49">
        <f t="shared" si="109"/>
        <v>0</v>
      </c>
      <c r="AB630" s="49">
        <f t="shared" si="110"/>
        <v>0</v>
      </c>
      <c r="AC630" s="49">
        <v>0</v>
      </c>
      <c r="AD630" s="49">
        <v>0</v>
      </c>
      <c r="AE630" s="49">
        <v>0</v>
      </c>
      <c r="AF630" s="49">
        <v>0</v>
      </c>
      <c r="AG630" s="49">
        <v>0</v>
      </c>
      <c r="AH630" s="49">
        <v>0</v>
      </c>
      <c r="AI630" s="49">
        <v>0</v>
      </c>
      <c r="AJ630" s="49">
        <v>0</v>
      </c>
      <c r="AK630" s="49">
        <v>0</v>
      </c>
      <c r="AL630" s="49">
        <v>0</v>
      </c>
      <c r="AM630" s="49">
        <v>0</v>
      </c>
      <c r="AN630" s="49">
        <v>0</v>
      </c>
      <c r="AO630" s="49">
        <v>0</v>
      </c>
      <c r="AP630" s="49">
        <v>0</v>
      </c>
      <c r="AQ630" s="47" t="s">
        <v>3819</v>
      </c>
      <c r="AR630" s="48">
        <v>0</v>
      </c>
      <c r="AT630" s="46" t="s">
        <v>1443</v>
      </c>
      <c r="AU630" s="45">
        <v>0</v>
      </c>
      <c r="AV630" s="44" t="s">
        <v>3820</v>
      </c>
      <c r="AW630" s="43">
        <v>44152</v>
      </c>
      <c r="AX630" s="42">
        <v>0.45833000000000002</v>
      </c>
      <c r="AY630" s="41">
        <v>15</v>
      </c>
      <c r="AZ630" s="40"/>
      <c r="BA630" s="40"/>
      <c r="BB630" s="40"/>
      <c r="BC630" s="40"/>
      <c r="BD630" s="40"/>
      <c r="BE630" s="40"/>
      <c r="BF630" s="39">
        <v>0</v>
      </c>
      <c r="BG630" s="38">
        <v>0</v>
      </c>
      <c r="BK630" s="37"/>
      <c r="BL630" s="37"/>
      <c r="BM630" s="37"/>
      <c r="BN630" s="32"/>
      <c r="BP630" s="36"/>
      <c r="BQ630" s="36"/>
      <c r="BR630" s="36"/>
      <c r="CE630" s="35">
        <f t="shared" si="111"/>
        <v>0</v>
      </c>
      <c r="CF630" s="33">
        <f t="shared" si="112"/>
        <v>0</v>
      </c>
      <c r="CG630" s="34">
        <f t="shared" si="113"/>
        <v>33.946420000000003</v>
      </c>
      <c r="CH630" s="33">
        <f t="shared" si="114"/>
        <v>0</v>
      </c>
    </row>
    <row r="631" spans="1:86" ht="45" customHeight="1" x14ac:dyDescent="0.25">
      <c r="A631" s="53">
        <v>0</v>
      </c>
      <c r="B631" s="52" t="s">
        <v>2683</v>
      </c>
      <c r="C631" s="51">
        <v>300000004417</v>
      </c>
      <c r="D631" s="51">
        <v>1020306523</v>
      </c>
      <c r="E631" s="119" t="s">
        <v>2873</v>
      </c>
      <c r="F631" s="48">
        <v>0</v>
      </c>
      <c r="G631" s="48">
        <v>0</v>
      </c>
      <c r="H631" s="48">
        <v>0</v>
      </c>
      <c r="I631" s="48">
        <v>0</v>
      </c>
      <c r="J631" s="48">
        <v>0</v>
      </c>
      <c r="K631" s="48">
        <v>0</v>
      </c>
      <c r="L631" s="48">
        <v>0</v>
      </c>
      <c r="M631" s="48">
        <v>0</v>
      </c>
      <c r="N631" s="48">
        <v>0</v>
      </c>
      <c r="O631" s="48">
        <f t="shared" si="107"/>
        <v>14.543710000000001</v>
      </c>
      <c r="P631" s="48">
        <f t="shared" si="108"/>
        <v>14.543710000000001</v>
      </c>
      <c r="Q631" s="48">
        <v>14.543710000000001</v>
      </c>
      <c r="R631" s="48">
        <v>14.543710000000001</v>
      </c>
      <c r="S631" s="48">
        <v>0</v>
      </c>
      <c r="T631" s="48">
        <v>0</v>
      </c>
      <c r="U631" s="48">
        <v>14.543710000000001</v>
      </c>
      <c r="V631" s="48">
        <v>14.543710000000001</v>
      </c>
      <c r="W631" s="48">
        <v>0</v>
      </c>
      <c r="X631" s="48">
        <v>0</v>
      </c>
      <c r="Y631" s="48">
        <v>0</v>
      </c>
      <c r="Z631" s="48">
        <v>0</v>
      </c>
      <c r="AA631" s="49">
        <f t="shared" si="109"/>
        <v>0</v>
      </c>
      <c r="AB631" s="49">
        <f t="shared" si="110"/>
        <v>0</v>
      </c>
      <c r="AC631" s="49">
        <v>0</v>
      </c>
      <c r="AD631" s="49">
        <v>0</v>
      </c>
      <c r="AE631" s="49">
        <v>0</v>
      </c>
      <c r="AF631" s="49">
        <v>0</v>
      </c>
      <c r="AG631" s="49">
        <v>0</v>
      </c>
      <c r="AH631" s="49">
        <v>0</v>
      </c>
      <c r="AI631" s="49">
        <v>0</v>
      </c>
      <c r="AJ631" s="49">
        <v>0</v>
      </c>
      <c r="AK631" s="49">
        <v>0</v>
      </c>
      <c r="AL631" s="49">
        <v>0</v>
      </c>
      <c r="AM631" s="49">
        <v>0</v>
      </c>
      <c r="AN631" s="49">
        <v>0</v>
      </c>
      <c r="AO631" s="49">
        <v>0</v>
      </c>
      <c r="AP631" s="49">
        <v>0</v>
      </c>
      <c r="AQ631" s="47" t="s">
        <v>3821</v>
      </c>
      <c r="AR631" s="48">
        <v>0</v>
      </c>
      <c r="AT631" s="46" t="s">
        <v>1443</v>
      </c>
      <c r="AU631" s="45">
        <v>0</v>
      </c>
      <c r="AV631" s="44" t="s">
        <v>3822</v>
      </c>
      <c r="AW631" s="43">
        <v>44375</v>
      </c>
      <c r="AX631" s="42">
        <v>0.45833000000000002</v>
      </c>
      <c r="AY631" s="41">
        <v>15</v>
      </c>
      <c r="AZ631" s="40"/>
      <c r="BA631" s="40"/>
      <c r="BB631" s="40"/>
      <c r="BC631" s="40"/>
      <c r="BD631" s="40"/>
      <c r="BE631" s="40"/>
      <c r="BF631" s="39">
        <v>0</v>
      </c>
      <c r="BG631" s="38">
        <v>0</v>
      </c>
      <c r="BK631" s="37"/>
      <c r="BL631" s="37"/>
      <c r="BM631" s="37"/>
      <c r="BN631" s="32"/>
      <c r="BP631" s="36"/>
      <c r="BQ631" s="36"/>
      <c r="BR631" s="36"/>
      <c r="CE631" s="35">
        <f t="shared" si="111"/>
        <v>0</v>
      </c>
      <c r="CF631" s="33">
        <f t="shared" si="112"/>
        <v>0</v>
      </c>
      <c r="CG631" s="34">
        <f t="shared" si="113"/>
        <v>14.543710000000001</v>
      </c>
      <c r="CH631" s="33">
        <f t="shared" si="114"/>
        <v>0</v>
      </c>
    </row>
    <row r="632" spans="1:86" ht="45" customHeight="1" x14ac:dyDescent="0.25">
      <c r="A632" s="53">
        <v>0</v>
      </c>
      <c r="B632" s="52" t="s">
        <v>2683</v>
      </c>
      <c r="C632" s="51">
        <v>300000004378</v>
      </c>
      <c r="D632" s="51">
        <v>1020206733</v>
      </c>
      <c r="E632" s="50" t="s">
        <v>1884</v>
      </c>
      <c r="F632" s="48">
        <v>0</v>
      </c>
      <c r="G632" s="48">
        <v>0</v>
      </c>
      <c r="H632" s="48">
        <v>0</v>
      </c>
      <c r="I632" s="48">
        <v>0</v>
      </c>
      <c r="J632" s="48">
        <v>0</v>
      </c>
      <c r="K632" s="48">
        <v>0</v>
      </c>
      <c r="L632" s="48">
        <v>0</v>
      </c>
      <c r="M632" s="48">
        <v>0</v>
      </c>
      <c r="N632" s="48">
        <v>0</v>
      </c>
      <c r="O632" s="48">
        <f t="shared" si="107"/>
        <v>87.392939999999996</v>
      </c>
      <c r="P632" s="48">
        <f t="shared" si="108"/>
        <v>78.634959999999992</v>
      </c>
      <c r="Q632" s="48">
        <v>66.144379999999998</v>
      </c>
      <c r="R632" s="48">
        <v>60.188079999999999</v>
      </c>
      <c r="S632" s="48">
        <v>35.737810000000003</v>
      </c>
      <c r="T632" s="48">
        <v>29.781510000000001</v>
      </c>
      <c r="U632" s="48">
        <v>30.406570000000002</v>
      </c>
      <c r="V632" s="48">
        <v>30.406570000000002</v>
      </c>
      <c r="W632" s="48">
        <v>16.810079999999999</v>
      </c>
      <c r="X632" s="48">
        <v>14.0084</v>
      </c>
      <c r="Y632" s="48">
        <v>0</v>
      </c>
      <c r="Z632" s="48">
        <v>0</v>
      </c>
      <c r="AA632" s="49">
        <f t="shared" si="109"/>
        <v>4.4384800000000002</v>
      </c>
      <c r="AB632" s="49">
        <f t="shared" si="110"/>
        <v>4.4384800000000002</v>
      </c>
      <c r="AC632" s="49">
        <v>1.7659399999999998</v>
      </c>
      <c r="AD632" s="49">
        <v>0.53244999999999998</v>
      </c>
      <c r="AE632" s="49">
        <v>0.60070000000000001</v>
      </c>
      <c r="AF632" s="49">
        <v>4.4389999999999999E-2</v>
      </c>
      <c r="AG632" s="49">
        <v>0</v>
      </c>
      <c r="AH632" s="49">
        <v>0</v>
      </c>
      <c r="AI632" s="49">
        <v>0</v>
      </c>
      <c r="AJ632" s="49">
        <v>0</v>
      </c>
      <c r="AK632" s="49">
        <v>0</v>
      </c>
      <c r="AL632" s="49">
        <v>0</v>
      </c>
      <c r="AM632" s="49">
        <v>0</v>
      </c>
      <c r="AN632" s="49">
        <v>0</v>
      </c>
      <c r="AO632" s="49">
        <v>0</v>
      </c>
      <c r="AP632" s="49">
        <v>1.4950000000000001</v>
      </c>
      <c r="AQ632" s="47" t="s">
        <v>1885</v>
      </c>
      <c r="AR632" s="48">
        <v>78.634960000000007</v>
      </c>
      <c r="AT632" s="46" t="s">
        <v>1443</v>
      </c>
      <c r="AU632" s="45">
        <v>0</v>
      </c>
      <c r="AV632" s="44" t="s">
        <v>3823</v>
      </c>
      <c r="AW632" s="43">
        <v>44475</v>
      </c>
      <c r="AX632" s="42">
        <v>0.45833000000000002</v>
      </c>
      <c r="AY632" s="41">
        <v>15</v>
      </c>
      <c r="AZ632" s="40"/>
      <c r="BA632" s="40"/>
      <c r="BB632" s="40"/>
      <c r="BC632" s="40"/>
      <c r="BD632" s="40"/>
      <c r="BE632" s="40"/>
      <c r="BF632" s="39" t="s">
        <v>2696</v>
      </c>
      <c r="BG632" s="38">
        <v>44834</v>
      </c>
      <c r="BK632" s="37"/>
      <c r="BL632" s="37"/>
      <c r="BM632" s="114">
        <f>D632</f>
        <v>1020206733</v>
      </c>
      <c r="BN632" s="32" t="s">
        <v>2281</v>
      </c>
      <c r="BO632" s="113" t="e">
        <v>#VALUE!</v>
      </c>
      <c r="BP632" s="31">
        <v>1495</v>
      </c>
      <c r="BQ632" s="112" t="e">
        <f>BO632-BP632/1000</f>
        <v>#VALUE!</v>
      </c>
      <c r="BR632" s="36"/>
      <c r="CE632" s="35">
        <f t="shared" si="111"/>
        <v>0</v>
      </c>
      <c r="CF632" s="33">
        <f t="shared" si="112"/>
        <v>0</v>
      </c>
      <c r="CG632" s="34">
        <f t="shared" si="113"/>
        <v>30.406570000000002</v>
      </c>
      <c r="CH632" s="33">
        <f t="shared" si="114"/>
        <v>29.781510000000001</v>
      </c>
    </row>
    <row r="633" spans="1:86" ht="45" customHeight="1" x14ac:dyDescent="0.25">
      <c r="A633" s="53">
        <v>0</v>
      </c>
      <c r="B633" s="52" t="s">
        <v>2683</v>
      </c>
      <c r="C633" s="51">
        <v>300000004426</v>
      </c>
      <c r="D633" s="51">
        <v>1020206979</v>
      </c>
      <c r="E633" s="119" t="s">
        <v>2874</v>
      </c>
      <c r="F633" s="48">
        <v>0</v>
      </c>
      <c r="G633" s="48">
        <v>0</v>
      </c>
      <c r="H633" s="48">
        <v>0</v>
      </c>
      <c r="I633" s="48">
        <v>0</v>
      </c>
      <c r="J633" s="48">
        <v>0</v>
      </c>
      <c r="K633" s="48">
        <v>0</v>
      </c>
      <c r="L633" s="48">
        <v>0</v>
      </c>
      <c r="M633" s="48">
        <v>0</v>
      </c>
      <c r="N633" s="48">
        <v>0</v>
      </c>
      <c r="O633" s="48">
        <f t="shared" si="107"/>
        <v>15.10303</v>
      </c>
      <c r="P633" s="48">
        <f t="shared" si="108"/>
        <v>15.10303</v>
      </c>
      <c r="Q633" s="48">
        <v>15.10303</v>
      </c>
      <c r="R633" s="48">
        <v>15.10303</v>
      </c>
      <c r="S633" s="48">
        <v>0</v>
      </c>
      <c r="T633" s="48">
        <v>0</v>
      </c>
      <c r="U633" s="48">
        <v>15.10303</v>
      </c>
      <c r="V633" s="48">
        <v>15.10303</v>
      </c>
      <c r="W633" s="48">
        <v>0</v>
      </c>
      <c r="X633" s="48">
        <v>0</v>
      </c>
      <c r="Y633" s="48">
        <v>0</v>
      </c>
      <c r="Z633" s="48">
        <v>0</v>
      </c>
      <c r="AA633" s="49">
        <f t="shared" si="109"/>
        <v>0</v>
      </c>
      <c r="AB633" s="49">
        <f t="shared" si="110"/>
        <v>0</v>
      </c>
      <c r="AC633" s="49">
        <v>0</v>
      </c>
      <c r="AD633" s="49">
        <v>0</v>
      </c>
      <c r="AE633" s="49">
        <v>0</v>
      </c>
      <c r="AF633" s="49">
        <v>0</v>
      </c>
      <c r="AG633" s="49">
        <v>0</v>
      </c>
      <c r="AH633" s="49">
        <v>0</v>
      </c>
      <c r="AI633" s="49">
        <v>0</v>
      </c>
      <c r="AJ633" s="49">
        <v>0</v>
      </c>
      <c r="AK633" s="49">
        <v>0</v>
      </c>
      <c r="AL633" s="49">
        <v>0</v>
      </c>
      <c r="AM633" s="49">
        <v>0</v>
      </c>
      <c r="AN633" s="49">
        <v>0</v>
      </c>
      <c r="AO633" s="49">
        <v>0</v>
      </c>
      <c r="AP633" s="49">
        <v>0</v>
      </c>
      <c r="AQ633" s="47" t="s">
        <v>3824</v>
      </c>
      <c r="AR633" s="48">
        <v>0</v>
      </c>
      <c r="AT633" s="46" t="s">
        <v>1443</v>
      </c>
      <c r="AU633" s="45">
        <v>0</v>
      </c>
      <c r="AV633" s="44" t="s">
        <v>3825</v>
      </c>
      <c r="AW633" s="43">
        <v>44544</v>
      </c>
      <c r="AX633" s="42">
        <v>0.45833000000000002</v>
      </c>
      <c r="AY633" s="41">
        <v>15</v>
      </c>
      <c r="AZ633" s="40"/>
      <c r="BA633" s="40"/>
      <c r="BB633" s="40"/>
      <c r="BC633" s="40"/>
      <c r="BD633" s="40"/>
      <c r="BE633" s="40"/>
      <c r="BF633" s="39">
        <v>0</v>
      </c>
      <c r="BG633" s="38">
        <v>0</v>
      </c>
      <c r="BK633" s="37"/>
      <c r="BL633" s="37"/>
      <c r="BM633" s="37"/>
      <c r="BN633" s="32"/>
      <c r="BP633" s="36"/>
      <c r="BQ633" s="36"/>
      <c r="BR633" s="36"/>
      <c r="CE633" s="35">
        <f t="shared" si="111"/>
        <v>0</v>
      </c>
      <c r="CF633" s="33">
        <f t="shared" si="112"/>
        <v>0</v>
      </c>
      <c r="CG633" s="34">
        <f t="shared" si="113"/>
        <v>15.10303</v>
      </c>
      <c r="CH633" s="33">
        <f t="shared" si="114"/>
        <v>0</v>
      </c>
    </row>
    <row r="634" spans="1:86" ht="45" customHeight="1" x14ac:dyDescent="0.25">
      <c r="A634" s="53">
        <v>0</v>
      </c>
      <c r="B634" s="52" t="s">
        <v>2683</v>
      </c>
      <c r="C634" s="51">
        <v>300000004425</v>
      </c>
      <c r="D634" s="51">
        <v>1020306395</v>
      </c>
      <c r="E634" s="50" t="s">
        <v>1886</v>
      </c>
      <c r="F634" s="48">
        <v>0</v>
      </c>
      <c r="G634" s="48">
        <v>0</v>
      </c>
      <c r="H634" s="48">
        <v>0</v>
      </c>
      <c r="I634" s="48">
        <v>0</v>
      </c>
      <c r="J634" s="48">
        <v>0</v>
      </c>
      <c r="K634" s="48">
        <v>0</v>
      </c>
      <c r="L634" s="48">
        <v>0</v>
      </c>
      <c r="M634" s="48">
        <v>0</v>
      </c>
      <c r="N634" s="48">
        <v>0</v>
      </c>
      <c r="O634" s="48">
        <f t="shared" si="107"/>
        <v>110.19117999999999</v>
      </c>
      <c r="P634" s="48">
        <f t="shared" si="108"/>
        <v>101.04034999999999</v>
      </c>
      <c r="Q634" s="48">
        <v>99.796369999999996</v>
      </c>
      <c r="R634" s="48">
        <v>91.953549999999993</v>
      </c>
      <c r="S634" s="48">
        <v>47.056910000000002</v>
      </c>
      <c r="T634" s="48">
        <v>39.214089999999999</v>
      </c>
      <c r="U634" s="48">
        <v>52.739460000000001</v>
      </c>
      <c r="V634" s="48">
        <v>52.739460000000001</v>
      </c>
      <c r="W634" s="48">
        <v>7.8480400000000001</v>
      </c>
      <c r="X634" s="48">
        <v>6.5400299999999998</v>
      </c>
      <c r="Y634" s="48">
        <v>0</v>
      </c>
      <c r="Z634" s="48">
        <v>0</v>
      </c>
      <c r="AA634" s="49">
        <f t="shared" si="109"/>
        <v>2.54677</v>
      </c>
      <c r="AB634" s="49">
        <f t="shared" si="110"/>
        <v>2.54677</v>
      </c>
      <c r="AC634" s="49">
        <v>0</v>
      </c>
      <c r="AD634" s="49">
        <v>0</v>
      </c>
      <c r="AE634" s="49">
        <v>0</v>
      </c>
      <c r="AF634" s="49">
        <v>0</v>
      </c>
      <c r="AG634" s="49">
        <v>0</v>
      </c>
      <c r="AH634" s="49">
        <v>0</v>
      </c>
      <c r="AI634" s="49">
        <v>0</v>
      </c>
      <c r="AJ634" s="49">
        <v>0</v>
      </c>
      <c r="AK634" s="49">
        <v>0</v>
      </c>
      <c r="AL634" s="49">
        <v>0</v>
      </c>
      <c r="AM634" s="49">
        <v>0</v>
      </c>
      <c r="AN634" s="49">
        <v>0</v>
      </c>
      <c r="AO634" s="49">
        <v>0</v>
      </c>
      <c r="AP634" s="49">
        <v>2.54677</v>
      </c>
      <c r="AQ634" s="47" t="s">
        <v>1887</v>
      </c>
      <c r="AR634" s="48">
        <v>101.04034999999999</v>
      </c>
      <c r="AT634" s="46" t="s">
        <v>1443</v>
      </c>
      <c r="AU634" s="45">
        <v>0</v>
      </c>
      <c r="AV634" s="44" t="s">
        <v>3826</v>
      </c>
      <c r="AW634" s="43">
        <v>44426</v>
      </c>
      <c r="AX634" s="42">
        <v>0.45833000000000002</v>
      </c>
      <c r="AY634" s="41">
        <v>3</v>
      </c>
      <c r="AZ634" s="40"/>
      <c r="BA634" s="40"/>
      <c r="BB634" s="40"/>
      <c r="BC634" s="40"/>
      <c r="BD634" s="40"/>
      <c r="BE634" s="40"/>
      <c r="BF634" s="39" t="s">
        <v>2696</v>
      </c>
      <c r="BG634" s="38">
        <v>44771</v>
      </c>
      <c r="BK634" s="37"/>
      <c r="BL634" s="37"/>
      <c r="BM634" s="114">
        <f>D634</f>
        <v>1020306395</v>
      </c>
      <c r="BN634" s="32" t="s">
        <v>2225</v>
      </c>
      <c r="BO634" s="113" t="e">
        <v>#VALUE!</v>
      </c>
      <c r="BP634" s="31">
        <v>2546.77</v>
      </c>
      <c r="BQ634" s="112" t="e">
        <f>BO634-BP634/1000</f>
        <v>#VALUE!</v>
      </c>
      <c r="BR634" s="36"/>
      <c r="CE634" s="35">
        <f t="shared" si="111"/>
        <v>0</v>
      </c>
      <c r="CF634" s="33">
        <f t="shared" si="112"/>
        <v>0</v>
      </c>
      <c r="CG634" s="34">
        <f t="shared" si="113"/>
        <v>52.739460000000001</v>
      </c>
      <c r="CH634" s="33">
        <f t="shared" si="114"/>
        <v>39.214089999999999</v>
      </c>
    </row>
    <row r="635" spans="1:86" ht="60" customHeight="1" x14ac:dyDescent="0.25">
      <c r="A635" s="53">
        <v>0</v>
      </c>
      <c r="B635" s="52" t="s">
        <v>2683</v>
      </c>
      <c r="C635" s="51">
        <v>300000004481</v>
      </c>
      <c r="D635" s="51">
        <v>1020306421</v>
      </c>
      <c r="E635" s="50" t="s">
        <v>1888</v>
      </c>
      <c r="F635" s="48">
        <v>0</v>
      </c>
      <c r="G635" s="48">
        <v>0</v>
      </c>
      <c r="H635" s="48">
        <v>0</v>
      </c>
      <c r="I635" s="48">
        <v>0</v>
      </c>
      <c r="J635" s="48">
        <v>0</v>
      </c>
      <c r="K635" s="48">
        <v>0</v>
      </c>
      <c r="L635" s="48">
        <v>0</v>
      </c>
      <c r="M635" s="48">
        <v>0</v>
      </c>
      <c r="N635" s="48">
        <v>0</v>
      </c>
      <c r="O635" s="48">
        <f t="shared" si="107"/>
        <v>480.33965000000001</v>
      </c>
      <c r="P635" s="48">
        <f t="shared" si="108"/>
        <v>423.8503</v>
      </c>
      <c r="Q635" s="48">
        <v>452.84620999999999</v>
      </c>
      <c r="R635" s="48">
        <v>399.15854000000002</v>
      </c>
      <c r="S635" s="48">
        <v>322.12601999999998</v>
      </c>
      <c r="T635" s="48">
        <v>268.43835000000001</v>
      </c>
      <c r="U635" s="48">
        <v>130.72019</v>
      </c>
      <c r="V635" s="48">
        <v>130.72019</v>
      </c>
      <c r="W635" s="48">
        <v>16.810079999999999</v>
      </c>
      <c r="X635" s="48">
        <v>14.0084</v>
      </c>
      <c r="Y635" s="48">
        <v>0</v>
      </c>
      <c r="Z635" s="48">
        <v>0</v>
      </c>
      <c r="AA635" s="49">
        <f t="shared" si="109"/>
        <v>10.68336</v>
      </c>
      <c r="AB635" s="49">
        <f t="shared" si="110"/>
        <v>10.68336</v>
      </c>
      <c r="AC635" s="49">
        <v>0</v>
      </c>
      <c r="AD635" s="49">
        <v>0</v>
      </c>
      <c r="AE635" s="49">
        <v>0</v>
      </c>
      <c r="AF635" s="49">
        <v>0</v>
      </c>
      <c r="AG635" s="49">
        <v>0</v>
      </c>
      <c r="AH635" s="49">
        <v>0</v>
      </c>
      <c r="AI635" s="49">
        <v>0</v>
      </c>
      <c r="AJ635" s="49">
        <v>0</v>
      </c>
      <c r="AK635" s="49">
        <v>0</v>
      </c>
      <c r="AL635" s="49">
        <v>0</v>
      </c>
      <c r="AM635" s="49">
        <v>0</v>
      </c>
      <c r="AN635" s="49">
        <v>0</v>
      </c>
      <c r="AO635" s="49">
        <v>0</v>
      </c>
      <c r="AP635" s="49">
        <v>10.68336</v>
      </c>
      <c r="AQ635" s="47" t="s">
        <v>1889</v>
      </c>
      <c r="AR635" s="48">
        <v>423.8503</v>
      </c>
      <c r="AT635" s="46" t="s">
        <v>1443</v>
      </c>
      <c r="AU635" s="45">
        <v>0</v>
      </c>
      <c r="AV635" s="44" t="s">
        <v>3827</v>
      </c>
      <c r="AW635" s="43">
        <v>44420</v>
      </c>
      <c r="AX635" s="42">
        <v>0.45833000000000002</v>
      </c>
      <c r="AY635" s="41">
        <v>15</v>
      </c>
      <c r="AZ635" s="40"/>
      <c r="BA635" s="40"/>
      <c r="BB635" s="40"/>
      <c r="BC635" s="40"/>
      <c r="BD635" s="40"/>
      <c r="BE635" s="40"/>
      <c r="BF635" s="39" t="s">
        <v>2696</v>
      </c>
      <c r="BG635" s="38">
        <v>44771</v>
      </c>
      <c r="BK635" s="37"/>
      <c r="BL635" s="37"/>
      <c r="BM635" s="114">
        <f>D635</f>
        <v>1020306421</v>
      </c>
      <c r="BN635" s="32" t="s">
        <v>2228</v>
      </c>
      <c r="BO635" s="113" t="e">
        <v>#VALUE!</v>
      </c>
      <c r="BP635" s="31">
        <v>10683.36</v>
      </c>
      <c r="BQ635" s="112" t="e">
        <f>BO635-BP635/1000</f>
        <v>#VALUE!</v>
      </c>
      <c r="BR635" s="36"/>
      <c r="CE635" s="35">
        <f t="shared" si="111"/>
        <v>0</v>
      </c>
      <c r="CF635" s="33">
        <f t="shared" si="112"/>
        <v>0</v>
      </c>
      <c r="CG635" s="34">
        <f t="shared" si="113"/>
        <v>130.72019</v>
      </c>
      <c r="CH635" s="33">
        <f t="shared" si="114"/>
        <v>268.43835000000001</v>
      </c>
    </row>
    <row r="636" spans="1:86" ht="75" customHeight="1" x14ac:dyDescent="0.25">
      <c r="A636" s="53">
        <v>0</v>
      </c>
      <c r="B636" s="52" t="s">
        <v>2683</v>
      </c>
      <c r="C636" s="51">
        <v>300000004433</v>
      </c>
      <c r="D636" s="51">
        <v>1020204785</v>
      </c>
      <c r="E636" s="50" t="s">
        <v>1890</v>
      </c>
      <c r="F636" s="48">
        <v>0</v>
      </c>
      <c r="G636" s="48">
        <v>0</v>
      </c>
      <c r="H636" s="48">
        <v>0</v>
      </c>
      <c r="I636" s="48">
        <v>0</v>
      </c>
      <c r="J636" s="48">
        <v>0</v>
      </c>
      <c r="K636" s="48">
        <v>0</v>
      </c>
      <c r="L636" s="48">
        <v>0</v>
      </c>
      <c r="M636" s="48">
        <v>0</v>
      </c>
      <c r="N636" s="48">
        <v>0</v>
      </c>
      <c r="O636" s="48">
        <f t="shared" si="107"/>
        <v>3186.5361600000001</v>
      </c>
      <c r="P636" s="48">
        <f t="shared" si="108"/>
        <v>2683.49926</v>
      </c>
      <c r="Q636" s="48">
        <v>2032.4621</v>
      </c>
      <c r="R636" s="48">
        <v>1693.9926200000002</v>
      </c>
      <c r="S636" s="48">
        <v>163.13927000000001</v>
      </c>
      <c r="T636" s="48">
        <v>135.94938999999999</v>
      </c>
      <c r="U636" s="48">
        <v>1.6452199999999999</v>
      </c>
      <c r="V636" s="48">
        <v>1.6452199999999999</v>
      </c>
      <c r="W636" s="48">
        <v>721.42039</v>
      </c>
      <c r="X636" s="48">
        <v>601.18366000000003</v>
      </c>
      <c r="Y636" s="48">
        <v>206.42158000000001</v>
      </c>
      <c r="Z636" s="48">
        <v>172.01797999999999</v>
      </c>
      <c r="AA636" s="49">
        <f t="shared" si="109"/>
        <v>226.23209</v>
      </c>
      <c r="AB636" s="49">
        <f t="shared" si="110"/>
        <v>216.30500000000001</v>
      </c>
      <c r="AC636" s="49">
        <v>74.675229999999999</v>
      </c>
      <c r="AD636" s="49">
        <v>21.829920000000001</v>
      </c>
      <c r="AE636" s="49">
        <v>11.60561</v>
      </c>
      <c r="AF636" s="49">
        <v>1.90923</v>
      </c>
      <c r="AG636" s="49">
        <v>59.562550000000002</v>
      </c>
      <c r="AH636" s="49">
        <v>49.635460000000002</v>
      </c>
      <c r="AI636" s="49">
        <v>0</v>
      </c>
      <c r="AJ636" s="49">
        <v>0</v>
      </c>
      <c r="AK636" s="49">
        <v>0</v>
      </c>
      <c r="AL636" s="49">
        <v>0</v>
      </c>
      <c r="AM636" s="49">
        <v>0</v>
      </c>
      <c r="AN636" s="49">
        <v>0</v>
      </c>
      <c r="AO636" s="49">
        <v>0</v>
      </c>
      <c r="AP636" s="49">
        <v>56.649549999999998</v>
      </c>
      <c r="AQ636" s="47" t="s">
        <v>1891</v>
      </c>
      <c r="AR636" s="48">
        <v>2683.49926</v>
      </c>
      <c r="AT636" s="46" t="s">
        <v>1443</v>
      </c>
      <c r="AU636" s="45">
        <v>0</v>
      </c>
      <c r="AV636" s="44" t="s">
        <v>3828</v>
      </c>
      <c r="AW636" s="43">
        <v>43637</v>
      </c>
      <c r="AX636" s="42" t="s">
        <v>3829</v>
      </c>
      <c r="AY636" s="41" t="s">
        <v>1892</v>
      </c>
      <c r="AZ636" s="40"/>
      <c r="BA636" s="40"/>
      <c r="BB636" s="40"/>
      <c r="BC636" s="40"/>
      <c r="BD636" s="40"/>
      <c r="BE636" s="40"/>
      <c r="BF636" s="39" t="s">
        <v>2693</v>
      </c>
      <c r="BG636" s="38">
        <v>44865</v>
      </c>
      <c r="BK636" s="37"/>
      <c r="BL636" s="37"/>
      <c r="BM636" s="37"/>
      <c r="BN636" s="32"/>
      <c r="BP636" s="36"/>
      <c r="BQ636" s="36"/>
      <c r="BR636" s="36"/>
      <c r="CE636" s="35">
        <f t="shared" si="111"/>
        <v>1556.3980100000001</v>
      </c>
      <c r="CF636" s="33">
        <f t="shared" si="112"/>
        <v>135.94938999999999</v>
      </c>
      <c r="CG636" s="34">
        <f t="shared" si="113"/>
        <v>1.6452199999999999</v>
      </c>
      <c r="CH636" s="33">
        <f t="shared" si="114"/>
        <v>0</v>
      </c>
    </row>
    <row r="637" spans="1:86" ht="60" customHeight="1" x14ac:dyDescent="0.25">
      <c r="A637" s="53">
        <v>0</v>
      </c>
      <c r="B637" s="52" t="s">
        <v>2683</v>
      </c>
      <c r="C637" s="51">
        <v>300000004388</v>
      </c>
      <c r="D637" s="51">
        <v>1020207010</v>
      </c>
      <c r="E637" s="50" t="s">
        <v>1893</v>
      </c>
      <c r="F637" s="48">
        <v>0</v>
      </c>
      <c r="G637" s="48">
        <v>0</v>
      </c>
      <c r="H637" s="48">
        <v>0</v>
      </c>
      <c r="I637" s="48">
        <v>0</v>
      </c>
      <c r="J637" s="48">
        <v>0</v>
      </c>
      <c r="K637" s="48">
        <v>0</v>
      </c>
      <c r="L637" s="48">
        <v>0</v>
      </c>
      <c r="M637" s="48">
        <v>0</v>
      </c>
      <c r="N637" s="48">
        <v>0</v>
      </c>
      <c r="O637" s="48">
        <f t="shared" si="107"/>
        <v>244.37626</v>
      </c>
      <c r="P637" s="48">
        <f t="shared" si="108"/>
        <v>225.84710999999999</v>
      </c>
      <c r="Q637" s="48">
        <v>191.10737</v>
      </c>
      <c r="R637" s="48">
        <v>175.37989999999999</v>
      </c>
      <c r="S637" s="48">
        <v>94.364800000000002</v>
      </c>
      <c r="T637" s="48">
        <v>78.637330000000006</v>
      </c>
      <c r="U637" s="48">
        <v>96.742569999999986</v>
      </c>
      <c r="V637" s="48">
        <v>96.742569999999986</v>
      </c>
      <c r="W637" s="48">
        <v>16.810079999999999</v>
      </c>
      <c r="X637" s="48">
        <v>14.0084</v>
      </c>
      <c r="Y637" s="48">
        <v>0</v>
      </c>
      <c r="Z637" s="48">
        <v>0</v>
      </c>
      <c r="AA637" s="49">
        <f t="shared" si="109"/>
        <v>36.45881</v>
      </c>
      <c r="AB637" s="49">
        <f t="shared" si="110"/>
        <v>36.45881</v>
      </c>
      <c r="AC637" s="49">
        <v>14.654400000000001</v>
      </c>
      <c r="AD637" s="49">
        <v>4.4238099999999996</v>
      </c>
      <c r="AE637" s="49">
        <v>10.788360000000001</v>
      </c>
      <c r="AF637" s="49">
        <v>0.22513</v>
      </c>
      <c r="AG637" s="49">
        <v>0</v>
      </c>
      <c r="AH637" s="49">
        <v>0</v>
      </c>
      <c r="AI637" s="49">
        <v>0</v>
      </c>
      <c r="AJ637" s="49">
        <v>0</v>
      </c>
      <c r="AK637" s="49">
        <v>0</v>
      </c>
      <c r="AL637" s="49">
        <v>0</v>
      </c>
      <c r="AM637" s="49">
        <v>0</v>
      </c>
      <c r="AN637" s="49">
        <v>0</v>
      </c>
      <c r="AO637" s="49">
        <v>0</v>
      </c>
      <c r="AP637" s="49">
        <v>6.3671100000000003</v>
      </c>
      <c r="AQ637" s="47" t="s">
        <v>1894</v>
      </c>
      <c r="AR637" s="48">
        <v>225.84710999999999</v>
      </c>
      <c r="AT637" s="46" t="s">
        <v>1443</v>
      </c>
      <c r="AU637" s="45">
        <v>0</v>
      </c>
      <c r="AV637" s="44" t="s">
        <v>3830</v>
      </c>
      <c r="AW637" s="43">
        <v>44511</v>
      </c>
      <c r="AX637" s="42">
        <v>0.45833000000000002</v>
      </c>
      <c r="AY637" s="41">
        <v>15</v>
      </c>
      <c r="AZ637" s="40"/>
      <c r="BA637" s="40"/>
      <c r="BB637" s="40"/>
      <c r="BC637" s="40"/>
      <c r="BD637" s="40"/>
      <c r="BE637" s="40"/>
      <c r="BF637" s="39" t="s">
        <v>2696</v>
      </c>
      <c r="BG637" s="38">
        <v>44834</v>
      </c>
      <c r="BK637" s="37"/>
      <c r="BL637" s="37"/>
      <c r="BM637" s="114">
        <f>D637</f>
        <v>1020207010</v>
      </c>
      <c r="BN637" s="32" t="s">
        <v>2264</v>
      </c>
      <c r="BO637" s="113" t="e">
        <v>#VALUE!</v>
      </c>
      <c r="BP637" s="31">
        <v>6367.1100000000006</v>
      </c>
      <c r="BQ637" s="112" t="e">
        <f>BO637-BP637/1000</f>
        <v>#VALUE!</v>
      </c>
      <c r="BR637" s="36"/>
      <c r="CE637" s="35">
        <f t="shared" si="111"/>
        <v>0</v>
      </c>
      <c r="CF637" s="33">
        <f t="shared" si="112"/>
        <v>0</v>
      </c>
      <c r="CG637" s="34">
        <f t="shared" si="113"/>
        <v>96.742569999999986</v>
      </c>
      <c r="CH637" s="33">
        <f t="shared" si="114"/>
        <v>78.637330000000006</v>
      </c>
    </row>
    <row r="638" spans="1:86" ht="60" customHeight="1" x14ac:dyDescent="0.25">
      <c r="A638" s="53">
        <v>0</v>
      </c>
      <c r="B638" s="52" t="s">
        <v>2683</v>
      </c>
      <c r="C638" s="51">
        <v>300000004203</v>
      </c>
      <c r="D638" s="51">
        <v>1020205008</v>
      </c>
      <c r="E638" s="50" t="s">
        <v>1895</v>
      </c>
      <c r="F638" s="48">
        <v>0</v>
      </c>
      <c r="G638" s="48">
        <v>0</v>
      </c>
      <c r="H638" s="48">
        <v>0</v>
      </c>
      <c r="I638" s="48">
        <v>0</v>
      </c>
      <c r="J638" s="48">
        <v>0</v>
      </c>
      <c r="K638" s="48">
        <v>0</v>
      </c>
      <c r="L638" s="48">
        <v>0</v>
      </c>
      <c r="M638" s="48">
        <v>0</v>
      </c>
      <c r="N638" s="48">
        <v>0</v>
      </c>
      <c r="O638" s="48">
        <f t="shared" si="107"/>
        <v>52.226959999999998</v>
      </c>
      <c r="P638" s="48">
        <f t="shared" si="108"/>
        <v>44.761110000000002</v>
      </c>
      <c r="Q638" s="48">
        <v>51.098749999999995</v>
      </c>
      <c r="R638" s="48">
        <v>43.632899999999999</v>
      </c>
      <c r="S638" s="48">
        <v>44.795119999999997</v>
      </c>
      <c r="T638" s="48">
        <v>37.329270000000001</v>
      </c>
      <c r="U638" s="48">
        <v>6.3036300000000001</v>
      </c>
      <c r="V638" s="48">
        <v>6.3036300000000001</v>
      </c>
      <c r="W638" s="48">
        <v>0</v>
      </c>
      <c r="X638" s="48">
        <v>0</v>
      </c>
      <c r="Y638" s="48">
        <v>0</v>
      </c>
      <c r="Z638" s="48">
        <v>0</v>
      </c>
      <c r="AA638" s="49">
        <f t="shared" si="109"/>
        <v>1.1282099999999999</v>
      </c>
      <c r="AB638" s="49">
        <f t="shared" si="110"/>
        <v>1.1282099999999999</v>
      </c>
      <c r="AC638" s="49">
        <v>0</v>
      </c>
      <c r="AD638" s="49">
        <v>0</v>
      </c>
      <c r="AE638" s="49">
        <v>0</v>
      </c>
      <c r="AF638" s="49">
        <v>0</v>
      </c>
      <c r="AG638" s="49">
        <v>0</v>
      </c>
      <c r="AH638" s="49">
        <v>0</v>
      </c>
      <c r="AI638" s="49">
        <v>0</v>
      </c>
      <c r="AJ638" s="49">
        <v>0</v>
      </c>
      <c r="AK638" s="49">
        <v>0</v>
      </c>
      <c r="AL638" s="49">
        <v>0</v>
      </c>
      <c r="AM638" s="49">
        <v>0</v>
      </c>
      <c r="AN638" s="49">
        <v>0</v>
      </c>
      <c r="AO638" s="49">
        <v>0</v>
      </c>
      <c r="AP638" s="49">
        <v>1.1282099999999999</v>
      </c>
      <c r="AQ638" s="47" t="s">
        <v>1896</v>
      </c>
      <c r="AR638" s="48">
        <v>44.761110000000002</v>
      </c>
      <c r="AT638" s="46" t="s">
        <v>1443</v>
      </c>
      <c r="AU638" s="45">
        <v>0</v>
      </c>
      <c r="AV638" s="44" t="s">
        <v>3831</v>
      </c>
      <c r="AW638" s="43">
        <v>43740</v>
      </c>
      <c r="AX638" s="42">
        <v>0.45833000000000002</v>
      </c>
      <c r="AY638" s="41">
        <v>13</v>
      </c>
      <c r="AZ638" s="40"/>
      <c r="BA638" s="40"/>
      <c r="BB638" s="40"/>
      <c r="BC638" s="40"/>
      <c r="BD638" s="40"/>
      <c r="BE638" s="40"/>
      <c r="BF638" s="39" t="s">
        <v>2696</v>
      </c>
      <c r="BG638" s="38">
        <v>44771</v>
      </c>
      <c r="BK638" s="37"/>
      <c r="BL638" s="37"/>
      <c r="BM638" s="114">
        <f>D638</f>
        <v>1020205008</v>
      </c>
      <c r="BN638" s="32" t="s">
        <v>2229</v>
      </c>
      <c r="BO638" s="113" t="e">
        <v>#VALUE!</v>
      </c>
      <c r="BP638" s="31">
        <v>1128.21</v>
      </c>
      <c r="BQ638" s="112" t="e">
        <f>BO638-BP638/1000</f>
        <v>#VALUE!</v>
      </c>
      <c r="BR638" s="36"/>
      <c r="CE638" s="35">
        <f t="shared" si="111"/>
        <v>0</v>
      </c>
      <c r="CF638" s="33">
        <f t="shared" si="112"/>
        <v>0</v>
      </c>
      <c r="CG638" s="34">
        <f t="shared" si="113"/>
        <v>6.3036300000000001</v>
      </c>
      <c r="CH638" s="33">
        <f t="shared" si="114"/>
        <v>37.329270000000001</v>
      </c>
    </row>
    <row r="639" spans="1:86" ht="71.25" x14ac:dyDescent="0.25">
      <c r="A639" s="53">
        <v>0</v>
      </c>
      <c r="B639" s="52">
        <v>0</v>
      </c>
      <c r="C639" s="51">
        <v>300000004424</v>
      </c>
      <c r="D639" s="51">
        <v>1020205288</v>
      </c>
      <c r="E639" s="50" t="s">
        <v>1897</v>
      </c>
      <c r="F639" s="48">
        <v>0</v>
      </c>
      <c r="G639" s="48">
        <v>0</v>
      </c>
      <c r="H639" s="48">
        <v>0</v>
      </c>
      <c r="I639" s="48">
        <v>0</v>
      </c>
      <c r="J639" s="48">
        <v>0</v>
      </c>
      <c r="K639" s="48">
        <v>0</v>
      </c>
      <c r="L639" s="48">
        <v>0</v>
      </c>
      <c r="M639" s="48">
        <v>0</v>
      </c>
      <c r="N639" s="48">
        <v>0</v>
      </c>
      <c r="O639" s="48">
        <f t="shared" si="107"/>
        <v>217.98683999999997</v>
      </c>
      <c r="P639" s="48">
        <f t="shared" si="108"/>
        <v>182.42204000000001</v>
      </c>
      <c r="Q639" s="48">
        <v>152.99549999999999</v>
      </c>
      <c r="R639" s="48">
        <v>127.49624999999999</v>
      </c>
      <c r="S639" s="48">
        <v>0</v>
      </c>
      <c r="T639" s="48">
        <v>0</v>
      </c>
      <c r="U639" s="48">
        <v>0</v>
      </c>
      <c r="V639" s="48">
        <v>0</v>
      </c>
      <c r="W639" s="48">
        <v>0</v>
      </c>
      <c r="X639" s="48">
        <v>0</v>
      </c>
      <c r="Y639" s="48">
        <v>55.270479999999999</v>
      </c>
      <c r="Z639" s="48">
        <v>46.058729999999997</v>
      </c>
      <c r="AA639" s="49">
        <f t="shared" si="109"/>
        <v>9.7208600000000001</v>
      </c>
      <c r="AB639" s="49">
        <f t="shared" si="110"/>
        <v>8.8670600000000004</v>
      </c>
      <c r="AC639" s="49">
        <v>0</v>
      </c>
      <c r="AD639" s="49">
        <v>0</v>
      </c>
      <c r="AE639" s="49">
        <v>0</v>
      </c>
      <c r="AF639" s="49">
        <v>0</v>
      </c>
      <c r="AG639" s="49">
        <v>5.1227999999999998</v>
      </c>
      <c r="AH639" s="49">
        <v>4.2690000000000001</v>
      </c>
      <c r="AI639" s="49">
        <v>0</v>
      </c>
      <c r="AJ639" s="49">
        <v>0</v>
      </c>
      <c r="AK639" s="49">
        <v>0</v>
      </c>
      <c r="AL639" s="49">
        <v>0</v>
      </c>
      <c r="AM639" s="49">
        <v>0</v>
      </c>
      <c r="AN639" s="49">
        <v>0</v>
      </c>
      <c r="AO639" s="49">
        <v>0</v>
      </c>
      <c r="AP639" s="49">
        <v>4.5980600000000003</v>
      </c>
      <c r="AQ639" s="47" t="s">
        <v>1898</v>
      </c>
      <c r="AR639" s="48">
        <v>182.42204000000001</v>
      </c>
      <c r="AT639" s="46" t="s">
        <v>1443</v>
      </c>
      <c r="AU639" s="45">
        <v>0</v>
      </c>
      <c r="AV639" s="44" t="s">
        <v>3832</v>
      </c>
      <c r="AW639" s="43">
        <v>43896</v>
      </c>
      <c r="AX639" s="42">
        <v>0.45833000000000002</v>
      </c>
      <c r="AY639" s="41">
        <v>15</v>
      </c>
      <c r="AZ639" s="40"/>
      <c r="BA639" s="40"/>
      <c r="BB639" s="40"/>
      <c r="BC639" s="40"/>
      <c r="BD639" s="40"/>
      <c r="BE639" s="40"/>
      <c r="BF639" s="39" t="s">
        <v>2696</v>
      </c>
      <c r="BG639" s="38">
        <v>44771</v>
      </c>
      <c r="BK639" s="37"/>
      <c r="BL639" s="37"/>
      <c r="BM639" s="114">
        <f>D639</f>
        <v>1020205288</v>
      </c>
      <c r="BN639" s="32" t="s">
        <v>1897</v>
      </c>
      <c r="BO639" s="113" t="e">
        <v>#VALUE!</v>
      </c>
      <c r="BP639" s="31">
        <v>4598.0600000000004</v>
      </c>
      <c r="BQ639" s="112" t="e">
        <f>BO639-BP639/1000</f>
        <v>#VALUE!</v>
      </c>
      <c r="BR639" s="36"/>
      <c r="CE639" s="35">
        <f t="shared" si="111"/>
        <v>127.49624999999999</v>
      </c>
      <c r="CF639" s="33">
        <f t="shared" si="112"/>
        <v>0</v>
      </c>
      <c r="CG639" s="34">
        <f t="shared" si="113"/>
        <v>0</v>
      </c>
      <c r="CH639" s="33">
        <f t="shared" si="114"/>
        <v>0</v>
      </c>
    </row>
    <row r="640" spans="1:86" ht="45" customHeight="1" x14ac:dyDescent="0.25">
      <c r="A640" s="53">
        <v>0</v>
      </c>
      <c r="B640" s="52" t="s">
        <v>2683</v>
      </c>
      <c r="C640" s="51">
        <v>300000004278</v>
      </c>
      <c r="D640" s="51">
        <v>1020205323</v>
      </c>
      <c r="E640" s="50" t="s">
        <v>2875</v>
      </c>
      <c r="F640" s="48">
        <v>0</v>
      </c>
      <c r="G640" s="48">
        <v>0</v>
      </c>
      <c r="H640" s="48">
        <v>0</v>
      </c>
      <c r="I640" s="48">
        <v>0</v>
      </c>
      <c r="J640" s="48">
        <v>0</v>
      </c>
      <c r="K640" s="48">
        <v>0</v>
      </c>
      <c r="L640" s="48">
        <v>0</v>
      </c>
      <c r="M640" s="48">
        <v>0</v>
      </c>
      <c r="N640" s="48">
        <v>0</v>
      </c>
      <c r="O640" s="48">
        <f t="shared" si="107"/>
        <v>87.499549999999999</v>
      </c>
      <c r="P640" s="48">
        <f t="shared" si="108"/>
        <v>87.499549999999999</v>
      </c>
      <c r="Q640" s="48">
        <v>17.75479</v>
      </c>
      <c r="R640" s="48">
        <v>17.75479</v>
      </c>
      <c r="S640" s="48">
        <v>0</v>
      </c>
      <c r="T640" s="48">
        <v>0</v>
      </c>
      <c r="U640" s="48">
        <v>17.75479</v>
      </c>
      <c r="V640" s="48">
        <v>17.75479</v>
      </c>
      <c r="W640" s="48">
        <v>0</v>
      </c>
      <c r="X640" s="48">
        <v>0</v>
      </c>
      <c r="Y640" s="48">
        <v>0</v>
      </c>
      <c r="Z640" s="48">
        <v>0</v>
      </c>
      <c r="AA640" s="49">
        <f t="shared" si="109"/>
        <v>69.744759999999999</v>
      </c>
      <c r="AB640" s="49">
        <f t="shared" si="110"/>
        <v>69.744759999999999</v>
      </c>
      <c r="AC640" s="49">
        <v>14.16291</v>
      </c>
      <c r="AD640" s="49">
        <v>4.2654299999999994</v>
      </c>
      <c r="AE640" s="49">
        <v>51.088920000000002</v>
      </c>
      <c r="AF640" s="49">
        <v>0.22750000000000001</v>
      </c>
      <c r="AG640" s="49">
        <v>0</v>
      </c>
      <c r="AH640" s="49">
        <v>0</v>
      </c>
      <c r="AI640" s="49">
        <v>0</v>
      </c>
      <c r="AJ640" s="49">
        <v>0</v>
      </c>
      <c r="AK640" s="49">
        <v>0</v>
      </c>
      <c r="AL640" s="49">
        <v>0</v>
      </c>
      <c r="AM640" s="49">
        <v>0</v>
      </c>
      <c r="AN640" s="49">
        <v>0</v>
      </c>
      <c r="AO640" s="49">
        <v>0</v>
      </c>
      <c r="AP640" s="49">
        <v>0</v>
      </c>
      <c r="AQ640" s="47" t="s">
        <v>3833</v>
      </c>
      <c r="AR640" s="48">
        <v>0</v>
      </c>
      <c r="AT640" s="46" t="s">
        <v>1651</v>
      </c>
      <c r="AU640" s="45">
        <v>1</v>
      </c>
      <c r="AV640" s="44" t="s">
        <v>3834</v>
      </c>
      <c r="AW640" s="43">
        <v>43900</v>
      </c>
      <c r="AX640" s="42">
        <v>13.317</v>
      </c>
      <c r="AY640" s="41">
        <v>9</v>
      </c>
      <c r="AZ640" s="40"/>
      <c r="BA640" s="40"/>
      <c r="BB640" s="40"/>
      <c r="BC640" s="40"/>
      <c r="BD640" s="40"/>
      <c r="BE640" s="40"/>
      <c r="BF640" s="39">
        <v>0</v>
      </c>
      <c r="BG640" s="38">
        <v>0</v>
      </c>
      <c r="BK640" s="37"/>
      <c r="BL640" s="37"/>
      <c r="BM640" s="37"/>
      <c r="BN640" s="32"/>
      <c r="BP640" s="36"/>
      <c r="BQ640" s="36"/>
      <c r="BR640" s="36"/>
      <c r="CE640" s="35">
        <f t="shared" si="111"/>
        <v>0</v>
      </c>
      <c r="CF640" s="33">
        <f t="shared" si="112"/>
        <v>0</v>
      </c>
      <c r="CG640" s="34">
        <f t="shared" si="113"/>
        <v>17.75479</v>
      </c>
      <c r="CH640" s="33">
        <f t="shared" si="114"/>
        <v>0</v>
      </c>
    </row>
    <row r="641" spans="1:86" ht="90" customHeight="1" x14ac:dyDescent="0.25">
      <c r="A641" s="53">
        <v>0</v>
      </c>
      <c r="B641" s="52" t="s">
        <v>2683</v>
      </c>
      <c r="C641" s="51">
        <v>300000004361</v>
      </c>
      <c r="D641" s="51">
        <v>1020206625</v>
      </c>
      <c r="E641" s="50" t="s">
        <v>2876</v>
      </c>
      <c r="F641" s="48">
        <v>0</v>
      </c>
      <c r="G641" s="48">
        <v>0</v>
      </c>
      <c r="H641" s="48">
        <v>0</v>
      </c>
      <c r="I641" s="48">
        <v>0</v>
      </c>
      <c r="J641" s="48">
        <v>0</v>
      </c>
      <c r="K641" s="48">
        <v>0</v>
      </c>
      <c r="L641" s="48">
        <v>0</v>
      </c>
      <c r="M641" s="48">
        <v>0</v>
      </c>
      <c r="N641" s="48">
        <v>0</v>
      </c>
      <c r="O641" s="48">
        <f t="shared" si="107"/>
        <v>71.403189999999995</v>
      </c>
      <c r="P641" s="48">
        <f t="shared" si="108"/>
        <v>71.403189999999995</v>
      </c>
      <c r="Q641" s="48">
        <v>1.69089</v>
      </c>
      <c r="R641" s="48">
        <v>1.69089</v>
      </c>
      <c r="S641" s="48">
        <v>0</v>
      </c>
      <c r="T641" s="48">
        <v>0</v>
      </c>
      <c r="U641" s="48">
        <v>1.69089</v>
      </c>
      <c r="V641" s="48">
        <v>1.69089</v>
      </c>
      <c r="W641" s="48">
        <v>0</v>
      </c>
      <c r="X641" s="48">
        <v>0</v>
      </c>
      <c r="Y641" s="48">
        <v>0</v>
      </c>
      <c r="Z641" s="48">
        <v>0</v>
      </c>
      <c r="AA641" s="49">
        <f t="shared" si="109"/>
        <v>69.712299999999999</v>
      </c>
      <c r="AB641" s="49">
        <f t="shared" si="110"/>
        <v>69.712299999999999</v>
      </c>
      <c r="AC641" s="49">
        <v>19.353369999999998</v>
      </c>
      <c r="AD641" s="49">
        <v>5.8329700000000004</v>
      </c>
      <c r="AE641" s="49">
        <v>44.219619999999999</v>
      </c>
      <c r="AF641" s="49">
        <v>0.30634</v>
      </c>
      <c r="AG641" s="49">
        <v>0</v>
      </c>
      <c r="AH641" s="49">
        <v>0</v>
      </c>
      <c r="AI641" s="49">
        <v>0</v>
      </c>
      <c r="AJ641" s="49">
        <v>0</v>
      </c>
      <c r="AK641" s="49">
        <v>0</v>
      </c>
      <c r="AL641" s="49">
        <v>0</v>
      </c>
      <c r="AM641" s="49">
        <v>0</v>
      </c>
      <c r="AN641" s="49">
        <v>0</v>
      </c>
      <c r="AO641" s="49">
        <v>0</v>
      </c>
      <c r="AP641" s="49">
        <v>0</v>
      </c>
      <c r="AQ641" s="47" t="s">
        <v>3835</v>
      </c>
      <c r="AR641" s="48">
        <v>0</v>
      </c>
      <c r="AT641" s="46" t="s">
        <v>1651</v>
      </c>
      <c r="AU641" s="45">
        <v>1</v>
      </c>
      <c r="AV641" s="44" t="s">
        <v>3836</v>
      </c>
      <c r="AW641" s="43">
        <v>44438</v>
      </c>
      <c r="AX641" s="42">
        <v>39.736350000000002</v>
      </c>
      <c r="AY641" s="41">
        <v>15</v>
      </c>
      <c r="AZ641" s="40"/>
      <c r="BA641" s="40"/>
      <c r="BB641" s="40"/>
      <c r="BC641" s="40"/>
      <c r="BD641" s="40"/>
      <c r="BE641" s="40"/>
      <c r="BF641" s="39">
        <v>0</v>
      </c>
      <c r="BG641" s="38">
        <v>0</v>
      </c>
      <c r="BK641" s="37"/>
      <c r="BL641" s="37"/>
      <c r="BM641" s="37"/>
      <c r="BN641" s="32"/>
      <c r="BP641" s="36"/>
      <c r="BQ641" s="36"/>
      <c r="BR641" s="36"/>
      <c r="CE641" s="35">
        <f t="shared" si="111"/>
        <v>0</v>
      </c>
      <c r="CF641" s="33">
        <f t="shared" si="112"/>
        <v>0</v>
      </c>
      <c r="CG641" s="34">
        <f t="shared" si="113"/>
        <v>1.69089</v>
      </c>
      <c r="CH641" s="33">
        <f t="shared" si="114"/>
        <v>0</v>
      </c>
    </row>
    <row r="642" spans="1:86" ht="60" customHeight="1" x14ac:dyDescent="0.25">
      <c r="A642" s="53">
        <v>0</v>
      </c>
      <c r="B642" s="52" t="s">
        <v>2683</v>
      </c>
      <c r="C642" s="51">
        <v>300000004309</v>
      </c>
      <c r="D642" s="51">
        <v>1020205737</v>
      </c>
      <c r="E642" s="50" t="s">
        <v>2877</v>
      </c>
      <c r="F642" s="48">
        <v>0</v>
      </c>
      <c r="G642" s="48">
        <v>0</v>
      </c>
      <c r="H642" s="48">
        <v>0</v>
      </c>
      <c r="I642" s="48">
        <v>0</v>
      </c>
      <c r="J642" s="48">
        <v>0</v>
      </c>
      <c r="K642" s="48">
        <v>0</v>
      </c>
      <c r="L642" s="48">
        <v>0</v>
      </c>
      <c r="M642" s="48">
        <v>0</v>
      </c>
      <c r="N642" s="48">
        <v>0</v>
      </c>
      <c r="O642" s="48">
        <f t="shared" si="107"/>
        <v>71.49224000000001</v>
      </c>
      <c r="P642" s="48">
        <f t="shared" si="108"/>
        <v>71.49224000000001</v>
      </c>
      <c r="Q642" s="48">
        <v>1.69089</v>
      </c>
      <c r="R642" s="48">
        <v>1.69089</v>
      </c>
      <c r="S642" s="48">
        <v>0</v>
      </c>
      <c r="T642" s="48">
        <v>0</v>
      </c>
      <c r="U642" s="48">
        <v>1.69089</v>
      </c>
      <c r="V642" s="48">
        <v>1.69089</v>
      </c>
      <c r="W642" s="48">
        <v>0</v>
      </c>
      <c r="X642" s="48">
        <v>0</v>
      </c>
      <c r="Y642" s="48">
        <v>0</v>
      </c>
      <c r="Z642" s="48">
        <v>0</v>
      </c>
      <c r="AA642" s="49">
        <f t="shared" si="109"/>
        <v>69.801350000000014</v>
      </c>
      <c r="AB642" s="49">
        <f t="shared" si="110"/>
        <v>69.801350000000014</v>
      </c>
      <c r="AC642" s="49">
        <v>2.2019699999999998</v>
      </c>
      <c r="AD642" s="49">
        <v>0.65177000000000007</v>
      </c>
      <c r="AE642" s="49">
        <v>66.900850000000005</v>
      </c>
      <c r="AF642" s="49">
        <v>4.6759999999999996E-2</v>
      </c>
      <c r="AG642" s="49">
        <v>0</v>
      </c>
      <c r="AH642" s="49">
        <v>0</v>
      </c>
      <c r="AI642" s="49">
        <v>0</v>
      </c>
      <c r="AJ642" s="49">
        <v>0</v>
      </c>
      <c r="AK642" s="49">
        <v>0</v>
      </c>
      <c r="AL642" s="49">
        <v>0</v>
      </c>
      <c r="AM642" s="49">
        <v>0</v>
      </c>
      <c r="AN642" s="49">
        <v>0</v>
      </c>
      <c r="AO642" s="49">
        <v>0</v>
      </c>
      <c r="AP642" s="49">
        <v>0</v>
      </c>
      <c r="AQ642" s="47" t="s">
        <v>3837</v>
      </c>
      <c r="AR642" s="48">
        <v>0</v>
      </c>
      <c r="AT642" s="46" t="s">
        <v>1651</v>
      </c>
      <c r="AU642" s="45">
        <v>1</v>
      </c>
      <c r="AV642" s="44" t="s">
        <v>3838</v>
      </c>
      <c r="AW642" s="43">
        <v>44169</v>
      </c>
      <c r="AX642" s="42">
        <v>39.805999999999997</v>
      </c>
      <c r="AY642" s="41">
        <v>15</v>
      </c>
      <c r="AZ642" s="40"/>
      <c r="BA642" s="40"/>
      <c r="BB642" s="40"/>
      <c r="BC642" s="40"/>
      <c r="BD642" s="40"/>
      <c r="BE642" s="40"/>
      <c r="BF642" s="39">
        <v>0</v>
      </c>
      <c r="BG642" s="38">
        <v>0</v>
      </c>
      <c r="BK642" s="37"/>
      <c r="BL642" s="37"/>
      <c r="BM642" s="37"/>
      <c r="BN642" s="32"/>
      <c r="BP642" s="36"/>
      <c r="BQ642" s="36"/>
      <c r="BR642" s="36"/>
      <c r="CE642" s="35">
        <f t="shared" si="111"/>
        <v>0</v>
      </c>
      <c r="CF642" s="33">
        <f t="shared" si="112"/>
        <v>0</v>
      </c>
      <c r="CG642" s="34">
        <f t="shared" si="113"/>
        <v>1.69089</v>
      </c>
      <c r="CH642" s="33">
        <f t="shared" si="114"/>
        <v>0</v>
      </c>
    </row>
    <row r="643" spans="1:86" ht="75" customHeight="1" x14ac:dyDescent="0.25">
      <c r="A643" s="53">
        <v>0</v>
      </c>
      <c r="B643" s="52" t="s">
        <v>2683</v>
      </c>
      <c r="C643" s="51">
        <v>300000004451</v>
      </c>
      <c r="D643" s="51">
        <v>1020306405</v>
      </c>
      <c r="E643" s="50" t="s">
        <v>1899</v>
      </c>
      <c r="F643" s="48">
        <v>0</v>
      </c>
      <c r="G643" s="48">
        <v>0</v>
      </c>
      <c r="H643" s="48">
        <v>0</v>
      </c>
      <c r="I643" s="48">
        <v>0</v>
      </c>
      <c r="J643" s="48">
        <v>0</v>
      </c>
      <c r="K643" s="48">
        <v>0</v>
      </c>
      <c r="L643" s="48">
        <v>0</v>
      </c>
      <c r="M643" s="48">
        <v>0</v>
      </c>
      <c r="N643" s="48">
        <v>0</v>
      </c>
      <c r="O643" s="48">
        <f t="shared" si="107"/>
        <v>825.63332000000003</v>
      </c>
      <c r="P643" s="48">
        <f t="shared" si="108"/>
        <v>724.03562000000011</v>
      </c>
      <c r="Q643" s="48">
        <v>478.80941000000001</v>
      </c>
      <c r="R643" s="48">
        <v>427.60003000000006</v>
      </c>
      <c r="S643" s="48">
        <v>307.25626999999997</v>
      </c>
      <c r="T643" s="48">
        <v>256.04689000000002</v>
      </c>
      <c r="U643" s="48">
        <v>171.55314000000001</v>
      </c>
      <c r="V643" s="48">
        <v>171.55314000000001</v>
      </c>
      <c r="W643" s="48">
        <v>302.32990999999998</v>
      </c>
      <c r="X643" s="48">
        <v>251.94158999999999</v>
      </c>
      <c r="Y643" s="48">
        <v>0</v>
      </c>
      <c r="Z643" s="48">
        <v>0</v>
      </c>
      <c r="AA643" s="49">
        <f t="shared" si="109"/>
        <v>44.494</v>
      </c>
      <c r="AB643" s="49">
        <f t="shared" si="110"/>
        <v>44.494</v>
      </c>
      <c r="AC643" s="49">
        <v>21.057749999999999</v>
      </c>
      <c r="AD643" s="49">
        <v>6.1554500000000001</v>
      </c>
      <c r="AE643" s="49">
        <v>3.2715299999999998</v>
      </c>
      <c r="AF643" s="49">
        <v>0.53848000000000007</v>
      </c>
      <c r="AG643" s="49">
        <v>0</v>
      </c>
      <c r="AH643" s="49">
        <v>0</v>
      </c>
      <c r="AI643" s="49">
        <v>0</v>
      </c>
      <c r="AJ643" s="49">
        <v>0</v>
      </c>
      <c r="AK643" s="49">
        <v>0</v>
      </c>
      <c r="AL643" s="49">
        <v>0</v>
      </c>
      <c r="AM643" s="49">
        <v>0</v>
      </c>
      <c r="AN643" s="49">
        <v>0</v>
      </c>
      <c r="AO643" s="49">
        <v>0</v>
      </c>
      <c r="AP643" s="49">
        <v>13.470789999999999</v>
      </c>
      <c r="AQ643" s="47" t="s">
        <v>1900</v>
      </c>
      <c r="AR643" s="48">
        <v>724.03562000000011</v>
      </c>
      <c r="AT643" s="46" t="s">
        <v>1443</v>
      </c>
      <c r="AU643" s="45">
        <v>0</v>
      </c>
      <c r="AV643" s="44" t="s">
        <v>3839</v>
      </c>
      <c r="AW643" s="43">
        <v>44426</v>
      </c>
      <c r="AX643" s="42">
        <v>0.45833000000000002</v>
      </c>
      <c r="AY643" s="41">
        <v>15</v>
      </c>
      <c r="AZ643" s="40"/>
      <c r="BA643" s="40"/>
      <c r="BB643" s="40"/>
      <c r="BC643" s="40"/>
      <c r="BD643" s="40"/>
      <c r="BE643" s="40"/>
      <c r="BF643" s="39" t="s">
        <v>2693</v>
      </c>
      <c r="BG643" s="38">
        <v>44895</v>
      </c>
      <c r="BK643" s="37"/>
      <c r="BL643" s="37"/>
      <c r="BM643" s="37"/>
      <c r="BN643" s="32"/>
      <c r="BP643" s="36"/>
      <c r="BQ643" s="36"/>
      <c r="BR643" s="36"/>
      <c r="CE643" s="35">
        <f t="shared" si="111"/>
        <v>0</v>
      </c>
      <c r="CF643" s="33">
        <f t="shared" si="112"/>
        <v>0</v>
      </c>
      <c r="CG643" s="34">
        <f t="shared" si="113"/>
        <v>171.55314000000001</v>
      </c>
      <c r="CH643" s="33">
        <f t="shared" si="114"/>
        <v>256.04689000000002</v>
      </c>
    </row>
    <row r="644" spans="1:86" ht="60" customHeight="1" x14ac:dyDescent="0.25">
      <c r="A644" s="53">
        <v>0</v>
      </c>
      <c r="B644" s="52" t="s">
        <v>2683</v>
      </c>
      <c r="C644" s="51">
        <v>300000004464</v>
      </c>
      <c r="D644" s="51">
        <v>1020206773</v>
      </c>
      <c r="E644" s="50" t="s">
        <v>2878</v>
      </c>
      <c r="F644" s="48">
        <v>0</v>
      </c>
      <c r="G644" s="48">
        <v>0</v>
      </c>
      <c r="H644" s="48">
        <v>0</v>
      </c>
      <c r="I644" s="48">
        <v>0</v>
      </c>
      <c r="J644" s="48">
        <v>0</v>
      </c>
      <c r="K644" s="48">
        <v>0</v>
      </c>
      <c r="L644" s="48">
        <v>0</v>
      </c>
      <c r="M644" s="48">
        <v>0</v>
      </c>
      <c r="N644" s="48">
        <v>0</v>
      </c>
      <c r="O644" s="48">
        <f t="shared" si="107"/>
        <v>16.909320000000001</v>
      </c>
      <c r="P644" s="48">
        <f t="shared" si="108"/>
        <v>16.909320000000001</v>
      </c>
      <c r="Q644" s="48">
        <v>16.909320000000001</v>
      </c>
      <c r="R644" s="48">
        <v>16.909320000000001</v>
      </c>
      <c r="S644" s="48">
        <v>0</v>
      </c>
      <c r="T644" s="48">
        <v>0</v>
      </c>
      <c r="U644" s="48">
        <v>16.909320000000001</v>
      </c>
      <c r="V644" s="48">
        <v>16.909320000000001</v>
      </c>
      <c r="W644" s="48">
        <v>0</v>
      </c>
      <c r="X644" s="48">
        <v>0</v>
      </c>
      <c r="Y644" s="48">
        <v>0</v>
      </c>
      <c r="Z644" s="48">
        <v>0</v>
      </c>
      <c r="AA644" s="49">
        <f t="shared" si="109"/>
        <v>0</v>
      </c>
      <c r="AB644" s="49">
        <f t="shared" si="110"/>
        <v>0</v>
      </c>
      <c r="AC644" s="49">
        <v>0</v>
      </c>
      <c r="AD644" s="49">
        <v>0</v>
      </c>
      <c r="AE644" s="49">
        <v>0</v>
      </c>
      <c r="AF644" s="49">
        <v>0</v>
      </c>
      <c r="AG644" s="49">
        <v>0</v>
      </c>
      <c r="AH644" s="49">
        <v>0</v>
      </c>
      <c r="AI644" s="49">
        <v>0</v>
      </c>
      <c r="AJ644" s="49">
        <v>0</v>
      </c>
      <c r="AK644" s="49">
        <v>0</v>
      </c>
      <c r="AL644" s="49">
        <v>0</v>
      </c>
      <c r="AM644" s="49">
        <v>0</v>
      </c>
      <c r="AN644" s="49">
        <v>0</v>
      </c>
      <c r="AO644" s="49">
        <v>0</v>
      </c>
      <c r="AP644" s="49">
        <v>0</v>
      </c>
      <c r="AQ644" s="47" t="s">
        <v>3840</v>
      </c>
      <c r="AR644" s="48">
        <v>0</v>
      </c>
      <c r="AT644" s="46" t="s">
        <v>1443</v>
      </c>
      <c r="AU644" s="45">
        <v>0</v>
      </c>
      <c r="AV644" s="44" t="s">
        <v>3841</v>
      </c>
      <c r="AW644" s="43">
        <v>44484</v>
      </c>
      <c r="AX644" s="42">
        <v>0.45833000000000002</v>
      </c>
      <c r="AY644" s="41">
        <v>15</v>
      </c>
      <c r="AZ644" s="40"/>
      <c r="BA644" s="40"/>
      <c r="BB644" s="40"/>
      <c r="BC644" s="40"/>
      <c r="BD644" s="40"/>
      <c r="BE644" s="40"/>
      <c r="BF644" s="39">
        <v>0</v>
      </c>
      <c r="BG644" s="38">
        <v>0</v>
      </c>
      <c r="BK644" s="37"/>
      <c r="BL644" s="37"/>
      <c r="BM644" s="37"/>
      <c r="BN644" s="32"/>
      <c r="BP644" s="36"/>
      <c r="BQ644" s="36"/>
      <c r="BR644" s="36"/>
      <c r="CE644" s="35">
        <f t="shared" si="111"/>
        <v>0</v>
      </c>
      <c r="CF644" s="33">
        <f t="shared" si="112"/>
        <v>0</v>
      </c>
      <c r="CG644" s="34">
        <f t="shared" si="113"/>
        <v>16.909320000000001</v>
      </c>
      <c r="CH644" s="33">
        <f t="shared" si="114"/>
        <v>0</v>
      </c>
    </row>
    <row r="645" spans="1:86" ht="45" customHeight="1" x14ac:dyDescent="0.25">
      <c r="A645" s="53">
        <v>0</v>
      </c>
      <c r="B645" s="52" t="s">
        <v>2683</v>
      </c>
      <c r="C645" s="51">
        <v>300000004462</v>
      </c>
      <c r="D645" s="51">
        <v>1020206636</v>
      </c>
      <c r="E645" s="50" t="s">
        <v>2879</v>
      </c>
      <c r="F645" s="48">
        <v>0</v>
      </c>
      <c r="G645" s="48">
        <v>0</v>
      </c>
      <c r="H645" s="48">
        <v>0</v>
      </c>
      <c r="I645" s="48">
        <v>0</v>
      </c>
      <c r="J645" s="48">
        <v>0</v>
      </c>
      <c r="K645" s="48">
        <v>0</v>
      </c>
      <c r="L645" s="48">
        <v>0</v>
      </c>
      <c r="M645" s="48">
        <v>0</v>
      </c>
      <c r="N645" s="48">
        <v>0</v>
      </c>
      <c r="O645" s="48">
        <f t="shared" si="107"/>
        <v>1.69089</v>
      </c>
      <c r="P645" s="48">
        <f t="shared" si="108"/>
        <v>1.69089</v>
      </c>
      <c r="Q645" s="48">
        <v>1.69089</v>
      </c>
      <c r="R645" s="48">
        <v>1.69089</v>
      </c>
      <c r="S645" s="48">
        <v>0</v>
      </c>
      <c r="T645" s="48">
        <v>0</v>
      </c>
      <c r="U645" s="48">
        <v>1.69089</v>
      </c>
      <c r="V645" s="48">
        <v>1.69089</v>
      </c>
      <c r="W645" s="48">
        <v>0</v>
      </c>
      <c r="X645" s="48">
        <v>0</v>
      </c>
      <c r="Y645" s="48">
        <v>0</v>
      </c>
      <c r="Z645" s="48">
        <v>0</v>
      </c>
      <c r="AA645" s="49">
        <f t="shared" si="109"/>
        <v>0</v>
      </c>
      <c r="AB645" s="49">
        <f t="shared" si="110"/>
        <v>0</v>
      </c>
      <c r="AC645" s="49">
        <v>0</v>
      </c>
      <c r="AD645" s="49">
        <v>0</v>
      </c>
      <c r="AE645" s="49">
        <v>0</v>
      </c>
      <c r="AF645" s="49">
        <v>0</v>
      </c>
      <c r="AG645" s="49">
        <v>0</v>
      </c>
      <c r="AH645" s="49">
        <v>0</v>
      </c>
      <c r="AI645" s="49">
        <v>0</v>
      </c>
      <c r="AJ645" s="49">
        <v>0</v>
      </c>
      <c r="AK645" s="49">
        <v>0</v>
      </c>
      <c r="AL645" s="49">
        <v>0</v>
      </c>
      <c r="AM645" s="49">
        <v>0</v>
      </c>
      <c r="AN645" s="49">
        <v>0</v>
      </c>
      <c r="AO645" s="49">
        <v>0</v>
      </c>
      <c r="AP645" s="49">
        <v>0</v>
      </c>
      <c r="AQ645" s="47" t="s">
        <v>3842</v>
      </c>
      <c r="AR645" s="48">
        <v>0</v>
      </c>
      <c r="AT645" s="46" t="s">
        <v>1443</v>
      </c>
      <c r="AU645" s="45">
        <v>0</v>
      </c>
      <c r="AV645" s="44" t="s">
        <v>3843</v>
      </c>
      <c r="AW645" s="43">
        <v>44414</v>
      </c>
      <c r="AX645" s="42">
        <v>0.45833000000000002</v>
      </c>
      <c r="AY645" s="41">
        <v>15</v>
      </c>
      <c r="AZ645" s="40"/>
      <c r="BA645" s="40"/>
      <c r="BB645" s="40"/>
      <c r="BC645" s="40"/>
      <c r="BD645" s="40"/>
      <c r="BE645" s="40"/>
      <c r="BF645" s="39">
        <v>0</v>
      </c>
      <c r="BG645" s="38">
        <v>0</v>
      </c>
      <c r="BK645" s="37"/>
      <c r="BL645" s="37"/>
      <c r="BM645" s="37"/>
      <c r="BN645" s="32"/>
      <c r="BP645" s="36"/>
      <c r="BQ645" s="36"/>
      <c r="BR645" s="36"/>
      <c r="CE645" s="35">
        <f t="shared" si="111"/>
        <v>0</v>
      </c>
      <c r="CF645" s="33">
        <f t="shared" si="112"/>
        <v>0</v>
      </c>
      <c r="CG645" s="34">
        <f t="shared" si="113"/>
        <v>1.69089</v>
      </c>
      <c r="CH645" s="33">
        <f t="shared" si="114"/>
        <v>0</v>
      </c>
    </row>
    <row r="646" spans="1:86" ht="60" customHeight="1" x14ac:dyDescent="0.25">
      <c r="A646" s="53">
        <v>0</v>
      </c>
      <c r="B646" s="52" t="s">
        <v>2683</v>
      </c>
      <c r="C646" s="51">
        <v>300000004449</v>
      </c>
      <c r="D646" s="51">
        <v>1020206089</v>
      </c>
      <c r="E646" s="50" t="s">
        <v>2880</v>
      </c>
      <c r="F646" s="48">
        <v>0</v>
      </c>
      <c r="G646" s="48">
        <v>0</v>
      </c>
      <c r="H646" s="48">
        <v>0</v>
      </c>
      <c r="I646" s="48">
        <v>0</v>
      </c>
      <c r="J646" s="48">
        <v>0</v>
      </c>
      <c r="K646" s="48">
        <v>0</v>
      </c>
      <c r="L646" s="48">
        <v>0</v>
      </c>
      <c r="M646" s="48">
        <v>0</v>
      </c>
      <c r="N646" s="48">
        <v>0</v>
      </c>
      <c r="O646" s="48">
        <f t="shared" si="107"/>
        <v>6.3298100000000002</v>
      </c>
      <c r="P646" s="48">
        <f t="shared" si="108"/>
        <v>6.3298100000000002</v>
      </c>
      <c r="Q646" s="48">
        <v>6.3298100000000002</v>
      </c>
      <c r="R646" s="48">
        <v>6.3298100000000002</v>
      </c>
      <c r="S646" s="48">
        <v>0</v>
      </c>
      <c r="T646" s="48">
        <v>0</v>
      </c>
      <c r="U646" s="48">
        <v>6.3298100000000002</v>
      </c>
      <c r="V646" s="48">
        <v>6.3298100000000002</v>
      </c>
      <c r="W646" s="48">
        <v>0</v>
      </c>
      <c r="X646" s="48">
        <v>0</v>
      </c>
      <c r="Y646" s="48">
        <v>0</v>
      </c>
      <c r="Z646" s="48">
        <v>0</v>
      </c>
      <c r="AA646" s="49">
        <f t="shared" si="109"/>
        <v>0</v>
      </c>
      <c r="AB646" s="49">
        <f t="shared" si="110"/>
        <v>0</v>
      </c>
      <c r="AC646" s="49">
        <v>0</v>
      </c>
      <c r="AD646" s="49">
        <v>0</v>
      </c>
      <c r="AE646" s="49">
        <v>0</v>
      </c>
      <c r="AF646" s="49">
        <v>0</v>
      </c>
      <c r="AG646" s="49">
        <v>0</v>
      </c>
      <c r="AH646" s="49">
        <v>0</v>
      </c>
      <c r="AI646" s="49">
        <v>0</v>
      </c>
      <c r="AJ646" s="49">
        <v>0</v>
      </c>
      <c r="AK646" s="49">
        <v>0</v>
      </c>
      <c r="AL646" s="49">
        <v>0</v>
      </c>
      <c r="AM646" s="49">
        <v>0</v>
      </c>
      <c r="AN646" s="49">
        <v>0</v>
      </c>
      <c r="AO646" s="49">
        <v>0</v>
      </c>
      <c r="AP646" s="49">
        <v>0</v>
      </c>
      <c r="AQ646" s="47" t="s">
        <v>3844</v>
      </c>
      <c r="AR646" s="48">
        <v>0</v>
      </c>
      <c r="AT646" s="46" t="s">
        <v>1443</v>
      </c>
      <c r="AU646" s="45">
        <v>0</v>
      </c>
      <c r="AV646" s="44" t="s">
        <v>3845</v>
      </c>
      <c r="AW646" s="43">
        <v>44312</v>
      </c>
      <c r="AX646" s="42">
        <v>0.45833000000000002</v>
      </c>
      <c r="AY646" s="41">
        <v>15</v>
      </c>
      <c r="AZ646" s="40"/>
      <c r="BA646" s="40"/>
      <c r="BB646" s="40"/>
      <c r="BC646" s="40"/>
      <c r="BD646" s="40"/>
      <c r="BE646" s="40"/>
      <c r="BF646" s="39">
        <v>0</v>
      </c>
      <c r="BG646" s="38">
        <v>0</v>
      </c>
      <c r="BK646" s="37"/>
      <c r="BL646" s="37"/>
      <c r="BM646" s="37"/>
      <c r="BN646" s="32"/>
      <c r="BP646" s="36"/>
      <c r="BQ646" s="36"/>
      <c r="BR646" s="36"/>
      <c r="CE646" s="35">
        <f t="shared" si="111"/>
        <v>0</v>
      </c>
      <c r="CF646" s="33">
        <f t="shared" si="112"/>
        <v>0</v>
      </c>
      <c r="CG646" s="34">
        <f t="shared" si="113"/>
        <v>6.3298100000000002</v>
      </c>
      <c r="CH646" s="33">
        <f t="shared" si="114"/>
        <v>0</v>
      </c>
    </row>
    <row r="647" spans="1:86" ht="75" customHeight="1" x14ac:dyDescent="0.25">
      <c r="A647" s="53">
        <v>0</v>
      </c>
      <c r="B647" s="52" t="s">
        <v>2683</v>
      </c>
      <c r="C647" s="51">
        <v>300000004407</v>
      </c>
      <c r="D647" s="51">
        <v>1020205919</v>
      </c>
      <c r="E647" s="50" t="s">
        <v>2881</v>
      </c>
      <c r="F647" s="48">
        <v>0</v>
      </c>
      <c r="G647" s="48">
        <v>0</v>
      </c>
      <c r="H647" s="48">
        <v>0</v>
      </c>
      <c r="I647" s="48">
        <v>0</v>
      </c>
      <c r="J647" s="48">
        <v>0</v>
      </c>
      <c r="K647" s="48">
        <v>0</v>
      </c>
      <c r="L647" s="48">
        <v>0</v>
      </c>
      <c r="M647" s="48">
        <v>0</v>
      </c>
      <c r="N647" s="48">
        <v>0</v>
      </c>
      <c r="O647" s="48">
        <f t="shared" si="107"/>
        <v>133.34058999999999</v>
      </c>
      <c r="P647" s="48">
        <f t="shared" si="108"/>
        <v>133.34058999999999</v>
      </c>
      <c r="Q647" s="48">
        <v>63.624589999999998</v>
      </c>
      <c r="R647" s="48">
        <v>63.624589999999998</v>
      </c>
      <c r="S647" s="48">
        <v>0</v>
      </c>
      <c r="T647" s="48">
        <v>0</v>
      </c>
      <c r="U647" s="48">
        <v>63.624589999999998</v>
      </c>
      <c r="V647" s="48">
        <v>63.624589999999998</v>
      </c>
      <c r="W647" s="48">
        <v>0</v>
      </c>
      <c r="X647" s="48">
        <v>0</v>
      </c>
      <c r="Y647" s="48">
        <v>0</v>
      </c>
      <c r="Z647" s="48">
        <v>0</v>
      </c>
      <c r="AA647" s="49">
        <f t="shared" si="109"/>
        <v>69.715999999999994</v>
      </c>
      <c r="AB647" s="49">
        <f t="shared" si="110"/>
        <v>69.715999999999994</v>
      </c>
      <c r="AC647" s="49">
        <v>8.0495199999999993</v>
      </c>
      <c r="AD647" s="49">
        <v>2.4218800000000003</v>
      </c>
      <c r="AE647" s="49">
        <v>59.113279999999996</v>
      </c>
      <c r="AF647" s="49">
        <v>0.13131999999999999</v>
      </c>
      <c r="AG647" s="49">
        <v>0</v>
      </c>
      <c r="AH647" s="49">
        <v>0</v>
      </c>
      <c r="AI647" s="49">
        <v>0</v>
      </c>
      <c r="AJ647" s="49">
        <v>0</v>
      </c>
      <c r="AK647" s="49">
        <v>0</v>
      </c>
      <c r="AL647" s="49">
        <v>0</v>
      </c>
      <c r="AM647" s="49">
        <v>0</v>
      </c>
      <c r="AN647" s="49">
        <v>0</v>
      </c>
      <c r="AO647" s="49">
        <v>0</v>
      </c>
      <c r="AP647" s="49">
        <v>0</v>
      </c>
      <c r="AQ647" s="47" t="s">
        <v>3846</v>
      </c>
      <c r="AR647" s="48">
        <v>0</v>
      </c>
      <c r="AT647" s="46" t="s">
        <v>1443</v>
      </c>
      <c r="AU647" s="45">
        <v>0</v>
      </c>
      <c r="AV647" s="44" t="s">
        <v>3847</v>
      </c>
      <c r="AW647" s="43">
        <v>44187</v>
      </c>
      <c r="AX647" s="42">
        <v>0.45833000000000002</v>
      </c>
      <c r="AY647" s="41">
        <v>5</v>
      </c>
      <c r="AZ647" s="40"/>
      <c r="BA647" s="40"/>
      <c r="BB647" s="40"/>
      <c r="BC647" s="40"/>
      <c r="BD647" s="40"/>
      <c r="BE647" s="40"/>
      <c r="BF647" s="39">
        <v>0</v>
      </c>
      <c r="BG647" s="38">
        <v>0</v>
      </c>
      <c r="BK647" s="37"/>
      <c r="BL647" s="37"/>
      <c r="BM647" s="37"/>
      <c r="BN647" s="32"/>
      <c r="BP647" s="36"/>
      <c r="BQ647" s="36"/>
      <c r="BR647" s="36"/>
      <c r="CE647" s="35">
        <f t="shared" si="111"/>
        <v>0</v>
      </c>
      <c r="CF647" s="33">
        <f t="shared" si="112"/>
        <v>0</v>
      </c>
      <c r="CG647" s="34">
        <f t="shared" si="113"/>
        <v>63.624589999999998</v>
      </c>
      <c r="CH647" s="33">
        <f t="shared" si="114"/>
        <v>0</v>
      </c>
    </row>
    <row r="648" spans="1:86" ht="60" customHeight="1" x14ac:dyDescent="0.25">
      <c r="A648" s="53">
        <v>0</v>
      </c>
      <c r="B648" s="52" t="s">
        <v>2683</v>
      </c>
      <c r="C648" s="51">
        <v>300000004452</v>
      </c>
      <c r="D648" s="51">
        <v>1020207511</v>
      </c>
      <c r="E648" s="50" t="s">
        <v>2882</v>
      </c>
      <c r="F648" s="48">
        <v>0</v>
      </c>
      <c r="G648" s="48">
        <v>0</v>
      </c>
      <c r="H648" s="48">
        <v>0</v>
      </c>
      <c r="I648" s="48">
        <v>0</v>
      </c>
      <c r="J648" s="48">
        <v>0</v>
      </c>
      <c r="K648" s="48">
        <v>0</v>
      </c>
      <c r="L648" s="48">
        <v>0</v>
      </c>
      <c r="M648" s="48">
        <v>0</v>
      </c>
      <c r="N648" s="48">
        <v>0</v>
      </c>
      <c r="O648" s="48">
        <f t="shared" si="107"/>
        <v>15.5228</v>
      </c>
      <c r="P648" s="48">
        <f t="shared" si="108"/>
        <v>15.5228</v>
      </c>
      <c r="Q648" s="48">
        <v>15.5228</v>
      </c>
      <c r="R648" s="48">
        <v>15.5228</v>
      </c>
      <c r="S648" s="48">
        <v>0</v>
      </c>
      <c r="T648" s="48">
        <v>0</v>
      </c>
      <c r="U648" s="48">
        <v>15.5228</v>
      </c>
      <c r="V648" s="48">
        <v>15.5228</v>
      </c>
      <c r="W648" s="48">
        <v>0</v>
      </c>
      <c r="X648" s="48">
        <v>0</v>
      </c>
      <c r="Y648" s="48">
        <v>0</v>
      </c>
      <c r="Z648" s="48">
        <v>0</v>
      </c>
      <c r="AA648" s="49">
        <f t="shared" si="109"/>
        <v>0</v>
      </c>
      <c r="AB648" s="49">
        <f t="shared" si="110"/>
        <v>0</v>
      </c>
      <c r="AC648" s="49">
        <v>0</v>
      </c>
      <c r="AD648" s="49">
        <v>0</v>
      </c>
      <c r="AE648" s="49">
        <v>0</v>
      </c>
      <c r="AF648" s="49">
        <v>0</v>
      </c>
      <c r="AG648" s="49">
        <v>0</v>
      </c>
      <c r="AH648" s="49">
        <v>0</v>
      </c>
      <c r="AI648" s="49">
        <v>0</v>
      </c>
      <c r="AJ648" s="49">
        <v>0</v>
      </c>
      <c r="AK648" s="49">
        <v>0</v>
      </c>
      <c r="AL648" s="49">
        <v>0</v>
      </c>
      <c r="AM648" s="49">
        <v>0</v>
      </c>
      <c r="AN648" s="49">
        <v>0</v>
      </c>
      <c r="AO648" s="49">
        <v>0</v>
      </c>
      <c r="AP648" s="49">
        <v>0</v>
      </c>
      <c r="AQ648" s="47" t="s">
        <v>3848</v>
      </c>
      <c r="AR648" s="48">
        <v>0</v>
      </c>
      <c r="AT648" s="46" t="s">
        <v>1443</v>
      </c>
      <c r="AU648" s="45">
        <v>0</v>
      </c>
      <c r="AV648" s="44" t="s">
        <v>3849</v>
      </c>
      <c r="AW648" s="43">
        <v>43986</v>
      </c>
      <c r="AX648" s="42">
        <v>0.45833000000000002</v>
      </c>
      <c r="AY648" s="41">
        <v>15</v>
      </c>
      <c r="AZ648" s="40"/>
      <c r="BA648" s="40"/>
      <c r="BB648" s="40"/>
      <c r="BC648" s="40"/>
      <c r="BD648" s="40"/>
      <c r="BE648" s="40"/>
      <c r="BF648" s="39">
        <v>0</v>
      </c>
      <c r="BG648" s="38">
        <v>0</v>
      </c>
      <c r="BK648" s="37"/>
      <c r="BL648" s="37"/>
      <c r="BM648" s="37"/>
      <c r="BN648" s="32"/>
      <c r="BP648" s="36"/>
      <c r="BQ648" s="36"/>
      <c r="BR648" s="36"/>
      <c r="CE648" s="35">
        <f t="shared" si="111"/>
        <v>0</v>
      </c>
      <c r="CF648" s="33">
        <f t="shared" si="112"/>
        <v>0</v>
      </c>
      <c r="CG648" s="34">
        <f t="shared" si="113"/>
        <v>15.5228</v>
      </c>
      <c r="CH648" s="33">
        <f t="shared" si="114"/>
        <v>0</v>
      </c>
    </row>
    <row r="649" spans="1:86" ht="45" customHeight="1" x14ac:dyDescent="0.25">
      <c r="A649" s="53">
        <v>0</v>
      </c>
      <c r="B649" s="52" t="s">
        <v>2683</v>
      </c>
      <c r="C649" s="51">
        <v>300000004202</v>
      </c>
      <c r="D649" s="51">
        <v>1020205826</v>
      </c>
      <c r="E649" s="50" t="s">
        <v>1901</v>
      </c>
      <c r="F649" s="48">
        <v>0</v>
      </c>
      <c r="G649" s="48">
        <v>0</v>
      </c>
      <c r="H649" s="48">
        <v>0</v>
      </c>
      <c r="I649" s="48">
        <v>0</v>
      </c>
      <c r="J649" s="48">
        <v>0</v>
      </c>
      <c r="K649" s="48">
        <v>0</v>
      </c>
      <c r="L649" s="48">
        <v>0</v>
      </c>
      <c r="M649" s="48">
        <v>0</v>
      </c>
      <c r="N649" s="48">
        <v>0</v>
      </c>
      <c r="O649" s="48">
        <f t="shared" si="107"/>
        <v>57.761670000000002</v>
      </c>
      <c r="P649" s="48">
        <f t="shared" si="108"/>
        <v>48.659020000000005</v>
      </c>
      <c r="Q649" s="48">
        <v>56.732570000000003</v>
      </c>
      <c r="R649" s="48">
        <v>47.629920000000006</v>
      </c>
      <c r="S649" s="48">
        <v>54.61589</v>
      </c>
      <c r="T649" s="48">
        <v>45.513240000000003</v>
      </c>
      <c r="U649" s="48">
        <v>2.1166800000000001</v>
      </c>
      <c r="V649" s="48">
        <v>2.1166800000000001</v>
      </c>
      <c r="W649" s="48">
        <v>0</v>
      </c>
      <c r="X649" s="48">
        <v>0</v>
      </c>
      <c r="Y649" s="48">
        <v>0</v>
      </c>
      <c r="Z649" s="48">
        <v>0</v>
      </c>
      <c r="AA649" s="49">
        <f t="shared" si="109"/>
        <v>1.0290999999999999</v>
      </c>
      <c r="AB649" s="49">
        <f t="shared" si="110"/>
        <v>1.0290999999999999</v>
      </c>
      <c r="AC649" s="49">
        <v>0</v>
      </c>
      <c r="AD649" s="49">
        <v>0</v>
      </c>
      <c r="AE649" s="49">
        <v>0</v>
      </c>
      <c r="AF649" s="49">
        <v>0</v>
      </c>
      <c r="AG649" s="49">
        <v>0</v>
      </c>
      <c r="AH649" s="49">
        <v>0</v>
      </c>
      <c r="AI649" s="49">
        <v>0</v>
      </c>
      <c r="AJ649" s="49">
        <v>0</v>
      </c>
      <c r="AK649" s="49">
        <v>0</v>
      </c>
      <c r="AL649" s="49">
        <v>0</v>
      </c>
      <c r="AM649" s="49">
        <v>0</v>
      </c>
      <c r="AN649" s="49">
        <v>0</v>
      </c>
      <c r="AO649" s="49">
        <v>0</v>
      </c>
      <c r="AP649" s="49">
        <v>1.0290999999999999</v>
      </c>
      <c r="AQ649" s="47" t="s">
        <v>1902</v>
      </c>
      <c r="AR649" s="48">
        <v>48.659020000000005</v>
      </c>
      <c r="AT649" s="46" t="s">
        <v>1443</v>
      </c>
      <c r="AU649" s="45">
        <v>0</v>
      </c>
      <c r="AV649" s="44" t="s">
        <v>3850</v>
      </c>
      <c r="AW649" s="43">
        <v>44162</v>
      </c>
      <c r="AX649" s="42">
        <v>0.45833000000000002</v>
      </c>
      <c r="AY649" s="41">
        <v>15</v>
      </c>
      <c r="AZ649" s="40"/>
      <c r="BA649" s="40"/>
      <c r="BB649" s="40"/>
      <c r="BC649" s="40"/>
      <c r="BD649" s="40"/>
      <c r="BE649" s="40"/>
      <c r="BF649" s="39" t="s">
        <v>2696</v>
      </c>
      <c r="BG649" s="38">
        <v>44804</v>
      </c>
      <c r="BK649" s="37"/>
      <c r="BL649" s="37"/>
      <c r="BM649" s="114">
        <f t="shared" ref="BM649:BM660" si="115">D649</f>
        <v>1020205826</v>
      </c>
      <c r="BN649" s="32" t="s">
        <v>2241</v>
      </c>
      <c r="BO649" s="113" t="e">
        <v>#VALUE!</v>
      </c>
      <c r="BP649" s="31">
        <v>1029.0999999999999</v>
      </c>
      <c r="BQ649" s="112" t="e">
        <f t="shared" ref="BQ649:BQ660" si="116">BO649-BP649/1000</f>
        <v>#VALUE!</v>
      </c>
      <c r="BR649" s="36"/>
      <c r="CE649" s="35">
        <f t="shared" si="111"/>
        <v>0</v>
      </c>
      <c r="CF649" s="33">
        <f t="shared" si="112"/>
        <v>0</v>
      </c>
      <c r="CG649" s="34">
        <f t="shared" si="113"/>
        <v>2.1166800000000001</v>
      </c>
      <c r="CH649" s="33">
        <f t="shared" si="114"/>
        <v>45.513240000000003</v>
      </c>
    </row>
    <row r="650" spans="1:86" ht="45" customHeight="1" x14ac:dyDescent="0.25">
      <c r="A650" s="53">
        <v>0</v>
      </c>
      <c r="B650" s="52" t="s">
        <v>2683</v>
      </c>
      <c r="C650" s="51">
        <v>300000004200</v>
      </c>
      <c r="D650" s="51">
        <v>1020205562</v>
      </c>
      <c r="E650" s="50" t="s">
        <v>1903</v>
      </c>
      <c r="F650" s="48">
        <v>0</v>
      </c>
      <c r="G650" s="48">
        <v>0</v>
      </c>
      <c r="H650" s="48">
        <v>0</v>
      </c>
      <c r="I650" s="48">
        <v>0</v>
      </c>
      <c r="J650" s="48">
        <v>0</v>
      </c>
      <c r="K650" s="48">
        <v>0</v>
      </c>
      <c r="L650" s="48">
        <v>0</v>
      </c>
      <c r="M650" s="48">
        <v>0</v>
      </c>
      <c r="N650" s="48">
        <v>0</v>
      </c>
      <c r="O650" s="48">
        <f t="shared" si="107"/>
        <v>49.986299999999993</v>
      </c>
      <c r="P650" s="48">
        <f t="shared" si="108"/>
        <v>44.036929999999998</v>
      </c>
      <c r="Q650" s="48">
        <v>49.054939999999995</v>
      </c>
      <c r="R650" s="48">
        <v>43.10557</v>
      </c>
      <c r="S650" s="48">
        <v>35.696199999999997</v>
      </c>
      <c r="T650" s="48">
        <v>29.746829999999999</v>
      </c>
      <c r="U650" s="48">
        <v>13.358739999999999</v>
      </c>
      <c r="V650" s="48">
        <v>13.358739999999999</v>
      </c>
      <c r="W650" s="48">
        <v>0</v>
      </c>
      <c r="X650" s="48">
        <v>0</v>
      </c>
      <c r="Y650" s="48">
        <v>0</v>
      </c>
      <c r="Z650" s="48">
        <v>0</v>
      </c>
      <c r="AA650" s="49">
        <f t="shared" si="109"/>
        <v>0.93135999999999997</v>
      </c>
      <c r="AB650" s="49">
        <f t="shared" si="110"/>
        <v>0.93135999999999997</v>
      </c>
      <c r="AC650" s="49">
        <v>0</v>
      </c>
      <c r="AD650" s="49">
        <v>0</v>
      </c>
      <c r="AE650" s="49">
        <v>0</v>
      </c>
      <c r="AF650" s="49">
        <v>0</v>
      </c>
      <c r="AG650" s="49">
        <v>0</v>
      </c>
      <c r="AH650" s="49">
        <v>0</v>
      </c>
      <c r="AI650" s="49">
        <v>0</v>
      </c>
      <c r="AJ650" s="49">
        <v>0</v>
      </c>
      <c r="AK650" s="49">
        <v>0</v>
      </c>
      <c r="AL650" s="49">
        <v>0</v>
      </c>
      <c r="AM650" s="49">
        <v>0</v>
      </c>
      <c r="AN650" s="49">
        <v>0</v>
      </c>
      <c r="AO650" s="49">
        <v>0</v>
      </c>
      <c r="AP650" s="49">
        <v>0.93135999999999997</v>
      </c>
      <c r="AQ650" s="47" t="s">
        <v>1904</v>
      </c>
      <c r="AR650" s="48">
        <v>44.036929999999998</v>
      </c>
      <c r="AT650" s="46" t="s">
        <v>1443</v>
      </c>
      <c r="AU650" s="45">
        <v>0</v>
      </c>
      <c r="AV650" s="44" t="s">
        <v>3851</v>
      </c>
      <c r="AW650" s="43">
        <v>44050</v>
      </c>
      <c r="AX650" s="42">
        <v>0.45833000000000002</v>
      </c>
      <c r="AY650" s="41">
        <v>5</v>
      </c>
      <c r="AZ650" s="40"/>
      <c r="BA650" s="40"/>
      <c r="BB650" s="40"/>
      <c r="BC650" s="40"/>
      <c r="BD650" s="40"/>
      <c r="BE650" s="40"/>
      <c r="BF650" s="39" t="s">
        <v>2696</v>
      </c>
      <c r="BG650" s="38">
        <v>44804</v>
      </c>
      <c r="BK650" s="37"/>
      <c r="BL650" s="37"/>
      <c r="BM650" s="114">
        <f t="shared" si="115"/>
        <v>1020205562</v>
      </c>
      <c r="BN650" s="32" t="s">
        <v>2242</v>
      </c>
      <c r="BO650" s="113" t="e">
        <v>#VALUE!</v>
      </c>
      <c r="BP650" s="31">
        <v>931.36</v>
      </c>
      <c r="BQ650" s="112" t="e">
        <f t="shared" si="116"/>
        <v>#VALUE!</v>
      </c>
      <c r="BR650" s="36"/>
      <c r="CE650" s="35">
        <f t="shared" si="111"/>
        <v>0</v>
      </c>
      <c r="CF650" s="33">
        <f t="shared" si="112"/>
        <v>0</v>
      </c>
      <c r="CG650" s="34">
        <f t="shared" si="113"/>
        <v>13.358739999999999</v>
      </c>
      <c r="CH650" s="33">
        <f t="shared" si="114"/>
        <v>29.746829999999999</v>
      </c>
    </row>
    <row r="651" spans="1:86" ht="60" customHeight="1" x14ac:dyDescent="0.25">
      <c r="A651" s="53">
        <v>0</v>
      </c>
      <c r="B651" s="52" t="s">
        <v>2683</v>
      </c>
      <c r="C651" s="51">
        <v>300000004194</v>
      </c>
      <c r="D651" s="51">
        <v>1020205346</v>
      </c>
      <c r="E651" s="50" t="s">
        <v>1905</v>
      </c>
      <c r="F651" s="48">
        <v>0</v>
      </c>
      <c r="G651" s="48">
        <v>0</v>
      </c>
      <c r="H651" s="48">
        <v>0</v>
      </c>
      <c r="I651" s="48">
        <v>0</v>
      </c>
      <c r="J651" s="48">
        <v>0</v>
      </c>
      <c r="K651" s="48">
        <v>0</v>
      </c>
      <c r="L651" s="48">
        <v>0</v>
      </c>
      <c r="M651" s="48">
        <v>0</v>
      </c>
      <c r="N651" s="48">
        <v>0</v>
      </c>
      <c r="O651" s="48">
        <f t="shared" ref="O651:O714" si="117">SUM(Q651,W651,Y651,AA651)</f>
        <v>36.905360000000002</v>
      </c>
      <c r="P651" s="48">
        <f t="shared" ref="P651:P714" si="118">SUM(R651,X651,Z651,AB651)</f>
        <v>32.39246</v>
      </c>
      <c r="Q651" s="48">
        <v>36.220269999999999</v>
      </c>
      <c r="R651" s="48">
        <v>31.707369999999997</v>
      </c>
      <c r="S651" s="48">
        <v>27.07741</v>
      </c>
      <c r="T651" s="48">
        <v>22.564509999999999</v>
      </c>
      <c r="U651" s="48">
        <v>9.1428600000000007</v>
      </c>
      <c r="V651" s="48">
        <v>9.1428600000000007</v>
      </c>
      <c r="W651" s="48">
        <v>0</v>
      </c>
      <c r="X651" s="48">
        <v>0</v>
      </c>
      <c r="Y651" s="48">
        <v>0</v>
      </c>
      <c r="Z651" s="48">
        <v>0</v>
      </c>
      <c r="AA651" s="49">
        <f t="shared" ref="AA651:AA714" si="119">SUM(AC651,AD651,AE651,AF651,AG651,AI651,AK651,AM651,AN651,AP651)</f>
        <v>0.68508999999999998</v>
      </c>
      <c r="AB651" s="49">
        <f t="shared" ref="AB651:AB714" si="120">SUM(AC651,AD651,AE651,AF651,AH651,AJ651,AL651,AM651,AO651,AP651)</f>
        <v>0.68508999999999998</v>
      </c>
      <c r="AC651" s="49">
        <v>0</v>
      </c>
      <c r="AD651" s="49">
        <v>0</v>
      </c>
      <c r="AE651" s="49">
        <v>0</v>
      </c>
      <c r="AF651" s="49">
        <v>0</v>
      </c>
      <c r="AG651" s="49">
        <v>0</v>
      </c>
      <c r="AH651" s="49">
        <v>0</v>
      </c>
      <c r="AI651" s="49">
        <v>0</v>
      </c>
      <c r="AJ651" s="49">
        <v>0</v>
      </c>
      <c r="AK651" s="49">
        <v>0</v>
      </c>
      <c r="AL651" s="49">
        <v>0</v>
      </c>
      <c r="AM651" s="49">
        <v>0</v>
      </c>
      <c r="AN651" s="49">
        <v>0</v>
      </c>
      <c r="AO651" s="49">
        <v>0</v>
      </c>
      <c r="AP651" s="49">
        <v>0.68508999999999998</v>
      </c>
      <c r="AQ651" s="47" t="s">
        <v>1906</v>
      </c>
      <c r="AR651" s="48">
        <v>32.39246</v>
      </c>
      <c r="AT651" s="46" t="s">
        <v>1443</v>
      </c>
      <c r="AU651" s="45">
        <v>0</v>
      </c>
      <c r="AV651" s="44" t="s">
        <v>3852</v>
      </c>
      <c r="AW651" s="43">
        <v>43893</v>
      </c>
      <c r="AX651" s="42">
        <v>0.45833000000000002</v>
      </c>
      <c r="AY651" s="41">
        <v>5</v>
      </c>
      <c r="AZ651" s="40"/>
      <c r="BA651" s="40"/>
      <c r="BB651" s="40"/>
      <c r="BC651" s="40"/>
      <c r="BD651" s="40"/>
      <c r="BE651" s="40"/>
      <c r="BF651" s="39" t="s">
        <v>2696</v>
      </c>
      <c r="BG651" s="38">
        <v>44804</v>
      </c>
      <c r="BK651" s="37"/>
      <c r="BL651" s="37"/>
      <c r="BM651" s="114">
        <f t="shared" si="115"/>
        <v>1020205346</v>
      </c>
      <c r="BN651" s="32" t="s">
        <v>2243</v>
      </c>
      <c r="BO651" s="113" t="e">
        <v>#VALUE!</v>
      </c>
      <c r="BP651" s="31">
        <v>685.09</v>
      </c>
      <c r="BQ651" s="112" t="e">
        <f t="shared" si="116"/>
        <v>#VALUE!</v>
      </c>
      <c r="BR651" s="36"/>
      <c r="CE651" s="35">
        <f t="shared" ref="CE651:CE714" si="121">R651-T651-V651</f>
        <v>0</v>
      </c>
      <c r="CF651" s="33">
        <f t="shared" ref="CF651:CF714" si="122">IF(CE651&gt;0.000001,T651,0)</f>
        <v>0</v>
      </c>
      <c r="CG651" s="34">
        <f t="shared" ref="CG651:CG714" si="123">V651</f>
        <v>9.1428600000000007</v>
      </c>
      <c r="CH651" s="33">
        <f t="shared" ref="CH651:CH714" si="124">IF(CE651&gt;0.000001,0,T651)</f>
        <v>22.564509999999999</v>
      </c>
    </row>
    <row r="652" spans="1:86" ht="45" customHeight="1" x14ac:dyDescent="0.25">
      <c r="A652" s="53">
        <v>0</v>
      </c>
      <c r="B652" s="52" t="s">
        <v>2683</v>
      </c>
      <c r="C652" s="51">
        <v>300000004193</v>
      </c>
      <c r="D652" s="51">
        <v>1020205162</v>
      </c>
      <c r="E652" s="50" t="s">
        <v>1907</v>
      </c>
      <c r="F652" s="48">
        <v>0</v>
      </c>
      <c r="G652" s="48">
        <v>0</v>
      </c>
      <c r="H652" s="48">
        <v>0</v>
      </c>
      <c r="I652" s="48">
        <v>0</v>
      </c>
      <c r="J652" s="48">
        <v>0</v>
      </c>
      <c r="K652" s="48">
        <v>0</v>
      </c>
      <c r="L652" s="48">
        <v>0</v>
      </c>
      <c r="M652" s="48">
        <v>0</v>
      </c>
      <c r="N652" s="48">
        <v>0</v>
      </c>
      <c r="O652" s="48">
        <f t="shared" si="117"/>
        <v>162.11078999999998</v>
      </c>
      <c r="P652" s="48">
        <f t="shared" si="118"/>
        <v>139.70213999999999</v>
      </c>
      <c r="Q652" s="48">
        <v>159.15619999999998</v>
      </c>
      <c r="R652" s="48">
        <v>136.74754999999999</v>
      </c>
      <c r="S652" s="48">
        <v>134.45188999999999</v>
      </c>
      <c r="T652" s="48">
        <v>112.04324</v>
      </c>
      <c r="U652" s="48">
        <v>24.70431</v>
      </c>
      <c r="V652" s="48">
        <v>24.70431</v>
      </c>
      <c r="W652" s="48">
        <v>0</v>
      </c>
      <c r="X652" s="48">
        <v>0</v>
      </c>
      <c r="Y652" s="48">
        <v>0</v>
      </c>
      <c r="Z652" s="48">
        <v>0</v>
      </c>
      <c r="AA652" s="49">
        <f t="shared" si="119"/>
        <v>2.95459</v>
      </c>
      <c r="AB652" s="49">
        <f t="shared" si="120"/>
        <v>2.95459</v>
      </c>
      <c r="AC652" s="49">
        <v>0</v>
      </c>
      <c r="AD652" s="49">
        <v>0</v>
      </c>
      <c r="AE652" s="49">
        <v>0</v>
      </c>
      <c r="AF652" s="49">
        <v>0</v>
      </c>
      <c r="AG652" s="49">
        <v>0</v>
      </c>
      <c r="AH652" s="49">
        <v>0</v>
      </c>
      <c r="AI652" s="49">
        <v>0</v>
      </c>
      <c r="AJ652" s="49">
        <v>0</v>
      </c>
      <c r="AK652" s="49">
        <v>0</v>
      </c>
      <c r="AL652" s="49">
        <v>0</v>
      </c>
      <c r="AM652" s="49">
        <v>0</v>
      </c>
      <c r="AN652" s="49">
        <v>0</v>
      </c>
      <c r="AO652" s="49">
        <v>0</v>
      </c>
      <c r="AP652" s="49">
        <v>2.95459</v>
      </c>
      <c r="AQ652" s="47" t="s">
        <v>1908</v>
      </c>
      <c r="AR652" s="48">
        <v>139.70213999999999</v>
      </c>
      <c r="AT652" s="46" t="s">
        <v>1443</v>
      </c>
      <c r="AU652" s="45">
        <v>0</v>
      </c>
      <c r="AV652" s="44" t="s">
        <v>3853</v>
      </c>
      <c r="AW652" s="43">
        <v>43808</v>
      </c>
      <c r="AX652" s="42">
        <v>0.45833000000000002</v>
      </c>
      <c r="AY652" s="41">
        <v>14</v>
      </c>
      <c r="AZ652" s="40"/>
      <c r="BA652" s="40"/>
      <c r="BB652" s="40"/>
      <c r="BC652" s="40"/>
      <c r="BD652" s="40"/>
      <c r="BE652" s="40"/>
      <c r="BF652" s="39" t="s">
        <v>2696</v>
      </c>
      <c r="BG652" s="38">
        <v>44804</v>
      </c>
      <c r="BK652" s="37"/>
      <c r="BL652" s="37"/>
      <c r="BM652" s="114">
        <f t="shared" si="115"/>
        <v>1020205162</v>
      </c>
      <c r="BN652" s="32" t="s">
        <v>2244</v>
      </c>
      <c r="BO652" s="113" t="e">
        <v>#VALUE!</v>
      </c>
      <c r="BP652" s="31">
        <v>2954.59</v>
      </c>
      <c r="BQ652" s="112" t="e">
        <f t="shared" si="116"/>
        <v>#VALUE!</v>
      </c>
      <c r="BR652" s="36"/>
      <c r="CE652" s="35">
        <f t="shared" si="121"/>
        <v>0</v>
      </c>
      <c r="CF652" s="33">
        <f t="shared" si="122"/>
        <v>0</v>
      </c>
      <c r="CG652" s="34">
        <f t="shared" si="123"/>
        <v>24.70431</v>
      </c>
      <c r="CH652" s="33">
        <f t="shared" si="124"/>
        <v>112.04324</v>
      </c>
    </row>
    <row r="653" spans="1:86" ht="90" customHeight="1" x14ac:dyDescent="0.25">
      <c r="A653" s="53">
        <v>0</v>
      </c>
      <c r="B653" s="52" t="s">
        <v>2683</v>
      </c>
      <c r="C653" s="51">
        <v>300000004304</v>
      </c>
      <c r="D653" s="51">
        <v>1020205051</v>
      </c>
      <c r="E653" s="50" t="s">
        <v>2883</v>
      </c>
      <c r="F653" s="48">
        <v>0</v>
      </c>
      <c r="G653" s="48">
        <v>0</v>
      </c>
      <c r="H653" s="48">
        <v>0</v>
      </c>
      <c r="I653" s="48">
        <v>0</v>
      </c>
      <c r="J653" s="48">
        <v>0</v>
      </c>
      <c r="K653" s="48">
        <v>0</v>
      </c>
      <c r="L653" s="48">
        <v>0</v>
      </c>
      <c r="M653" s="48">
        <v>0</v>
      </c>
      <c r="N653" s="48">
        <v>0</v>
      </c>
      <c r="O653" s="48">
        <f t="shared" si="117"/>
        <v>2811.3006200000004</v>
      </c>
      <c r="P653" s="48">
        <f t="shared" si="118"/>
        <v>2528.6751800000002</v>
      </c>
      <c r="Q653" s="48">
        <v>1840.72442</v>
      </c>
      <c r="R653" s="48">
        <v>1666.19415</v>
      </c>
      <c r="S653" s="48">
        <v>1047.1816000000001</v>
      </c>
      <c r="T653" s="48">
        <v>872.65133000000003</v>
      </c>
      <c r="U653" s="48">
        <v>793.54282000000001</v>
      </c>
      <c r="V653" s="48">
        <v>793.54282000000001</v>
      </c>
      <c r="W653" s="48">
        <v>648.57104000000004</v>
      </c>
      <c r="X653" s="48">
        <v>540.47586999999999</v>
      </c>
      <c r="Y653" s="48">
        <v>0</v>
      </c>
      <c r="Z653" s="48">
        <v>0</v>
      </c>
      <c r="AA653" s="49">
        <f t="shared" si="119"/>
        <v>322.00516000000005</v>
      </c>
      <c r="AB653" s="49">
        <f t="shared" si="120"/>
        <v>322.00516000000005</v>
      </c>
      <c r="AC653" s="49">
        <v>42.089080000000003</v>
      </c>
      <c r="AD653" s="49">
        <v>12.6745</v>
      </c>
      <c r="AE653" s="49">
        <v>9.3286299999999986</v>
      </c>
      <c r="AF653" s="49">
        <v>0.76508999999999994</v>
      </c>
      <c r="AG653" s="49">
        <v>0</v>
      </c>
      <c r="AH653" s="49">
        <v>0</v>
      </c>
      <c r="AI653" s="49">
        <v>0</v>
      </c>
      <c r="AJ653" s="49">
        <v>0</v>
      </c>
      <c r="AK653" s="49">
        <v>0</v>
      </c>
      <c r="AL653" s="49">
        <v>0</v>
      </c>
      <c r="AM653" s="49">
        <v>26</v>
      </c>
      <c r="AN653" s="49">
        <v>0</v>
      </c>
      <c r="AO653" s="49">
        <v>0</v>
      </c>
      <c r="AP653" s="49">
        <v>231.14786000000001</v>
      </c>
      <c r="AQ653" s="47" t="s">
        <v>3854</v>
      </c>
      <c r="AR653" s="48">
        <v>0</v>
      </c>
      <c r="AT653" s="46" t="s">
        <v>1651</v>
      </c>
      <c r="AU653" s="45">
        <v>1</v>
      </c>
      <c r="AV653" s="44" t="s">
        <v>3855</v>
      </c>
      <c r="AW653" s="43" t="s">
        <v>3856</v>
      </c>
      <c r="AX653" s="42" t="s">
        <v>3857</v>
      </c>
      <c r="AY653" s="41" t="s">
        <v>3858</v>
      </c>
      <c r="AZ653" s="40"/>
      <c r="BA653" s="40"/>
      <c r="BB653" s="40"/>
      <c r="BC653" s="40"/>
      <c r="BD653" s="40"/>
      <c r="BE653" s="40"/>
      <c r="BF653" s="39">
        <v>0</v>
      </c>
      <c r="BG653" s="38">
        <v>0</v>
      </c>
      <c r="BK653" s="37"/>
      <c r="BL653" s="37"/>
      <c r="BM653" s="114">
        <f t="shared" si="115"/>
        <v>1020205051</v>
      </c>
      <c r="BN653" s="118" t="s">
        <v>2424</v>
      </c>
      <c r="BO653" s="117" t="e">
        <f>SUM(#REF!)</f>
        <v>#REF!</v>
      </c>
      <c r="BP653" s="31">
        <v>93551.59</v>
      </c>
      <c r="BQ653" s="112" t="e">
        <f t="shared" si="116"/>
        <v>#REF!</v>
      </c>
      <c r="BR653" s="36"/>
      <c r="CE653" s="35">
        <f t="shared" si="121"/>
        <v>0</v>
      </c>
      <c r="CF653" s="33">
        <f t="shared" si="122"/>
        <v>0</v>
      </c>
      <c r="CG653" s="34">
        <f t="shared" si="123"/>
        <v>793.54282000000001</v>
      </c>
      <c r="CH653" s="33">
        <f t="shared" si="124"/>
        <v>872.65133000000003</v>
      </c>
    </row>
    <row r="654" spans="1:86" ht="75" customHeight="1" x14ac:dyDescent="0.25">
      <c r="A654" s="53">
        <v>0</v>
      </c>
      <c r="B654" s="52" t="s">
        <v>2683</v>
      </c>
      <c r="C654" s="51">
        <v>300000004468</v>
      </c>
      <c r="D654" s="51">
        <v>1020206674</v>
      </c>
      <c r="E654" s="50" t="s">
        <v>2884</v>
      </c>
      <c r="F654" s="48">
        <v>0</v>
      </c>
      <c r="G654" s="48">
        <v>0</v>
      </c>
      <c r="H654" s="48">
        <v>0</v>
      </c>
      <c r="I654" s="48">
        <v>0</v>
      </c>
      <c r="J654" s="48">
        <v>0</v>
      </c>
      <c r="K654" s="48">
        <v>0</v>
      </c>
      <c r="L654" s="48">
        <v>0</v>
      </c>
      <c r="M654" s="48">
        <v>0</v>
      </c>
      <c r="N654" s="48">
        <v>0</v>
      </c>
      <c r="O654" s="48">
        <f t="shared" si="117"/>
        <v>1139.3533600000001</v>
      </c>
      <c r="P654" s="48">
        <f t="shared" si="118"/>
        <v>1032.1834699999999</v>
      </c>
      <c r="Q654" s="48">
        <v>695.99338</v>
      </c>
      <c r="R654" s="48">
        <v>635.74295999999993</v>
      </c>
      <c r="S654" s="48">
        <v>361.50248999999997</v>
      </c>
      <c r="T654" s="48">
        <v>301.25207</v>
      </c>
      <c r="U654" s="48">
        <v>334.49088999999998</v>
      </c>
      <c r="V654" s="48">
        <v>334.49088999999998</v>
      </c>
      <c r="W654" s="48">
        <v>281.51680999999996</v>
      </c>
      <c r="X654" s="48">
        <v>234.59734</v>
      </c>
      <c r="Y654" s="48">
        <v>0</v>
      </c>
      <c r="Z654" s="48">
        <v>0</v>
      </c>
      <c r="AA654" s="49">
        <f t="shared" si="119"/>
        <v>161.84316999999999</v>
      </c>
      <c r="AB654" s="49">
        <f t="shared" si="120"/>
        <v>161.84316999999999</v>
      </c>
      <c r="AC654" s="49">
        <v>25.210719999999998</v>
      </c>
      <c r="AD654" s="49">
        <v>7.5975099999999998</v>
      </c>
      <c r="AE654" s="49">
        <v>36.541350000000001</v>
      </c>
      <c r="AF654" s="49">
        <v>0.39698999999999995</v>
      </c>
      <c r="AG654" s="49">
        <v>0</v>
      </c>
      <c r="AH654" s="49">
        <v>0</v>
      </c>
      <c r="AI654" s="49">
        <v>0</v>
      </c>
      <c r="AJ654" s="49">
        <v>0</v>
      </c>
      <c r="AK654" s="49">
        <v>0</v>
      </c>
      <c r="AL654" s="49">
        <v>0</v>
      </c>
      <c r="AM654" s="49">
        <v>0</v>
      </c>
      <c r="AN654" s="49">
        <v>0</v>
      </c>
      <c r="AO654" s="49">
        <v>0</v>
      </c>
      <c r="AP654" s="49">
        <v>92.096599999999995</v>
      </c>
      <c r="AQ654" s="47" t="s">
        <v>3859</v>
      </c>
      <c r="AR654" s="48">
        <v>0</v>
      </c>
      <c r="AT654" s="46" t="s">
        <v>1443</v>
      </c>
      <c r="AU654" s="45">
        <v>0</v>
      </c>
      <c r="AV654" s="44" t="s">
        <v>3860</v>
      </c>
      <c r="AW654" s="43">
        <v>44442</v>
      </c>
      <c r="AX654" s="42">
        <v>0.45833000000000002</v>
      </c>
      <c r="AY654" s="41">
        <v>15</v>
      </c>
      <c r="AZ654" s="40"/>
      <c r="BA654" s="40"/>
      <c r="BB654" s="40"/>
      <c r="BC654" s="40"/>
      <c r="BD654" s="40"/>
      <c r="BE654" s="40"/>
      <c r="BF654" s="39">
        <v>0</v>
      </c>
      <c r="BG654" s="38">
        <v>0</v>
      </c>
      <c r="BK654" s="37"/>
      <c r="BL654" s="37"/>
      <c r="BM654" s="114">
        <f t="shared" si="115"/>
        <v>1020206674</v>
      </c>
      <c r="BN654" s="118" t="s">
        <v>2423</v>
      </c>
      <c r="BO654" s="117" t="e">
        <f>SUM(#REF!)</f>
        <v>#REF!</v>
      </c>
      <c r="BP654" s="31">
        <v>36681.11</v>
      </c>
      <c r="BQ654" s="112" t="e">
        <f t="shared" si="116"/>
        <v>#REF!</v>
      </c>
      <c r="BR654" s="36"/>
      <c r="CE654" s="35">
        <f t="shared" si="121"/>
        <v>0</v>
      </c>
      <c r="CF654" s="33">
        <f t="shared" si="122"/>
        <v>0</v>
      </c>
      <c r="CG654" s="34">
        <f t="shared" si="123"/>
        <v>334.49088999999998</v>
      </c>
      <c r="CH654" s="33">
        <f t="shared" si="124"/>
        <v>301.25207</v>
      </c>
    </row>
    <row r="655" spans="1:86" ht="45" x14ac:dyDescent="0.25">
      <c r="A655" s="53">
        <v>0</v>
      </c>
      <c r="B655" s="52">
        <v>0</v>
      </c>
      <c r="C655" s="51">
        <v>300000004445</v>
      </c>
      <c r="D655" s="51">
        <v>1020306446</v>
      </c>
      <c r="E655" s="50" t="s">
        <v>1909</v>
      </c>
      <c r="F655" s="48">
        <v>0</v>
      </c>
      <c r="G655" s="48">
        <v>0</v>
      </c>
      <c r="H655" s="48">
        <v>0</v>
      </c>
      <c r="I655" s="48">
        <v>0</v>
      </c>
      <c r="J655" s="48">
        <v>0</v>
      </c>
      <c r="K655" s="48">
        <v>0</v>
      </c>
      <c r="L655" s="48">
        <v>0</v>
      </c>
      <c r="M655" s="48">
        <v>0</v>
      </c>
      <c r="N655" s="48">
        <v>0</v>
      </c>
      <c r="O655" s="48">
        <f t="shared" si="117"/>
        <v>457.73452999999995</v>
      </c>
      <c r="P655" s="48">
        <f t="shared" si="118"/>
        <v>391.16083000000003</v>
      </c>
      <c r="Q655" s="48">
        <v>304.67039999999997</v>
      </c>
      <c r="R655" s="48">
        <v>253.892</v>
      </c>
      <c r="S655" s="48">
        <v>0</v>
      </c>
      <c r="T655" s="48">
        <v>0</v>
      </c>
      <c r="U655" s="48">
        <v>0</v>
      </c>
      <c r="V655" s="48">
        <v>0</v>
      </c>
      <c r="W655" s="48">
        <v>16.810079999999999</v>
      </c>
      <c r="X655" s="48">
        <v>14.0084</v>
      </c>
      <c r="Y655" s="48">
        <v>69.135710000000003</v>
      </c>
      <c r="Z655" s="48">
        <v>57.61309</v>
      </c>
      <c r="AA655" s="49">
        <f t="shared" si="119"/>
        <v>67.118340000000003</v>
      </c>
      <c r="AB655" s="49">
        <f t="shared" si="120"/>
        <v>65.647340000000014</v>
      </c>
      <c r="AC655" s="49">
        <v>33.779420000000002</v>
      </c>
      <c r="AD655" s="49">
        <v>10.17976</v>
      </c>
      <c r="AE655" s="49">
        <v>5.4432499999999999</v>
      </c>
      <c r="AF655" s="49">
        <v>0.61719000000000002</v>
      </c>
      <c r="AG655" s="49">
        <v>8.8260000000000005</v>
      </c>
      <c r="AH655" s="49">
        <v>7.3550000000000004</v>
      </c>
      <c r="AI655" s="49">
        <v>0</v>
      </c>
      <c r="AJ655" s="49">
        <v>0</v>
      </c>
      <c r="AK655" s="49">
        <v>0</v>
      </c>
      <c r="AL655" s="49">
        <v>0</v>
      </c>
      <c r="AM655" s="49">
        <v>0</v>
      </c>
      <c r="AN655" s="49">
        <v>0</v>
      </c>
      <c r="AO655" s="49">
        <v>0</v>
      </c>
      <c r="AP655" s="49">
        <v>8.2727199999999996</v>
      </c>
      <c r="AQ655" s="47" t="s">
        <v>1910</v>
      </c>
      <c r="AR655" s="48">
        <v>391.16083000000003</v>
      </c>
      <c r="AT655" s="46" t="s">
        <v>1443</v>
      </c>
      <c r="AU655" s="45">
        <v>0</v>
      </c>
      <c r="AV655" s="44" t="s">
        <v>3861</v>
      </c>
      <c r="AW655" s="43" t="s">
        <v>3862</v>
      </c>
      <c r="AX655" s="42" t="s">
        <v>3294</v>
      </c>
      <c r="AY655" s="41" t="s">
        <v>3863</v>
      </c>
      <c r="AZ655" s="40"/>
      <c r="BA655" s="40"/>
      <c r="BB655" s="40"/>
      <c r="BC655" s="40"/>
      <c r="BD655" s="40"/>
      <c r="BE655" s="40"/>
      <c r="BF655" s="39" t="s">
        <v>2696</v>
      </c>
      <c r="BG655" s="38">
        <v>44804</v>
      </c>
      <c r="BK655" s="37"/>
      <c r="BL655" s="37"/>
      <c r="BM655" s="114">
        <f t="shared" si="115"/>
        <v>1020306446</v>
      </c>
      <c r="BN655" s="32" t="s">
        <v>2248</v>
      </c>
      <c r="BO655" s="113" t="e">
        <v>#VALUE!</v>
      </c>
      <c r="BP655" s="31">
        <v>8272.7199999999993</v>
      </c>
      <c r="BQ655" s="112" t="e">
        <f t="shared" si="116"/>
        <v>#VALUE!</v>
      </c>
      <c r="BR655" s="36"/>
      <c r="CE655" s="35">
        <f t="shared" si="121"/>
        <v>253.892</v>
      </c>
      <c r="CF655" s="33">
        <f t="shared" si="122"/>
        <v>0</v>
      </c>
      <c r="CG655" s="34">
        <f t="shared" si="123"/>
        <v>0</v>
      </c>
      <c r="CH655" s="33">
        <f t="shared" si="124"/>
        <v>0</v>
      </c>
    </row>
    <row r="656" spans="1:86" ht="60" x14ac:dyDescent="0.25">
      <c r="A656" s="53">
        <v>0</v>
      </c>
      <c r="B656" s="52">
        <v>0</v>
      </c>
      <c r="C656" s="51">
        <v>300000004443</v>
      </c>
      <c r="D656" s="51">
        <v>1020306504</v>
      </c>
      <c r="E656" s="50" t="s">
        <v>1911</v>
      </c>
      <c r="F656" s="48">
        <v>0</v>
      </c>
      <c r="G656" s="48">
        <v>0</v>
      </c>
      <c r="H656" s="48">
        <v>0</v>
      </c>
      <c r="I656" s="48">
        <v>0</v>
      </c>
      <c r="J656" s="48">
        <v>0</v>
      </c>
      <c r="K656" s="48">
        <v>0</v>
      </c>
      <c r="L656" s="48">
        <v>0</v>
      </c>
      <c r="M656" s="48">
        <v>0</v>
      </c>
      <c r="N656" s="48">
        <v>0</v>
      </c>
      <c r="O656" s="48">
        <f t="shared" si="117"/>
        <v>512.32112000000006</v>
      </c>
      <c r="P656" s="48">
        <f t="shared" si="118"/>
        <v>436.81056999999998</v>
      </c>
      <c r="Q656" s="48">
        <v>359.81639999999999</v>
      </c>
      <c r="R656" s="48">
        <v>299.84699999999998</v>
      </c>
      <c r="S656" s="48">
        <v>0</v>
      </c>
      <c r="T656" s="48">
        <v>0</v>
      </c>
      <c r="U656" s="48">
        <v>0</v>
      </c>
      <c r="V656" s="48">
        <v>0</v>
      </c>
      <c r="W656" s="48">
        <v>16.810079999999999</v>
      </c>
      <c r="X656" s="48">
        <v>14.0084</v>
      </c>
      <c r="Y656" s="48">
        <v>70.41283</v>
      </c>
      <c r="Z656" s="48">
        <v>58.67736</v>
      </c>
      <c r="AA656" s="49">
        <f t="shared" si="119"/>
        <v>65.281810000000007</v>
      </c>
      <c r="AB656" s="49">
        <f t="shared" si="120"/>
        <v>64.277810000000002</v>
      </c>
      <c r="AC656" s="49">
        <v>33.779420000000002</v>
      </c>
      <c r="AD656" s="49">
        <v>10.17975</v>
      </c>
      <c r="AE656" s="49">
        <v>5.4432600000000004</v>
      </c>
      <c r="AF656" s="49">
        <v>0.61719000000000002</v>
      </c>
      <c r="AG656" s="49">
        <v>6.024</v>
      </c>
      <c r="AH656" s="49">
        <v>5.0199999999999996</v>
      </c>
      <c r="AI656" s="49">
        <v>0</v>
      </c>
      <c r="AJ656" s="49">
        <v>0</v>
      </c>
      <c r="AK656" s="49">
        <v>0</v>
      </c>
      <c r="AL656" s="49">
        <v>0</v>
      </c>
      <c r="AM656" s="49">
        <v>0</v>
      </c>
      <c r="AN656" s="49">
        <v>0</v>
      </c>
      <c r="AO656" s="49">
        <v>0</v>
      </c>
      <c r="AP656" s="49">
        <v>9.2381899999999995</v>
      </c>
      <c r="AQ656" s="47" t="s">
        <v>1912</v>
      </c>
      <c r="AR656" s="48">
        <v>436.81056999999998</v>
      </c>
      <c r="AT656" s="46" t="s">
        <v>1443</v>
      </c>
      <c r="AU656" s="45">
        <v>0</v>
      </c>
      <c r="AV656" s="44" t="s">
        <v>3864</v>
      </c>
      <c r="AW656" s="43" t="s">
        <v>3865</v>
      </c>
      <c r="AX656" s="42" t="s">
        <v>3250</v>
      </c>
      <c r="AY656" s="41" t="s">
        <v>1444</v>
      </c>
      <c r="AZ656" s="40"/>
      <c r="BA656" s="40"/>
      <c r="BB656" s="40"/>
      <c r="BC656" s="40"/>
      <c r="BD656" s="40"/>
      <c r="BE656" s="40"/>
      <c r="BF656" s="39" t="s">
        <v>2696</v>
      </c>
      <c r="BG656" s="38">
        <v>44804</v>
      </c>
      <c r="BK656" s="37"/>
      <c r="BL656" s="37"/>
      <c r="BM656" s="114">
        <f t="shared" si="115"/>
        <v>1020306504</v>
      </c>
      <c r="BN656" s="32" t="s">
        <v>2247</v>
      </c>
      <c r="BO656" s="113" t="e">
        <v>#VALUE!</v>
      </c>
      <c r="BP656" s="31">
        <v>9238.19</v>
      </c>
      <c r="BQ656" s="112" t="e">
        <f t="shared" si="116"/>
        <v>#VALUE!</v>
      </c>
      <c r="BR656" s="36"/>
      <c r="CE656" s="35">
        <f t="shared" si="121"/>
        <v>299.84699999999998</v>
      </c>
      <c r="CF656" s="33">
        <f t="shared" si="122"/>
        <v>0</v>
      </c>
      <c r="CG656" s="34">
        <f t="shared" si="123"/>
        <v>0</v>
      </c>
      <c r="CH656" s="33">
        <f t="shared" si="124"/>
        <v>0</v>
      </c>
    </row>
    <row r="657" spans="1:86" ht="165" x14ac:dyDescent="0.25">
      <c r="A657" s="53">
        <v>0</v>
      </c>
      <c r="B657" s="52">
        <v>0</v>
      </c>
      <c r="C657" s="51">
        <v>300000004442</v>
      </c>
      <c r="D657" s="51">
        <v>1020306365</v>
      </c>
      <c r="E657" s="50" t="s">
        <v>1913</v>
      </c>
      <c r="F657" s="48">
        <v>0</v>
      </c>
      <c r="G657" s="48">
        <v>0</v>
      </c>
      <c r="H657" s="48">
        <v>0</v>
      </c>
      <c r="I657" s="48">
        <v>0</v>
      </c>
      <c r="J657" s="48">
        <v>0</v>
      </c>
      <c r="K657" s="48">
        <v>0</v>
      </c>
      <c r="L657" s="48">
        <v>0</v>
      </c>
      <c r="M657" s="48">
        <v>0</v>
      </c>
      <c r="N657" s="48">
        <v>0</v>
      </c>
      <c r="O657" s="48">
        <f t="shared" si="117"/>
        <v>831.17712000000006</v>
      </c>
      <c r="P657" s="48">
        <f t="shared" si="118"/>
        <v>705.14282000000003</v>
      </c>
      <c r="Q657" s="48">
        <v>602.4348</v>
      </c>
      <c r="R657" s="48">
        <v>502.029</v>
      </c>
      <c r="S657" s="48">
        <v>0</v>
      </c>
      <c r="T657" s="48">
        <v>0</v>
      </c>
      <c r="U657" s="48">
        <v>0</v>
      </c>
      <c r="V657" s="48">
        <v>0</v>
      </c>
      <c r="W657" s="48">
        <v>47.088250000000002</v>
      </c>
      <c r="X657" s="48">
        <v>39.240209999999998</v>
      </c>
      <c r="Y657" s="48">
        <v>82.980360000000005</v>
      </c>
      <c r="Z657" s="48">
        <v>69.150300000000001</v>
      </c>
      <c r="AA657" s="49">
        <f t="shared" si="119"/>
        <v>98.67371</v>
      </c>
      <c r="AB657" s="49">
        <f t="shared" si="120"/>
        <v>94.723309999999998</v>
      </c>
      <c r="AC657" s="49">
        <v>40.55865</v>
      </c>
      <c r="AD657" s="49">
        <v>12.22273</v>
      </c>
      <c r="AE657" s="49">
        <v>6.5356800000000002</v>
      </c>
      <c r="AF657" s="49">
        <v>0.74104999999999999</v>
      </c>
      <c r="AG657" s="49">
        <v>23.702400000000001</v>
      </c>
      <c r="AH657" s="49">
        <v>19.751999999999999</v>
      </c>
      <c r="AI657" s="49">
        <v>0</v>
      </c>
      <c r="AJ657" s="49">
        <v>0</v>
      </c>
      <c r="AK657" s="49">
        <v>0</v>
      </c>
      <c r="AL657" s="49">
        <v>0</v>
      </c>
      <c r="AM657" s="49">
        <v>0</v>
      </c>
      <c r="AN657" s="49">
        <v>0</v>
      </c>
      <c r="AO657" s="49">
        <v>0</v>
      </c>
      <c r="AP657" s="49">
        <v>14.9132</v>
      </c>
      <c r="AQ657" s="47" t="s">
        <v>1914</v>
      </c>
      <c r="AR657" s="48">
        <v>705.14282000000003</v>
      </c>
      <c r="AT657" s="46" t="s">
        <v>1651</v>
      </c>
      <c r="AU657" s="45">
        <v>1</v>
      </c>
      <c r="AV657" s="44" t="s">
        <v>3866</v>
      </c>
      <c r="AW657" s="43" t="s">
        <v>3867</v>
      </c>
      <c r="AX657" s="42" t="s">
        <v>3868</v>
      </c>
      <c r="AY657" s="41" t="s">
        <v>1915</v>
      </c>
      <c r="AZ657" s="40"/>
      <c r="BA657" s="40"/>
      <c r="BB657" s="40"/>
      <c r="BC657" s="40"/>
      <c r="BD657" s="40"/>
      <c r="BE657" s="40"/>
      <c r="BF657" s="39" t="s">
        <v>2696</v>
      </c>
      <c r="BG657" s="38">
        <v>44804</v>
      </c>
      <c r="BK657" s="37"/>
      <c r="BL657" s="37"/>
      <c r="BM657" s="114">
        <f t="shared" si="115"/>
        <v>1020306365</v>
      </c>
      <c r="BN657" s="32" t="s">
        <v>2249</v>
      </c>
      <c r="BO657" s="113" t="e">
        <v>#VALUE!</v>
      </c>
      <c r="BP657" s="31">
        <v>14913.2</v>
      </c>
      <c r="BQ657" s="112" t="e">
        <f t="shared" si="116"/>
        <v>#VALUE!</v>
      </c>
      <c r="BR657" s="36"/>
      <c r="CE657" s="35">
        <f t="shared" si="121"/>
        <v>502.029</v>
      </c>
      <c r="CF657" s="33">
        <f t="shared" si="122"/>
        <v>0</v>
      </c>
      <c r="CG657" s="34">
        <f t="shared" si="123"/>
        <v>0</v>
      </c>
      <c r="CH657" s="33">
        <f t="shared" si="124"/>
        <v>0</v>
      </c>
    </row>
    <row r="658" spans="1:86" ht="60" x14ac:dyDescent="0.25">
      <c r="A658" s="53">
        <v>0</v>
      </c>
      <c r="B658" s="52">
        <v>0</v>
      </c>
      <c r="C658" s="51">
        <v>300000004444</v>
      </c>
      <c r="D658" s="51">
        <v>1020306453</v>
      </c>
      <c r="E658" s="50" t="s">
        <v>1916</v>
      </c>
      <c r="F658" s="48">
        <v>0</v>
      </c>
      <c r="G658" s="48">
        <v>0</v>
      </c>
      <c r="H658" s="48">
        <v>0</v>
      </c>
      <c r="I658" s="48">
        <v>0</v>
      </c>
      <c r="J658" s="48">
        <v>0</v>
      </c>
      <c r="K658" s="48">
        <v>0</v>
      </c>
      <c r="L658" s="48">
        <v>0</v>
      </c>
      <c r="M658" s="48">
        <v>0</v>
      </c>
      <c r="N658" s="48">
        <v>0</v>
      </c>
      <c r="O658" s="48">
        <f t="shared" si="117"/>
        <v>472.32490999999999</v>
      </c>
      <c r="P658" s="48">
        <f t="shared" si="118"/>
        <v>403.30458999999996</v>
      </c>
      <c r="Q658" s="48">
        <v>319.47359999999998</v>
      </c>
      <c r="R658" s="48">
        <v>266.22800000000001</v>
      </c>
      <c r="S658" s="48">
        <v>0</v>
      </c>
      <c r="T658" s="48">
        <v>0</v>
      </c>
      <c r="U658" s="48">
        <v>0</v>
      </c>
      <c r="V658" s="48">
        <v>0</v>
      </c>
      <c r="W658" s="48">
        <v>16.810079999999999</v>
      </c>
      <c r="X658" s="48">
        <v>14.0084</v>
      </c>
      <c r="Y658" s="48">
        <v>71.814239999999998</v>
      </c>
      <c r="Z658" s="48">
        <v>59.845199999999998</v>
      </c>
      <c r="AA658" s="49">
        <f t="shared" si="119"/>
        <v>64.226990000000015</v>
      </c>
      <c r="AB658" s="49">
        <f t="shared" si="120"/>
        <v>63.22299000000001</v>
      </c>
      <c r="AC658" s="49">
        <v>33.545630000000003</v>
      </c>
      <c r="AD658" s="49">
        <v>10.10929</v>
      </c>
      <c r="AE658" s="49">
        <v>5.4055900000000001</v>
      </c>
      <c r="AF658" s="49">
        <v>0.61292000000000002</v>
      </c>
      <c r="AG658" s="49">
        <v>6.024</v>
      </c>
      <c r="AH658" s="49">
        <v>5.0199999999999996</v>
      </c>
      <c r="AI658" s="49">
        <v>0</v>
      </c>
      <c r="AJ658" s="49">
        <v>0</v>
      </c>
      <c r="AK658" s="49">
        <v>0</v>
      </c>
      <c r="AL658" s="49">
        <v>0</v>
      </c>
      <c r="AM658" s="49">
        <v>0</v>
      </c>
      <c r="AN658" s="49">
        <v>0</v>
      </c>
      <c r="AO658" s="49">
        <v>0</v>
      </c>
      <c r="AP658" s="49">
        <v>8.52956</v>
      </c>
      <c r="AQ658" s="47" t="s">
        <v>1917</v>
      </c>
      <c r="AR658" s="48">
        <v>403.30458999999996</v>
      </c>
      <c r="AT658" s="46" t="s">
        <v>1443</v>
      </c>
      <c r="AU658" s="45">
        <v>0</v>
      </c>
      <c r="AV658" s="44" t="s">
        <v>3869</v>
      </c>
      <c r="AW658" s="43" t="s">
        <v>3870</v>
      </c>
      <c r="AX658" s="42" t="s">
        <v>3250</v>
      </c>
      <c r="AY658" s="41" t="s">
        <v>1444</v>
      </c>
      <c r="AZ658" s="40"/>
      <c r="BA658" s="40"/>
      <c r="BB658" s="40"/>
      <c r="BC658" s="40"/>
      <c r="BD658" s="40"/>
      <c r="BE658" s="40"/>
      <c r="BF658" s="39" t="s">
        <v>2696</v>
      </c>
      <c r="BG658" s="38">
        <v>44804</v>
      </c>
      <c r="BK658" s="37"/>
      <c r="BL658" s="37"/>
      <c r="BM658" s="114">
        <f t="shared" si="115"/>
        <v>1020306453</v>
      </c>
      <c r="BN658" s="32" t="s">
        <v>2245</v>
      </c>
      <c r="BO658" s="113" t="e">
        <v>#VALUE!</v>
      </c>
      <c r="BP658" s="31">
        <v>8529.56</v>
      </c>
      <c r="BQ658" s="112" t="e">
        <f t="shared" si="116"/>
        <v>#VALUE!</v>
      </c>
      <c r="BR658" s="36"/>
      <c r="CE658" s="35">
        <f t="shared" si="121"/>
        <v>266.22800000000001</v>
      </c>
      <c r="CF658" s="33">
        <f t="shared" si="122"/>
        <v>0</v>
      </c>
      <c r="CG658" s="34">
        <f t="shared" si="123"/>
        <v>0</v>
      </c>
      <c r="CH658" s="33">
        <f t="shared" si="124"/>
        <v>0</v>
      </c>
    </row>
    <row r="659" spans="1:86" ht="240" x14ac:dyDescent="0.25">
      <c r="A659" s="53">
        <v>0</v>
      </c>
      <c r="B659" s="52">
        <v>0</v>
      </c>
      <c r="C659" s="51">
        <v>300000004435</v>
      </c>
      <c r="D659" s="51">
        <v>1020306513</v>
      </c>
      <c r="E659" s="50" t="s">
        <v>1918</v>
      </c>
      <c r="F659" s="48">
        <v>0</v>
      </c>
      <c r="G659" s="48">
        <v>0</v>
      </c>
      <c r="H659" s="48">
        <v>0</v>
      </c>
      <c r="I659" s="48">
        <v>0</v>
      </c>
      <c r="J659" s="48">
        <v>0</v>
      </c>
      <c r="K659" s="48">
        <v>0</v>
      </c>
      <c r="L659" s="48">
        <v>0</v>
      </c>
      <c r="M659" s="48">
        <v>0</v>
      </c>
      <c r="N659" s="48">
        <v>0</v>
      </c>
      <c r="O659" s="48">
        <f t="shared" si="117"/>
        <v>1678.3618899999999</v>
      </c>
      <c r="P659" s="48">
        <f t="shared" si="118"/>
        <v>1415.2774999999999</v>
      </c>
      <c r="Q659" s="48">
        <v>1406.8571999999999</v>
      </c>
      <c r="R659" s="48">
        <v>1172.3810000000001</v>
      </c>
      <c r="S659" s="48">
        <v>0</v>
      </c>
      <c r="T659" s="48">
        <v>0</v>
      </c>
      <c r="U659" s="48">
        <v>0</v>
      </c>
      <c r="V659" s="48">
        <v>0</v>
      </c>
      <c r="W659" s="48">
        <v>47.088250000000002</v>
      </c>
      <c r="X659" s="48">
        <v>39.240209999999998</v>
      </c>
      <c r="Y659" s="48">
        <v>98.087720000000004</v>
      </c>
      <c r="Z659" s="48">
        <v>81.739769999999993</v>
      </c>
      <c r="AA659" s="49">
        <f t="shared" si="119"/>
        <v>126.32872</v>
      </c>
      <c r="AB659" s="49">
        <f t="shared" si="120"/>
        <v>121.91651999999999</v>
      </c>
      <c r="AC659" s="49">
        <v>40.467779999999998</v>
      </c>
      <c r="AD659" s="49">
        <v>12.19534</v>
      </c>
      <c r="AE659" s="49">
        <v>6.5210400000000002</v>
      </c>
      <c r="AF659" s="49">
        <v>0.73938999999999999</v>
      </c>
      <c r="AG659" s="49">
        <v>26.473199999999999</v>
      </c>
      <c r="AH659" s="49">
        <v>22.061</v>
      </c>
      <c r="AI659" s="49">
        <v>0</v>
      </c>
      <c r="AJ659" s="49">
        <v>0</v>
      </c>
      <c r="AK659" s="49">
        <v>0</v>
      </c>
      <c r="AL659" s="49">
        <v>0</v>
      </c>
      <c r="AM659" s="49">
        <v>10</v>
      </c>
      <c r="AN659" s="49">
        <v>0</v>
      </c>
      <c r="AO659" s="49">
        <v>0</v>
      </c>
      <c r="AP659" s="49">
        <v>29.93197</v>
      </c>
      <c r="AQ659" s="47" t="s">
        <v>1919</v>
      </c>
      <c r="AR659" s="48">
        <v>1415.2774999999999</v>
      </c>
      <c r="AT659" s="46" t="s">
        <v>1443</v>
      </c>
      <c r="AU659" s="45">
        <v>0</v>
      </c>
      <c r="AV659" s="44" t="s">
        <v>3871</v>
      </c>
      <c r="AW659" s="43" t="s">
        <v>3872</v>
      </c>
      <c r="AX659" s="42" t="s">
        <v>3873</v>
      </c>
      <c r="AY659" s="41" t="s">
        <v>1920</v>
      </c>
      <c r="AZ659" s="40"/>
      <c r="BA659" s="40"/>
      <c r="BB659" s="40"/>
      <c r="BC659" s="40"/>
      <c r="BD659" s="40"/>
      <c r="BE659" s="40"/>
      <c r="BF659" s="39" t="s">
        <v>2696</v>
      </c>
      <c r="BG659" s="38">
        <v>44804</v>
      </c>
      <c r="BK659" s="37"/>
      <c r="BL659" s="37"/>
      <c r="BM659" s="114">
        <f t="shared" si="115"/>
        <v>1020306513</v>
      </c>
      <c r="BN659" s="32" t="s">
        <v>2246</v>
      </c>
      <c r="BO659" s="113" t="e">
        <v>#VALUE!</v>
      </c>
      <c r="BP659" s="31">
        <v>29931.97</v>
      </c>
      <c r="BQ659" s="112" t="e">
        <f t="shared" si="116"/>
        <v>#VALUE!</v>
      </c>
      <c r="BR659" s="36"/>
      <c r="CE659" s="35">
        <f t="shared" si="121"/>
        <v>1172.3810000000001</v>
      </c>
      <c r="CF659" s="33">
        <f t="shared" si="122"/>
        <v>0</v>
      </c>
      <c r="CG659" s="34">
        <f t="shared" si="123"/>
        <v>0</v>
      </c>
      <c r="CH659" s="33">
        <f t="shared" si="124"/>
        <v>0</v>
      </c>
    </row>
    <row r="660" spans="1:86" ht="409.5" x14ac:dyDescent="0.25">
      <c r="A660" s="53">
        <v>0</v>
      </c>
      <c r="B660" s="52">
        <v>0</v>
      </c>
      <c r="C660" s="51">
        <v>300000004489</v>
      </c>
      <c r="D660" s="51">
        <v>0</v>
      </c>
      <c r="E660" s="50" t="s">
        <v>1921</v>
      </c>
      <c r="F660" s="48">
        <v>0</v>
      </c>
      <c r="G660" s="48">
        <v>0</v>
      </c>
      <c r="H660" s="48">
        <v>0</v>
      </c>
      <c r="I660" s="48">
        <v>0</v>
      </c>
      <c r="J660" s="48">
        <v>0</v>
      </c>
      <c r="K660" s="48">
        <v>0</v>
      </c>
      <c r="L660" s="48">
        <v>0</v>
      </c>
      <c r="M660" s="48">
        <v>0</v>
      </c>
      <c r="N660" s="48">
        <v>0</v>
      </c>
      <c r="O660" s="48">
        <f t="shared" si="117"/>
        <v>1187.38132</v>
      </c>
      <c r="P660" s="48">
        <f t="shared" si="118"/>
        <v>992.98457000000008</v>
      </c>
      <c r="Q660" s="48">
        <v>409.92689999999999</v>
      </c>
      <c r="R660" s="48">
        <v>341.60575</v>
      </c>
      <c r="S660" s="48">
        <v>0</v>
      </c>
      <c r="T660" s="48">
        <v>0</v>
      </c>
      <c r="U660" s="48">
        <v>0</v>
      </c>
      <c r="V660" s="48">
        <v>0</v>
      </c>
      <c r="W660" s="48">
        <v>756.45360000000005</v>
      </c>
      <c r="X660" s="48">
        <v>630.37800000000004</v>
      </c>
      <c r="Y660" s="48">
        <v>0</v>
      </c>
      <c r="Z660" s="48">
        <v>0</v>
      </c>
      <c r="AA660" s="49">
        <f t="shared" si="119"/>
        <v>21.000820000000001</v>
      </c>
      <c r="AB660" s="49">
        <f t="shared" si="120"/>
        <v>21.000820000000001</v>
      </c>
      <c r="AC660" s="49">
        <v>0</v>
      </c>
      <c r="AD660" s="49">
        <v>0</v>
      </c>
      <c r="AE660" s="49">
        <v>0</v>
      </c>
      <c r="AF660" s="49">
        <v>0</v>
      </c>
      <c r="AG660" s="49">
        <v>0</v>
      </c>
      <c r="AH660" s="49">
        <v>0</v>
      </c>
      <c r="AI660" s="49">
        <v>0</v>
      </c>
      <c r="AJ660" s="49">
        <v>0</v>
      </c>
      <c r="AK660" s="49">
        <v>0</v>
      </c>
      <c r="AL660" s="49">
        <v>0</v>
      </c>
      <c r="AM660" s="49">
        <v>0</v>
      </c>
      <c r="AN660" s="49">
        <v>0</v>
      </c>
      <c r="AO660" s="49">
        <v>0</v>
      </c>
      <c r="AP660" s="49">
        <v>21.000820000000001</v>
      </c>
      <c r="AQ660" s="47">
        <v>0</v>
      </c>
      <c r="AR660" s="48">
        <v>992.98457000000008</v>
      </c>
      <c r="AT660" s="46" t="s">
        <v>1443</v>
      </c>
      <c r="AU660" s="45">
        <v>0</v>
      </c>
      <c r="AV660" s="44" t="s">
        <v>3874</v>
      </c>
      <c r="AW660" s="43" t="s">
        <v>3875</v>
      </c>
      <c r="AX660" s="42" t="s">
        <v>3876</v>
      </c>
      <c r="AY660" s="41" t="s">
        <v>1922</v>
      </c>
      <c r="AZ660" s="40"/>
      <c r="BA660" s="40"/>
      <c r="BB660" s="40"/>
      <c r="BC660" s="40"/>
      <c r="BD660" s="40"/>
      <c r="BE660" s="40"/>
      <c r="BF660" s="39" t="s">
        <v>2696</v>
      </c>
      <c r="BG660" s="38">
        <v>44804</v>
      </c>
      <c r="BK660" s="37"/>
      <c r="BL660" s="37"/>
      <c r="BM660" s="114">
        <f t="shared" si="115"/>
        <v>0</v>
      </c>
      <c r="BN660" s="32" t="s">
        <v>2368</v>
      </c>
      <c r="BO660" s="116">
        <v>21.000820000000001</v>
      </c>
      <c r="BP660" s="31">
        <v>21000.82</v>
      </c>
      <c r="BQ660" s="112">
        <f t="shared" si="116"/>
        <v>0</v>
      </c>
      <c r="BR660" s="36"/>
      <c r="CE660" s="35">
        <f t="shared" si="121"/>
        <v>341.60575</v>
      </c>
      <c r="CF660" s="33">
        <f t="shared" si="122"/>
        <v>0</v>
      </c>
      <c r="CG660" s="34">
        <f t="shared" si="123"/>
        <v>0</v>
      </c>
      <c r="CH660" s="33">
        <f t="shared" si="124"/>
        <v>0</v>
      </c>
    </row>
    <row r="661" spans="1:86" ht="58.5" customHeight="1" x14ac:dyDescent="0.25">
      <c r="A661" s="53">
        <v>0</v>
      </c>
      <c r="B661" s="52">
        <v>0</v>
      </c>
      <c r="C661" s="51">
        <v>300000004456</v>
      </c>
      <c r="D661" s="51">
        <v>0</v>
      </c>
      <c r="E661" s="50" t="s">
        <v>2885</v>
      </c>
      <c r="F661" s="48">
        <v>0</v>
      </c>
      <c r="G661" s="48">
        <v>0</v>
      </c>
      <c r="H661" s="48">
        <v>0</v>
      </c>
      <c r="I661" s="48">
        <v>0</v>
      </c>
      <c r="J661" s="48">
        <v>0</v>
      </c>
      <c r="K661" s="48">
        <v>0</v>
      </c>
      <c r="L661" s="48">
        <v>0</v>
      </c>
      <c r="M661" s="48">
        <v>0</v>
      </c>
      <c r="N661" s="48">
        <v>0</v>
      </c>
      <c r="O661" s="48">
        <f t="shared" si="117"/>
        <v>994.35782000000006</v>
      </c>
      <c r="P661" s="48">
        <f t="shared" si="118"/>
        <v>841.77593999999999</v>
      </c>
      <c r="Q661" s="48">
        <v>203.12280000000001</v>
      </c>
      <c r="R661" s="48">
        <v>169.26900000000001</v>
      </c>
      <c r="S661" s="48">
        <v>0</v>
      </c>
      <c r="T661" s="48">
        <v>0</v>
      </c>
      <c r="U661" s="48">
        <v>0</v>
      </c>
      <c r="V661" s="48">
        <v>0</v>
      </c>
      <c r="W661" s="48">
        <v>689.21328000000005</v>
      </c>
      <c r="X661" s="48">
        <v>574.34439999999995</v>
      </c>
      <c r="Y661" s="48">
        <v>0</v>
      </c>
      <c r="Z661" s="48">
        <v>0</v>
      </c>
      <c r="AA661" s="49">
        <f t="shared" si="119"/>
        <v>102.02173999999999</v>
      </c>
      <c r="AB661" s="49">
        <f t="shared" si="120"/>
        <v>98.162540000000007</v>
      </c>
      <c r="AC661" s="49">
        <v>20.400169999999999</v>
      </c>
      <c r="AD661" s="49">
        <v>5.8999899999999998</v>
      </c>
      <c r="AE661" s="49">
        <v>2.9858700000000002</v>
      </c>
      <c r="AF661" s="49">
        <v>0.53732000000000002</v>
      </c>
      <c r="AG661" s="49">
        <v>23.155200000000001</v>
      </c>
      <c r="AH661" s="49">
        <v>19.295999999999999</v>
      </c>
      <c r="AI661" s="49">
        <v>0</v>
      </c>
      <c r="AJ661" s="49">
        <v>0</v>
      </c>
      <c r="AK661" s="49">
        <v>0</v>
      </c>
      <c r="AL661" s="49">
        <v>0</v>
      </c>
      <c r="AM661" s="49">
        <v>0</v>
      </c>
      <c r="AN661" s="49">
        <v>0</v>
      </c>
      <c r="AO661" s="49">
        <v>0</v>
      </c>
      <c r="AP661" s="49">
        <v>49.043190000000003</v>
      </c>
      <c r="AQ661" s="47">
        <v>0</v>
      </c>
      <c r="AR661" s="48">
        <v>0</v>
      </c>
      <c r="AT661" s="46" t="s">
        <v>1443</v>
      </c>
      <c r="AU661" s="45">
        <v>0</v>
      </c>
      <c r="AV661" s="44" t="s">
        <v>3877</v>
      </c>
      <c r="AW661" s="43" t="s">
        <v>3878</v>
      </c>
      <c r="AX661" s="115" t="s">
        <v>3879</v>
      </c>
      <c r="AY661" s="41" t="s">
        <v>3880</v>
      </c>
      <c r="AZ661" s="40"/>
      <c r="BA661" s="40"/>
      <c r="BB661" s="40"/>
      <c r="BC661" s="40"/>
      <c r="BD661" s="40"/>
      <c r="BE661" s="40"/>
      <c r="BF661" s="39">
        <v>0</v>
      </c>
      <c r="BG661" s="38">
        <v>0</v>
      </c>
      <c r="BK661" s="37"/>
      <c r="BL661" s="37"/>
      <c r="BM661" s="37"/>
      <c r="BN661" s="32"/>
      <c r="BP661" s="36"/>
      <c r="BQ661" s="36"/>
      <c r="BR661" s="36"/>
      <c r="CE661" s="35">
        <f t="shared" si="121"/>
        <v>169.26900000000001</v>
      </c>
      <c r="CF661" s="33">
        <f t="shared" si="122"/>
        <v>0</v>
      </c>
      <c r="CG661" s="34">
        <f t="shared" si="123"/>
        <v>0</v>
      </c>
      <c r="CH661" s="33">
        <f t="shared" si="124"/>
        <v>0</v>
      </c>
    </row>
    <row r="662" spans="1:86" ht="45" x14ac:dyDescent="0.25">
      <c r="A662" s="53">
        <v>0</v>
      </c>
      <c r="B662" s="52">
        <v>0</v>
      </c>
      <c r="C662" s="51">
        <v>300000004343</v>
      </c>
      <c r="D662" s="51">
        <v>1020205116</v>
      </c>
      <c r="E662" s="50" t="s">
        <v>1923</v>
      </c>
      <c r="F662" s="48">
        <v>0</v>
      </c>
      <c r="G662" s="48">
        <v>0</v>
      </c>
      <c r="H662" s="48">
        <v>0</v>
      </c>
      <c r="I662" s="48">
        <v>0</v>
      </c>
      <c r="J662" s="48">
        <v>0</v>
      </c>
      <c r="K662" s="48">
        <v>0</v>
      </c>
      <c r="L662" s="48">
        <v>0</v>
      </c>
      <c r="M662" s="48">
        <v>0</v>
      </c>
      <c r="N662" s="48">
        <v>0</v>
      </c>
      <c r="O662" s="48">
        <f t="shared" si="117"/>
        <v>188.10555000000002</v>
      </c>
      <c r="P662" s="48">
        <f t="shared" si="118"/>
        <v>157.30911999999998</v>
      </c>
      <c r="Q662" s="48">
        <v>104.4432</v>
      </c>
      <c r="R662" s="48">
        <v>87.036000000000001</v>
      </c>
      <c r="S662" s="48">
        <v>0</v>
      </c>
      <c r="T662" s="48">
        <v>0</v>
      </c>
      <c r="U662" s="48">
        <v>0</v>
      </c>
      <c r="V662" s="48">
        <v>0</v>
      </c>
      <c r="W662" s="48">
        <v>0</v>
      </c>
      <c r="X662" s="48">
        <v>0</v>
      </c>
      <c r="Y662" s="48">
        <v>76.376589999999993</v>
      </c>
      <c r="Z662" s="48">
        <v>63.64716</v>
      </c>
      <c r="AA662" s="49">
        <f t="shared" si="119"/>
        <v>7.2857599999999998</v>
      </c>
      <c r="AB662" s="49">
        <f t="shared" si="120"/>
        <v>6.6259600000000001</v>
      </c>
      <c r="AC662" s="49">
        <v>0</v>
      </c>
      <c r="AD662" s="49">
        <v>0</v>
      </c>
      <c r="AE662" s="49">
        <v>0</v>
      </c>
      <c r="AF662" s="49">
        <v>0</v>
      </c>
      <c r="AG662" s="49">
        <v>3.9588000000000001</v>
      </c>
      <c r="AH662" s="49">
        <v>3.2989999999999999</v>
      </c>
      <c r="AI662" s="49">
        <v>0</v>
      </c>
      <c r="AJ662" s="49">
        <v>0</v>
      </c>
      <c r="AK662" s="49">
        <v>0</v>
      </c>
      <c r="AL662" s="49">
        <v>0</v>
      </c>
      <c r="AM662" s="49">
        <v>0</v>
      </c>
      <c r="AN662" s="49">
        <v>0</v>
      </c>
      <c r="AO662" s="49">
        <v>0</v>
      </c>
      <c r="AP662" s="49">
        <v>3.3269600000000001</v>
      </c>
      <c r="AQ662" s="47" t="s">
        <v>1924</v>
      </c>
      <c r="AR662" s="48">
        <v>157.30911999999998</v>
      </c>
      <c r="AT662" s="46" t="s">
        <v>1443</v>
      </c>
      <c r="AU662" s="45">
        <v>0</v>
      </c>
      <c r="AV662" s="44" t="s">
        <v>3881</v>
      </c>
      <c r="AW662" s="43">
        <v>43426</v>
      </c>
      <c r="AX662" s="42">
        <v>0.45833000000000002</v>
      </c>
      <c r="AY662" s="41">
        <v>6</v>
      </c>
      <c r="AZ662" s="40"/>
      <c r="BA662" s="40"/>
      <c r="BB662" s="40"/>
      <c r="BC662" s="40"/>
      <c r="BD662" s="40"/>
      <c r="BE662" s="40"/>
      <c r="BF662" s="39" t="s">
        <v>2696</v>
      </c>
      <c r="BG662" s="38">
        <v>44804</v>
      </c>
      <c r="BK662" s="37"/>
      <c r="BL662" s="37"/>
      <c r="BM662" s="114">
        <f>D662</f>
        <v>1020205116</v>
      </c>
      <c r="BN662" s="32" t="s">
        <v>2251</v>
      </c>
      <c r="BO662" s="113" t="e">
        <v>#VALUE!</v>
      </c>
      <c r="BP662" s="31">
        <v>3326.96</v>
      </c>
      <c r="BQ662" s="112" t="e">
        <f>BO662-BP662/1000</f>
        <v>#VALUE!</v>
      </c>
      <c r="BR662" s="36"/>
      <c r="CE662" s="35">
        <f t="shared" si="121"/>
        <v>87.036000000000001</v>
      </c>
      <c r="CF662" s="33">
        <f t="shared" si="122"/>
        <v>0</v>
      </c>
      <c r="CG662" s="34">
        <f t="shared" si="123"/>
        <v>0</v>
      </c>
      <c r="CH662" s="33">
        <f t="shared" si="124"/>
        <v>0</v>
      </c>
    </row>
    <row r="663" spans="1:86" ht="57" x14ac:dyDescent="0.25">
      <c r="A663" s="53">
        <v>0</v>
      </c>
      <c r="B663" s="52">
        <v>0</v>
      </c>
      <c r="C663" s="51">
        <v>300000004405</v>
      </c>
      <c r="D663" s="51">
        <v>1020205012</v>
      </c>
      <c r="E663" s="50" t="s">
        <v>1925</v>
      </c>
      <c r="F663" s="48">
        <v>0</v>
      </c>
      <c r="G663" s="48">
        <v>0</v>
      </c>
      <c r="H663" s="48">
        <v>0</v>
      </c>
      <c r="I663" s="48">
        <v>0</v>
      </c>
      <c r="J663" s="48">
        <v>0</v>
      </c>
      <c r="K663" s="48">
        <v>0</v>
      </c>
      <c r="L663" s="48">
        <v>0</v>
      </c>
      <c r="M663" s="48">
        <v>0</v>
      </c>
      <c r="N663" s="48">
        <v>0</v>
      </c>
      <c r="O663" s="48">
        <f t="shared" si="117"/>
        <v>168.64752999999999</v>
      </c>
      <c r="P663" s="48">
        <f t="shared" si="118"/>
        <v>142.71575999999999</v>
      </c>
      <c r="Q663" s="48">
        <v>113.27760000000001</v>
      </c>
      <c r="R663" s="48">
        <v>94.397999999999996</v>
      </c>
      <c r="S663" s="48">
        <v>0</v>
      </c>
      <c r="T663" s="48">
        <v>0</v>
      </c>
      <c r="U663" s="48">
        <v>0</v>
      </c>
      <c r="V663" s="48">
        <v>0</v>
      </c>
      <c r="W663" s="48">
        <v>0</v>
      </c>
      <c r="X663" s="48">
        <v>0</v>
      </c>
      <c r="Y663" s="48">
        <v>37.510629999999999</v>
      </c>
      <c r="Z663" s="48">
        <v>31.258859999999999</v>
      </c>
      <c r="AA663" s="49">
        <f t="shared" si="119"/>
        <v>17.859299999999998</v>
      </c>
      <c r="AB663" s="49">
        <f t="shared" si="120"/>
        <v>17.058899999999998</v>
      </c>
      <c r="AC663" s="49">
        <v>6.77928</v>
      </c>
      <c r="AD663" s="49">
        <v>2.0430000000000001</v>
      </c>
      <c r="AE663" s="49">
        <v>1.0924100000000001</v>
      </c>
      <c r="AF663" s="49">
        <v>0.12386999999999999</v>
      </c>
      <c r="AG663" s="49">
        <v>4.8023999999999996</v>
      </c>
      <c r="AH663" s="49">
        <v>4.0019999999999998</v>
      </c>
      <c r="AI663" s="49">
        <v>0</v>
      </c>
      <c r="AJ663" s="49">
        <v>0</v>
      </c>
      <c r="AK663" s="49">
        <v>0</v>
      </c>
      <c r="AL663" s="49">
        <v>0</v>
      </c>
      <c r="AM663" s="49">
        <v>0</v>
      </c>
      <c r="AN663" s="49">
        <v>0</v>
      </c>
      <c r="AO663" s="49">
        <v>0</v>
      </c>
      <c r="AP663" s="49">
        <v>3.0183399999999998</v>
      </c>
      <c r="AQ663" s="47" t="s">
        <v>1926</v>
      </c>
      <c r="AR663" s="48">
        <v>142.71575999999999</v>
      </c>
      <c r="AT663" s="46" t="s">
        <v>1443</v>
      </c>
      <c r="AU663" s="45">
        <v>0</v>
      </c>
      <c r="AV663" s="44" t="s">
        <v>3882</v>
      </c>
      <c r="AW663" s="43">
        <v>43669</v>
      </c>
      <c r="AX663" s="42">
        <v>0.45833000000000002</v>
      </c>
      <c r="AY663" s="41">
        <v>15</v>
      </c>
      <c r="AZ663" s="40"/>
      <c r="BA663" s="40"/>
      <c r="BB663" s="40"/>
      <c r="BC663" s="40"/>
      <c r="BD663" s="40"/>
      <c r="BE663" s="40"/>
      <c r="BF663" s="39" t="s">
        <v>2696</v>
      </c>
      <c r="BG663" s="38">
        <v>44804</v>
      </c>
      <c r="BK663" s="37"/>
      <c r="BL663" s="37"/>
      <c r="BM663" s="114">
        <f>D663</f>
        <v>1020205012</v>
      </c>
      <c r="BN663" s="32" t="s">
        <v>2261</v>
      </c>
      <c r="BO663" s="113" t="e">
        <v>#VALUE!</v>
      </c>
      <c r="BP663" s="31">
        <v>3018.34</v>
      </c>
      <c r="BQ663" s="112" t="e">
        <f>BO663-BP663/1000</f>
        <v>#VALUE!</v>
      </c>
      <c r="BR663" s="36"/>
      <c r="CE663" s="35">
        <f t="shared" si="121"/>
        <v>94.397999999999996</v>
      </c>
      <c r="CF663" s="33">
        <f t="shared" si="122"/>
        <v>0</v>
      </c>
      <c r="CG663" s="34">
        <f t="shared" si="123"/>
        <v>0</v>
      </c>
      <c r="CH663" s="33">
        <f t="shared" si="124"/>
        <v>0</v>
      </c>
    </row>
    <row r="664" spans="1:86" ht="90" x14ac:dyDescent="0.25">
      <c r="A664" s="53">
        <v>0</v>
      </c>
      <c r="B664" s="52">
        <v>0</v>
      </c>
      <c r="C664" s="51">
        <v>300000004218</v>
      </c>
      <c r="D664" s="51">
        <v>1020304535</v>
      </c>
      <c r="E664" s="50" t="s">
        <v>1927</v>
      </c>
      <c r="F664" s="48">
        <v>0</v>
      </c>
      <c r="G664" s="48">
        <v>0</v>
      </c>
      <c r="H664" s="48">
        <v>0</v>
      </c>
      <c r="I664" s="48">
        <v>0</v>
      </c>
      <c r="J664" s="48">
        <v>0</v>
      </c>
      <c r="K664" s="48">
        <v>0</v>
      </c>
      <c r="L664" s="48">
        <v>0</v>
      </c>
      <c r="M664" s="48">
        <v>0</v>
      </c>
      <c r="N664" s="48">
        <v>0</v>
      </c>
      <c r="O664" s="48">
        <f t="shared" si="117"/>
        <v>1029.5312300000001</v>
      </c>
      <c r="P664" s="48">
        <f t="shared" si="118"/>
        <v>868.50410000000011</v>
      </c>
      <c r="Q664" s="48">
        <v>315.16079999999999</v>
      </c>
      <c r="R664" s="48">
        <v>262.63400000000001</v>
      </c>
      <c r="S664" s="48">
        <v>0</v>
      </c>
      <c r="T664" s="48">
        <v>0</v>
      </c>
      <c r="U664" s="48">
        <v>0</v>
      </c>
      <c r="V664" s="48">
        <v>0</v>
      </c>
      <c r="W664" s="48">
        <v>398.39879999999999</v>
      </c>
      <c r="X664" s="48">
        <v>331.99900000000002</v>
      </c>
      <c r="Y664" s="48">
        <v>169.44076000000001</v>
      </c>
      <c r="Z664" s="48">
        <v>141.20062999999999</v>
      </c>
      <c r="AA664" s="49">
        <f t="shared" si="119"/>
        <v>146.53086999999999</v>
      </c>
      <c r="AB664" s="49">
        <f t="shared" si="120"/>
        <v>132.67046999999999</v>
      </c>
      <c r="AC664" s="49">
        <v>30.389759999999999</v>
      </c>
      <c r="AD664" s="49">
        <v>9.1582399999999993</v>
      </c>
      <c r="AE664" s="49">
        <v>4.8970500000000001</v>
      </c>
      <c r="AF664" s="49">
        <v>0.55525999999999998</v>
      </c>
      <c r="AG664" s="49">
        <v>83.162400000000005</v>
      </c>
      <c r="AH664" s="49">
        <v>69.302000000000007</v>
      </c>
      <c r="AI664" s="49">
        <v>0</v>
      </c>
      <c r="AJ664" s="49">
        <v>0</v>
      </c>
      <c r="AK664" s="49">
        <v>0</v>
      </c>
      <c r="AL664" s="49">
        <v>0</v>
      </c>
      <c r="AM664" s="49">
        <v>0</v>
      </c>
      <c r="AN664" s="49">
        <v>0</v>
      </c>
      <c r="AO664" s="49">
        <v>0</v>
      </c>
      <c r="AP664" s="49">
        <v>18.36816</v>
      </c>
      <c r="AQ664" s="47" t="s">
        <v>1928</v>
      </c>
      <c r="AR664" s="48">
        <v>868.50410000000011</v>
      </c>
      <c r="AT664" s="46" t="s">
        <v>1651</v>
      </c>
      <c r="AU664" s="45">
        <v>1</v>
      </c>
      <c r="AV664" s="44" t="s">
        <v>3883</v>
      </c>
      <c r="AW664" s="43">
        <v>43571</v>
      </c>
      <c r="AX664" s="42">
        <v>13.317</v>
      </c>
      <c r="AY664" s="41">
        <v>15</v>
      </c>
      <c r="AZ664" s="40"/>
      <c r="BA664" s="40"/>
      <c r="BB664" s="40"/>
      <c r="BC664" s="40"/>
      <c r="BD664" s="40"/>
      <c r="BE664" s="40"/>
      <c r="BF664" s="39" t="s">
        <v>2696</v>
      </c>
      <c r="BG664" s="38">
        <v>44804</v>
      </c>
      <c r="BK664" s="37"/>
      <c r="BL664" s="37"/>
      <c r="BM664" s="114">
        <f>D664</f>
        <v>1020304535</v>
      </c>
      <c r="BN664" s="32" t="s">
        <v>2260</v>
      </c>
      <c r="BO664" s="113" t="e">
        <v>#VALUE!</v>
      </c>
      <c r="BP664" s="31">
        <v>18368.16</v>
      </c>
      <c r="BQ664" s="112" t="e">
        <f>BO664-BP664/1000</f>
        <v>#VALUE!</v>
      </c>
      <c r="BR664" s="36"/>
      <c r="CE664" s="35">
        <f t="shared" si="121"/>
        <v>262.63400000000001</v>
      </c>
      <c r="CF664" s="33">
        <f t="shared" si="122"/>
        <v>0</v>
      </c>
      <c r="CG664" s="34">
        <f t="shared" si="123"/>
        <v>0</v>
      </c>
      <c r="CH664" s="33">
        <f t="shared" si="124"/>
        <v>0</v>
      </c>
    </row>
    <row r="665" spans="1:86" ht="75" x14ac:dyDescent="0.25">
      <c r="A665" s="53">
        <v>0</v>
      </c>
      <c r="B665" s="52">
        <v>0</v>
      </c>
      <c r="C665" s="51">
        <v>300000003860</v>
      </c>
      <c r="D665" s="51">
        <v>1020304779</v>
      </c>
      <c r="E665" s="50" t="s">
        <v>1929</v>
      </c>
      <c r="F665" s="48">
        <v>0</v>
      </c>
      <c r="G665" s="48">
        <v>0</v>
      </c>
      <c r="H665" s="48">
        <v>0</v>
      </c>
      <c r="I665" s="48">
        <v>0</v>
      </c>
      <c r="J665" s="48">
        <v>0</v>
      </c>
      <c r="K665" s="48">
        <v>0</v>
      </c>
      <c r="L665" s="48">
        <v>0</v>
      </c>
      <c r="M665" s="48">
        <v>0</v>
      </c>
      <c r="N665" s="48">
        <v>0</v>
      </c>
      <c r="O665" s="48">
        <f t="shared" si="117"/>
        <v>2189.7992800000002</v>
      </c>
      <c r="P665" s="48">
        <f t="shared" si="118"/>
        <v>1859.7151000000001</v>
      </c>
      <c r="Q665" s="48">
        <v>811.50599999999997</v>
      </c>
      <c r="R665" s="48">
        <v>676.255</v>
      </c>
      <c r="S665" s="48">
        <v>0</v>
      </c>
      <c r="T665" s="48">
        <v>0</v>
      </c>
      <c r="U665" s="48">
        <v>0</v>
      </c>
      <c r="V665" s="48">
        <v>0</v>
      </c>
      <c r="W665" s="48">
        <v>920.40359999999998</v>
      </c>
      <c r="X665" s="48">
        <v>767.00300000000004</v>
      </c>
      <c r="Y665" s="48">
        <v>185.64948000000001</v>
      </c>
      <c r="Z665" s="48">
        <v>154.7079</v>
      </c>
      <c r="AA665" s="49">
        <f t="shared" si="119"/>
        <v>272.24020000000002</v>
      </c>
      <c r="AB665" s="49">
        <f t="shared" si="120"/>
        <v>261.74920000000003</v>
      </c>
      <c r="AC665" s="49">
        <v>80.338319999999996</v>
      </c>
      <c r="AD665" s="49">
        <v>24.210699999999999</v>
      </c>
      <c r="AE665" s="49">
        <v>12.94584</v>
      </c>
      <c r="AF665" s="49">
        <v>1.46787</v>
      </c>
      <c r="AG665" s="49">
        <v>62.945999999999998</v>
      </c>
      <c r="AH665" s="49">
        <v>52.454999999999998</v>
      </c>
      <c r="AI665" s="49">
        <v>0</v>
      </c>
      <c r="AJ665" s="49">
        <v>0</v>
      </c>
      <c r="AK665" s="49">
        <v>0</v>
      </c>
      <c r="AL665" s="49">
        <v>0</v>
      </c>
      <c r="AM665" s="49">
        <v>51</v>
      </c>
      <c r="AN665" s="49">
        <v>0</v>
      </c>
      <c r="AO665" s="49">
        <v>0</v>
      </c>
      <c r="AP665" s="49">
        <v>39.331470000000003</v>
      </c>
      <c r="AQ665" s="47" t="s">
        <v>1930</v>
      </c>
      <c r="AR665" s="48">
        <v>1859.7151000000001</v>
      </c>
      <c r="AT665" s="46" t="s">
        <v>1443</v>
      </c>
      <c r="AU665" s="45">
        <v>0</v>
      </c>
      <c r="AV665" s="44" t="s">
        <v>3884</v>
      </c>
      <c r="AW665" s="43" t="s">
        <v>3885</v>
      </c>
      <c r="AX665" s="42" t="s">
        <v>3250</v>
      </c>
      <c r="AY665" s="41" t="s">
        <v>1755</v>
      </c>
      <c r="AZ665" s="40"/>
      <c r="BA665" s="40"/>
      <c r="BB665" s="40"/>
      <c r="BC665" s="40"/>
      <c r="BD665" s="40"/>
      <c r="BE665" s="40"/>
      <c r="BF665" s="39" t="s">
        <v>2696</v>
      </c>
      <c r="BG665" s="38">
        <v>44804</v>
      </c>
      <c r="BK665" s="37"/>
      <c r="BL665" s="37"/>
      <c r="BM665" s="114">
        <f>D665</f>
        <v>1020304779</v>
      </c>
      <c r="BN665" s="32" t="s">
        <v>2252</v>
      </c>
      <c r="BO665" s="113" t="e">
        <v>#VALUE!</v>
      </c>
      <c r="BP665" s="31">
        <v>39331.47</v>
      </c>
      <c r="BQ665" s="112" t="e">
        <f>BO665-BP665/1000</f>
        <v>#VALUE!</v>
      </c>
      <c r="BR665" s="36"/>
      <c r="CE665" s="35">
        <f t="shared" si="121"/>
        <v>676.255</v>
      </c>
      <c r="CF665" s="33">
        <f t="shared" si="122"/>
        <v>0</v>
      </c>
      <c r="CG665" s="34">
        <f t="shared" si="123"/>
        <v>0</v>
      </c>
      <c r="CH665" s="33">
        <f t="shared" si="124"/>
        <v>0</v>
      </c>
    </row>
    <row r="666" spans="1:86" ht="45" x14ac:dyDescent="0.25">
      <c r="A666" s="53">
        <v>0</v>
      </c>
      <c r="B666" s="52">
        <v>0</v>
      </c>
      <c r="C666" s="51">
        <v>300000003830</v>
      </c>
      <c r="D666" s="51">
        <v>1020003746</v>
      </c>
      <c r="E666" s="50" t="s">
        <v>1931</v>
      </c>
      <c r="F666" s="48">
        <v>0</v>
      </c>
      <c r="G666" s="48">
        <v>0</v>
      </c>
      <c r="H666" s="48">
        <v>0</v>
      </c>
      <c r="I666" s="48">
        <v>0</v>
      </c>
      <c r="J666" s="48">
        <v>0</v>
      </c>
      <c r="K666" s="48">
        <v>0</v>
      </c>
      <c r="L666" s="48">
        <v>0</v>
      </c>
      <c r="M666" s="48">
        <v>0</v>
      </c>
      <c r="N666" s="48">
        <v>0</v>
      </c>
      <c r="O666" s="48">
        <f t="shared" si="117"/>
        <v>189.52759</v>
      </c>
      <c r="P666" s="48">
        <f t="shared" si="118"/>
        <v>158.49834000000001</v>
      </c>
      <c r="Q666" s="48">
        <v>107.77546</v>
      </c>
      <c r="R666" s="48">
        <v>89.812880000000007</v>
      </c>
      <c r="S666" s="48">
        <v>0</v>
      </c>
      <c r="T666" s="48">
        <v>0</v>
      </c>
      <c r="U666" s="48">
        <v>0</v>
      </c>
      <c r="V666" s="48">
        <v>0</v>
      </c>
      <c r="W666" s="48">
        <v>0</v>
      </c>
      <c r="X666" s="48">
        <v>0</v>
      </c>
      <c r="Y666" s="48">
        <v>73.578800000000001</v>
      </c>
      <c r="Z666" s="48">
        <v>61.315669999999997</v>
      </c>
      <c r="AA666" s="49">
        <f t="shared" si="119"/>
        <v>8.17333</v>
      </c>
      <c r="AB666" s="49">
        <f t="shared" si="120"/>
        <v>7.3697900000000001</v>
      </c>
      <c r="AC666" s="49">
        <v>0</v>
      </c>
      <c r="AD666" s="49">
        <v>0</v>
      </c>
      <c r="AE666" s="49">
        <v>0</v>
      </c>
      <c r="AF666" s="49">
        <v>0</v>
      </c>
      <c r="AG666" s="49">
        <v>4.8212200000000003</v>
      </c>
      <c r="AH666" s="49">
        <v>4.0176800000000004</v>
      </c>
      <c r="AI666" s="49">
        <v>0</v>
      </c>
      <c r="AJ666" s="49">
        <v>0</v>
      </c>
      <c r="AK666" s="49">
        <v>0</v>
      </c>
      <c r="AL666" s="49">
        <v>0</v>
      </c>
      <c r="AM666" s="49">
        <v>0</v>
      </c>
      <c r="AN666" s="49">
        <v>0</v>
      </c>
      <c r="AO666" s="49">
        <v>0</v>
      </c>
      <c r="AP666" s="49">
        <v>3.3521100000000001</v>
      </c>
      <c r="AQ666" s="47" t="s">
        <v>1932</v>
      </c>
      <c r="AR666" s="48">
        <v>158.49834000000001</v>
      </c>
      <c r="AT666" s="46" t="s">
        <v>1443</v>
      </c>
      <c r="AU666" s="45">
        <v>0</v>
      </c>
      <c r="AV666" s="44" t="s">
        <v>3886</v>
      </c>
      <c r="AW666" s="43">
        <v>43278</v>
      </c>
      <c r="AX666" s="42">
        <v>0.45833000000000002</v>
      </c>
      <c r="AY666" s="41">
        <v>12</v>
      </c>
      <c r="AZ666" s="40"/>
      <c r="BA666" s="40"/>
      <c r="BB666" s="40"/>
      <c r="BC666" s="40"/>
      <c r="BD666" s="40"/>
      <c r="BE666" s="40"/>
      <c r="BF666" s="39" t="s">
        <v>2696</v>
      </c>
      <c r="BG666" s="38">
        <v>44804</v>
      </c>
      <c r="BK666" s="37"/>
      <c r="BL666" s="37"/>
      <c r="BM666" s="114">
        <f>D666</f>
        <v>1020003746</v>
      </c>
      <c r="BN666" s="32" t="s">
        <v>2256</v>
      </c>
      <c r="BO666" s="113" t="e">
        <v>#VALUE!</v>
      </c>
      <c r="BP666" s="31">
        <v>3352.11</v>
      </c>
      <c r="BQ666" s="112" t="e">
        <f>BO666-BP666/1000</f>
        <v>#VALUE!</v>
      </c>
      <c r="BR666" s="36"/>
      <c r="CE666" s="35">
        <f t="shared" si="121"/>
        <v>89.812880000000007</v>
      </c>
      <c r="CF666" s="33">
        <f t="shared" si="122"/>
        <v>0</v>
      </c>
      <c r="CG666" s="34">
        <f t="shared" si="123"/>
        <v>0</v>
      </c>
      <c r="CH666" s="33">
        <f t="shared" si="124"/>
        <v>0</v>
      </c>
    </row>
    <row r="667" spans="1:86" ht="60" customHeight="1" x14ac:dyDescent="0.25">
      <c r="A667" s="53">
        <v>0</v>
      </c>
      <c r="B667" s="52">
        <v>0</v>
      </c>
      <c r="C667" s="51">
        <v>300000003817</v>
      </c>
      <c r="D667" s="51">
        <v>1020204382</v>
      </c>
      <c r="E667" s="50" t="s">
        <v>2886</v>
      </c>
      <c r="F667" s="48">
        <v>0</v>
      </c>
      <c r="G667" s="48">
        <v>0</v>
      </c>
      <c r="H667" s="48">
        <v>0</v>
      </c>
      <c r="I667" s="48">
        <v>0</v>
      </c>
      <c r="J667" s="48">
        <v>0</v>
      </c>
      <c r="K667" s="48">
        <v>0</v>
      </c>
      <c r="L667" s="48">
        <v>0</v>
      </c>
      <c r="M667" s="48">
        <v>0</v>
      </c>
      <c r="N667" s="48">
        <v>0</v>
      </c>
      <c r="O667" s="48">
        <f t="shared" si="117"/>
        <v>142.30041</v>
      </c>
      <c r="P667" s="48">
        <f t="shared" si="118"/>
        <v>130.21643999999998</v>
      </c>
      <c r="Q667" s="48">
        <v>0</v>
      </c>
      <c r="R667" s="48">
        <v>0</v>
      </c>
      <c r="S667" s="48">
        <v>0</v>
      </c>
      <c r="T667" s="48">
        <v>0</v>
      </c>
      <c r="U667" s="48">
        <v>0</v>
      </c>
      <c r="V667" s="48">
        <v>0</v>
      </c>
      <c r="W667" s="48">
        <v>0</v>
      </c>
      <c r="X667" s="48">
        <v>0</v>
      </c>
      <c r="Y667" s="48">
        <v>72.503839999999997</v>
      </c>
      <c r="Z667" s="48">
        <v>60.419870000000003</v>
      </c>
      <c r="AA667" s="49">
        <f t="shared" si="119"/>
        <v>69.796569999999988</v>
      </c>
      <c r="AB667" s="49">
        <f t="shared" si="120"/>
        <v>69.796569999999988</v>
      </c>
      <c r="AC667" s="49">
        <v>0.89024999999999999</v>
      </c>
      <c r="AD667" s="49">
        <v>0.25474999999999998</v>
      </c>
      <c r="AE667" s="49">
        <v>68.627449999999996</v>
      </c>
      <c r="AF667" s="49">
        <v>2.4119999999999999E-2</v>
      </c>
      <c r="AG667" s="49">
        <v>0</v>
      </c>
      <c r="AH667" s="49">
        <v>0</v>
      </c>
      <c r="AI667" s="49">
        <v>0</v>
      </c>
      <c r="AJ667" s="49">
        <v>0</v>
      </c>
      <c r="AK667" s="49">
        <v>0</v>
      </c>
      <c r="AL667" s="49">
        <v>0</v>
      </c>
      <c r="AM667" s="49">
        <v>0</v>
      </c>
      <c r="AN667" s="49">
        <v>0</v>
      </c>
      <c r="AO667" s="49">
        <v>0</v>
      </c>
      <c r="AP667" s="49">
        <v>0</v>
      </c>
      <c r="AQ667" s="47" t="s">
        <v>3887</v>
      </c>
      <c r="AR667" s="48">
        <v>0</v>
      </c>
      <c r="AT667" s="46" t="s">
        <v>1443</v>
      </c>
      <c r="AU667" s="45">
        <v>0</v>
      </c>
      <c r="AV667" s="44" t="s">
        <v>3888</v>
      </c>
      <c r="AW667" s="43" t="s">
        <v>3889</v>
      </c>
      <c r="AX667" s="42" t="s">
        <v>3250</v>
      </c>
      <c r="AY667" s="41" t="s">
        <v>3890</v>
      </c>
      <c r="AZ667" s="40"/>
      <c r="BA667" s="40"/>
      <c r="BB667" s="40"/>
      <c r="BC667" s="40"/>
      <c r="BD667" s="40"/>
      <c r="BE667" s="40"/>
      <c r="BF667" s="39">
        <v>0</v>
      </c>
      <c r="BG667" s="38">
        <v>0</v>
      </c>
      <c r="BK667" s="37"/>
      <c r="BL667" s="37"/>
      <c r="BM667" s="37"/>
      <c r="BN667" s="32"/>
      <c r="BP667" s="36"/>
      <c r="BQ667" s="36"/>
      <c r="BR667" s="36"/>
      <c r="CE667" s="35">
        <f t="shared" si="121"/>
        <v>0</v>
      </c>
      <c r="CF667" s="33">
        <f t="shared" si="122"/>
        <v>0</v>
      </c>
      <c r="CG667" s="34">
        <f t="shared" si="123"/>
        <v>0</v>
      </c>
      <c r="CH667" s="33">
        <f t="shared" si="124"/>
        <v>0</v>
      </c>
    </row>
    <row r="668" spans="1:86" ht="45" x14ac:dyDescent="0.25">
      <c r="A668" s="53">
        <v>0</v>
      </c>
      <c r="B668" s="52">
        <v>0</v>
      </c>
      <c r="C668" s="51">
        <v>300000004509</v>
      </c>
      <c r="D668" s="51">
        <v>1020003852</v>
      </c>
      <c r="E668" s="50" t="s">
        <v>1933</v>
      </c>
      <c r="F668" s="48">
        <v>0</v>
      </c>
      <c r="G668" s="48">
        <v>0</v>
      </c>
      <c r="H668" s="48">
        <v>0</v>
      </c>
      <c r="I668" s="48">
        <v>0</v>
      </c>
      <c r="J668" s="48">
        <v>0</v>
      </c>
      <c r="K668" s="48">
        <v>0</v>
      </c>
      <c r="L668" s="48">
        <v>0</v>
      </c>
      <c r="M668" s="48">
        <v>0</v>
      </c>
      <c r="N668" s="48">
        <v>0</v>
      </c>
      <c r="O668" s="48">
        <f t="shared" si="117"/>
        <v>449.98571000000004</v>
      </c>
      <c r="P668" s="48">
        <f t="shared" si="118"/>
        <v>378.83305999999999</v>
      </c>
      <c r="Q668" s="48">
        <v>338.34332000000001</v>
      </c>
      <c r="R668" s="48">
        <v>281.95276999999999</v>
      </c>
      <c r="S668" s="48">
        <v>0</v>
      </c>
      <c r="T668" s="48">
        <v>0</v>
      </c>
      <c r="U668" s="48">
        <v>0</v>
      </c>
      <c r="V668" s="48">
        <v>0</v>
      </c>
      <c r="W668" s="48">
        <v>0</v>
      </c>
      <c r="X668" s="48">
        <v>0</v>
      </c>
      <c r="Y668" s="48">
        <v>80.391940000000005</v>
      </c>
      <c r="Z668" s="48">
        <v>66.993279999999999</v>
      </c>
      <c r="AA668" s="49">
        <f t="shared" si="119"/>
        <v>31.250449999999997</v>
      </c>
      <c r="AB668" s="49">
        <f t="shared" si="120"/>
        <v>29.88701</v>
      </c>
      <c r="AC668" s="49">
        <v>10.168900000000001</v>
      </c>
      <c r="AD668" s="49">
        <v>3.0644900000000002</v>
      </c>
      <c r="AE668" s="49">
        <v>1.63863</v>
      </c>
      <c r="AF668" s="49">
        <v>0.18579999999999999</v>
      </c>
      <c r="AG668" s="49">
        <v>8.1806199999999993</v>
      </c>
      <c r="AH668" s="49">
        <v>6.8171799999999996</v>
      </c>
      <c r="AI668" s="49">
        <v>0</v>
      </c>
      <c r="AJ668" s="49">
        <v>0</v>
      </c>
      <c r="AK668" s="49">
        <v>0</v>
      </c>
      <c r="AL668" s="49">
        <v>0</v>
      </c>
      <c r="AM668" s="49">
        <v>0</v>
      </c>
      <c r="AN668" s="49">
        <v>0</v>
      </c>
      <c r="AO668" s="49">
        <v>0</v>
      </c>
      <c r="AP668" s="49">
        <v>8.0120100000000001</v>
      </c>
      <c r="AQ668" s="47" t="s">
        <v>1934</v>
      </c>
      <c r="AR668" s="48">
        <v>378.83305999999999</v>
      </c>
      <c r="AT668" s="46" t="s">
        <v>1651</v>
      </c>
      <c r="AU668" s="45">
        <v>1</v>
      </c>
      <c r="AV668" s="44" t="s">
        <v>3891</v>
      </c>
      <c r="AW668" s="43">
        <v>43336</v>
      </c>
      <c r="AX668" s="42">
        <v>16.387</v>
      </c>
      <c r="AY668" s="41">
        <v>15</v>
      </c>
      <c r="AZ668" s="40"/>
      <c r="BA668" s="40"/>
      <c r="BB668" s="40"/>
      <c r="BC668" s="40"/>
      <c r="BD668" s="40"/>
      <c r="BE668" s="40"/>
      <c r="BF668" s="39" t="s">
        <v>2696</v>
      </c>
      <c r="BG668" s="38">
        <v>44804</v>
      </c>
      <c r="BK668" s="37"/>
      <c r="BL668" s="37"/>
      <c r="BM668" s="114">
        <f>D668</f>
        <v>1020003852</v>
      </c>
      <c r="BN668" s="32" t="s">
        <v>2259</v>
      </c>
      <c r="BO668" s="113" t="e">
        <v>#VALUE!</v>
      </c>
      <c r="BP668" s="31">
        <v>8012.01</v>
      </c>
      <c r="BQ668" s="112" t="e">
        <f>BO668-BP668/1000</f>
        <v>#VALUE!</v>
      </c>
      <c r="BR668" s="36"/>
      <c r="CE668" s="35">
        <f t="shared" si="121"/>
        <v>281.95276999999999</v>
      </c>
      <c r="CF668" s="33">
        <f t="shared" si="122"/>
        <v>0</v>
      </c>
      <c r="CG668" s="34">
        <f t="shared" si="123"/>
        <v>0</v>
      </c>
      <c r="CH668" s="33">
        <f t="shared" si="124"/>
        <v>0</v>
      </c>
    </row>
    <row r="669" spans="1:86" ht="45" x14ac:dyDescent="0.25">
      <c r="A669" s="53">
        <v>0</v>
      </c>
      <c r="B669" s="52">
        <v>0</v>
      </c>
      <c r="C669" s="51">
        <v>300000004510</v>
      </c>
      <c r="D669" s="51">
        <v>1020204794</v>
      </c>
      <c r="E669" s="50" t="s">
        <v>1935</v>
      </c>
      <c r="F669" s="48">
        <v>0</v>
      </c>
      <c r="G669" s="48">
        <v>0</v>
      </c>
      <c r="H669" s="48">
        <v>0</v>
      </c>
      <c r="I669" s="48">
        <v>0</v>
      </c>
      <c r="J669" s="48">
        <v>0</v>
      </c>
      <c r="K669" s="48">
        <v>0</v>
      </c>
      <c r="L669" s="48">
        <v>0</v>
      </c>
      <c r="M669" s="48">
        <v>0</v>
      </c>
      <c r="N669" s="48">
        <v>0</v>
      </c>
      <c r="O669" s="48">
        <f t="shared" si="117"/>
        <v>747.89985000000013</v>
      </c>
      <c r="P669" s="48">
        <f t="shared" si="118"/>
        <v>635.49956999999995</v>
      </c>
      <c r="Q669" s="48">
        <v>597.30343000000005</v>
      </c>
      <c r="R669" s="48">
        <v>497.75286</v>
      </c>
      <c r="S669" s="48">
        <v>0</v>
      </c>
      <c r="T669" s="48">
        <v>0</v>
      </c>
      <c r="U669" s="48">
        <v>0</v>
      </c>
      <c r="V669" s="48">
        <v>0</v>
      </c>
      <c r="W669" s="48">
        <v>0</v>
      </c>
      <c r="X669" s="48">
        <v>0</v>
      </c>
      <c r="Y669" s="48">
        <v>74.556579999999997</v>
      </c>
      <c r="Z669" s="48">
        <v>62.130479999999999</v>
      </c>
      <c r="AA669" s="49">
        <f t="shared" si="119"/>
        <v>76.039839999999998</v>
      </c>
      <c r="AB669" s="49">
        <f t="shared" si="120"/>
        <v>75.616230000000002</v>
      </c>
      <c r="AC669" s="49">
        <v>33.805250000000001</v>
      </c>
      <c r="AD669" s="49">
        <v>10.187530000000001</v>
      </c>
      <c r="AE669" s="49">
        <v>5.4474200000000002</v>
      </c>
      <c r="AF669" s="49">
        <v>0.61765999999999999</v>
      </c>
      <c r="AG669" s="49">
        <v>2.5416699999999999</v>
      </c>
      <c r="AH669" s="49">
        <v>2.1180599999999998</v>
      </c>
      <c r="AI669" s="49">
        <v>0</v>
      </c>
      <c r="AJ669" s="49">
        <v>0</v>
      </c>
      <c r="AK669" s="49">
        <v>0</v>
      </c>
      <c r="AL669" s="49">
        <v>0</v>
      </c>
      <c r="AM669" s="49">
        <v>10</v>
      </c>
      <c r="AN669" s="49">
        <v>0</v>
      </c>
      <c r="AO669" s="49">
        <v>0</v>
      </c>
      <c r="AP669" s="49">
        <v>13.44031</v>
      </c>
      <c r="AQ669" s="47" t="s">
        <v>1936</v>
      </c>
      <c r="AR669" s="48">
        <v>635.49956999999995</v>
      </c>
      <c r="AT669" s="46" t="s">
        <v>1651</v>
      </c>
      <c r="AU669" s="45">
        <v>1</v>
      </c>
      <c r="AV669" s="44" t="s">
        <v>3892</v>
      </c>
      <c r="AW669" s="43">
        <v>43663</v>
      </c>
      <c r="AX669" s="42">
        <v>13.317</v>
      </c>
      <c r="AY669" s="41">
        <v>15</v>
      </c>
      <c r="AZ669" s="40"/>
      <c r="BA669" s="40"/>
      <c r="BB669" s="40"/>
      <c r="BC669" s="40"/>
      <c r="BD669" s="40"/>
      <c r="BE669" s="40"/>
      <c r="BF669" s="39" t="s">
        <v>2696</v>
      </c>
      <c r="BG669" s="38">
        <v>44804</v>
      </c>
      <c r="BK669" s="37"/>
      <c r="BL669" s="37"/>
      <c r="BM669" s="114">
        <f>D669</f>
        <v>1020204794</v>
      </c>
      <c r="BN669" s="32" t="s">
        <v>2250</v>
      </c>
      <c r="BO669" s="113" t="e">
        <v>#VALUE!</v>
      </c>
      <c r="BP669" s="31">
        <v>13440.31</v>
      </c>
      <c r="BQ669" s="112" t="e">
        <f>BO669-BP669/1000</f>
        <v>#VALUE!</v>
      </c>
      <c r="BR669" s="36"/>
      <c r="CE669" s="35">
        <f t="shared" si="121"/>
        <v>497.75286</v>
      </c>
      <c r="CF669" s="33">
        <f t="shared" si="122"/>
        <v>0</v>
      </c>
      <c r="CG669" s="34">
        <f t="shared" si="123"/>
        <v>0</v>
      </c>
      <c r="CH669" s="33">
        <f t="shared" si="124"/>
        <v>0</v>
      </c>
    </row>
    <row r="670" spans="1:86" ht="60" x14ac:dyDescent="0.25">
      <c r="A670" s="53">
        <v>0</v>
      </c>
      <c r="B670" s="52">
        <v>0</v>
      </c>
      <c r="C670" s="51">
        <v>300000003877</v>
      </c>
      <c r="D670" s="51">
        <v>1020304761</v>
      </c>
      <c r="E670" s="50" t="s">
        <v>1937</v>
      </c>
      <c r="F670" s="48">
        <v>0</v>
      </c>
      <c r="G670" s="48">
        <v>0</v>
      </c>
      <c r="H670" s="48">
        <v>0</v>
      </c>
      <c r="I670" s="48">
        <v>0</v>
      </c>
      <c r="J670" s="48">
        <v>0</v>
      </c>
      <c r="K670" s="48">
        <v>0</v>
      </c>
      <c r="L670" s="48">
        <v>0</v>
      </c>
      <c r="M670" s="48">
        <v>0</v>
      </c>
      <c r="N670" s="48">
        <v>0</v>
      </c>
      <c r="O670" s="48">
        <f t="shared" si="117"/>
        <v>474.89873999999998</v>
      </c>
      <c r="P670" s="48">
        <f t="shared" si="118"/>
        <v>403.83593000000002</v>
      </c>
      <c r="Q670" s="48">
        <v>339.02280000000002</v>
      </c>
      <c r="R670" s="48">
        <v>282.51900000000001</v>
      </c>
      <c r="S670" s="48">
        <v>0</v>
      </c>
      <c r="T670" s="48">
        <v>0</v>
      </c>
      <c r="U670" s="48">
        <v>0</v>
      </c>
      <c r="V670" s="48">
        <v>0</v>
      </c>
      <c r="W670" s="48">
        <v>0</v>
      </c>
      <c r="X670" s="48">
        <v>0</v>
      </c>
      <c r="Y670" s="48">
        <v>80.857240000000004</v>
      </c>
      <c r="Z670" s="48">
        <v>67.381029999999996</v>
      </c>
      <c r="AA670" s="49">
        <f t="shared" si="119"/>
        <v>55.018699999999995</v>
      </c>
      <c r="AB670" s="49">
        <f t="shared" si="120"/>
        <v>53.935900000000004</v>
      </c>
      <c r="AC670" s="49">
        <v>27.000160000000001</v>
      </c>
      <c r="AD670" s="49">
        <v>8.1367499999999993</v>
      </c>
      <c r="AE670" s="49">
        <v>4.3508499999999994</v>
      </c>
      <c r="AF670" s="49">
        <v>0.49331999999999998</v>
      </c>
      <c r="AG670" s="49">
        <v>6.4968000000000004</v>
      </c>
      <c r="AH670" s="49">
        <v>5.4139999999999997</v>
      </c>
      <c r="AI670" s="49">
        <v>0</v>
      </c>
      <c r="AJ670" s="49">
        <v>0</v>
      </c>
      <c r="AK670" s="49">
        <v>0</v>
      </c>
      <c r="AL670" s="49">
        <v>0</v>
      </c>
      <c r="AM670" s="49">
        <v>0</v>
      </c>
      <c r="AN670" s="49">
        <v>0</v>
      </c>
      <c r="AO670" s="49">
        <v>0</v>
      </c>
      <c r="AP670" s="49">
        <v>8.5408200000000001</v>
      </c>
      <c r="AQ670" s="47" t="s">
        <v>1938</v>
      </c>
      <c r="AR670" s="48">
        <v>403.83593000000002</v>
      </c>
      <c r="AT670" s="46" t="s">
        <v>1443</v>
      </c>
      <c r="AU670" s="45">
        <v>0</v>
      </c>
      <c r="AV670" s="44" t="s">
        <v>3893</v>
      </c>
      <c r="AW670" s="43">
        <v>43642</v>
      </c>
      <c r="AX670" s="42">
        <v>0.45833000000000002</v>
      </c>
      <c r="AY670" s="41">
        <v>15</v>
      </c>
      <c r="AZ670" s="40"/>
      <c r="BA670" s="40"/>
      <c r="BB670" s="40"/>
      <c r="BC670" s="40"/>
      <c r="BD670" s="40"/>
      <c r="BE670" s="40"/>
      <c r="BF670" s="39" t="s">
        <v>2696</v>
      </c>
      <c r="BG670" s="38">
        <v>44804</v>
      </c>
      <c r="BK670" s="37"/>
      <c r="BL670" s="37"/>
      <c r="BM670" s="114">
        <f>D670</f>
        <v>1020304761</v>
      </c>
      <c r="BN670" s="32" t="s">
        <v>2257</v>
      </c>
      <c r="BO670" s="113" t="e">
        <v>#VALUE!</v>
      </c>
      <c r="BP670" s="31">
        <v>8540.82</v>
      </c>
      <c r="BQ670" s="112" t="e">
        <f>BO670-BP670/1000</f>
        <v>#VALUE!</v>
      </c>
      <c r="BR670" s="36"/>
      <c r="CE670" s="35">
        <f t="shared" si="121"/>
        <v>282.51900000000001</v>
      </c>
      <c r="CF670" s="33">
        <f t="shared" si="122"/>
        <v>0</v>
      </c>
      <c r="CG670" s="34">
        <f t="shared" si="123"/>
        <v>0</v>
      </c>
      <c r="CH670" s="33">
        <f t="shared" si="124"/>
        <v>0</v>
      </c>
    </row>
    <row r="671" spans="1:86" ht="60" customHeight="1" x14ac:dyDescent="0.25">
      <c r="A671" s="53">
        <v>0</v>
      </c>
      <c r="B671" s="52">
        <v>0</v>
      </c>
      <c r="C671" s="51">
        <v>300000004437</v>
      </c>
      <c r="D671" s="51">
        <v>1020304480</v>
      </c>
      <c r="E671" s="50" t="s">
        <v>2887</v>
      </c>
      <c r="F671" s="48">
        <v>0</v>
      </c>
      <c r="G671" s="48">
        <v>0</v>
      </c>
      <c r="H671" s="48">
        <v>0</v>
      </c>
      <c r="I671" s="48">
        <v>0</v>
      </c>
      <c r="J671" s="48">
        <v>0</v>
      </c>
      <c r="K671" s="48">
        <v>0</v>
      </c>
      <c r="L671" s="48">
        <v>0</v>
      </c>
      <c r="M671" s="48">
        <v>0</v>
      </c>
      <c r="N671" s="48">
        <v>0</v>
      </c>
      <c r="O671" s="48">
        <f t="shared" si="117"/>
        <v>95.370120000000014</v>
      </c>
      <c r="P671" s="48">
        <f t="shared" si="118"/>
        <v>83.360020000000006</v>
      </c>
      <c r="Q671" s="48">
        <v>0</v>
      </c>
      <c r="R671" s="48">
        <v>0</v>
      </c>
      <c r="S671" s="48">
        <v>0</v>
      </c>
      <c r="T671" s="48">
        <v>0</v>
      </c>
      <c r="U671" s="48">
        <v>0</v>
      </c>
      <c r="V671" s="48">
        <v>0</v>
      </c>
      <c r="W671" s="48">
        <v>0</v>
      </c>
      <c r="X671" s="48">
        <v>0</v>
      </c>
      <c r="Y671" s="48">
        <v>72.060590000000005</v>
      </c>
      <c r="Z671" s="48">
        <v>60.050490000000003</v>
      </c>
      <c r="AA671" s="49">
        <f t="shared" si="119"/>
        <v>23.309530000000002</v>
      </c>
      <c r="AB671" s="49">
        <f t="shared" si="120"/>
        <v>23.309530000000002</v>
      </c>
      <c r="AC671" s="49">
        <v>15.91048</v>
      </c>
      <c r="AD671" s="49">
        <v>4.55288</v>
      </c>
      <c r="AE671" s="49">
        <v>2.41506</v>
      </c>
      <c r="AF671" s="49">
        <v>0.43110999999999999</v>
      </c>
      <c r="AG671" s="49">
        <v>0</v>
      </c>
      <c r="AH671" s="49">
        <v>0</v>
      </c>
      <c r="AI671" s="49">
        <v>0</v>
      </c>
      <c r="AJ671" s="49">
        <v>0</v>
      </c>
      <c r="AK671" s="49">
        <v>0</v>
      </c>
      <c r="AL671" s="49">
        <v>0</v>
      </c>
      <c r="AM671" s="49">
        <v>0</v>
      </c>
      <c r="AN671" s="49">
        <v>0</v>
      </c>
      <c r="AO671" s="49">
        <v>0</v>
      </c>
      <c r="AP671" s="49">
        <v>0</v>
      </c>
      <c r="AQ671" s="47" t="s">
        <v>3894</v>
      </c>
      <c r="AR671" s="48">
        <v>0</v>
      </c>
      <c r="AT671" s="46" t="s">
        <v>1443</v>
      </c>
      <c r="AU671" s="45">
        <v>0</v>
      </c>
      <c r="AV671" s="44" t="s">
        <v>3895</v>
      </c>
      <c r="AW671" s="43" t="s">
        <v>3896</v>
      </c>
      <c r="AX671" s="42" t="s">
        <v>3250</v>
      </c>
      <c r="AY671" s="41" t="s">
        <v>1444</v>
      </c>
      <c r="AZ671" s="40"/>
      <c r="BA671" s="40"/>
      <c r="BB671" s="40"/>
      <c r="BC671" s="40"/>
      <c r="BD671" s="40"/>
      <c r="BE671" s="40"/>
      <c r="BF671" s="39">
        <v>0</v>
      </c>
      <c r="BG671" s="38">
        <v>0</v>
      </c>
      <c r="BK671" s="37"/>
      <c r="BL671" s="37"/>
      <c r="BM671" s="37"/>
      <c r="BN671" s="32"/>
      <c r="BP671" s="36"/>
      <c r="BQ671" s="36"/>
      <c r="BR671" s="36"/>
      <c r="CE671" s="35">
        <f t="shared" si="121"/>
        <v>0</v>
      </c>
      <c r="CF671" s="33">
        <f t="shared" si="122"/>
        <v>0</v>
      </c>
      <c r="CG671" s="34">
        <f t="shared" si="123"/>
        <v>0</v>
      </c>
      <c r="CH671" s="33">
        <f t="shared" si="124"/>
        <v>0</v>
      </c>
    </row>
    <row r="672" spans="1:86" ht="57" x14ac:dyDescent="0.25">
      <c r="A672" s="53">
        <v>0</v>
      </c>
      <c r="B672" s="52">
        <v>0</v>
      </c>
      <c r="C672" s="51">
        <v>300000004455</v>
      </c>
      <c r="D672" s="51">
        <v>1020003947</v>
      </c>
      <c r="E672" s="50" t="s">
        <v>1939</v>
      </c>
      <c r="F672" s="48">
        <v>0</v>
      </c>
      <c r="G672" s="48">
        <v>0</v>
      </c>
      <c r="H672" s="48">
        <v>0</v>
      </c>
      <c r="I672" s="48">
        <v>0</v>
      </c>
      <c r="J672" s="48">
        <v>0</v>
      </c>
      <c r="K672" s="48">
        <v>0</v>
      </c>
      <c r="L672" s="48">
        <v>0</v>
      </c>
      <c r="M672" s="48">
        <v>0</v>
      </c>
      <c r="N672" s="48">
        <v>0</v>
      </c>
      <c r="O672" s="48">
        <f t="shared" si="117"/>
        <v>360.44493999999997</v>
      </c>
      <c r="P672" s="48">
        <f t="shared" si="118"/>
        <v>303.11230999999998</v>
      </c>
      <c r="Q672" s="48">
        <v>256.40159999999997</v>
      </c>
      <c r="R672" s="48">
        <v>213.66800000000001</v>
      </c>
      <c r="S672" s="48">
        <v>0</v>
      </c>
      <c r="T672" s="48">
        <v>0</v>
      </c>
      <c r="U672" s="48">
        <v>0</v>
      </c>
      <c r="V672" s="48">
        <v>0</v>
      </c>
      <c r="W672" s="48">
        <v>0</v>
      </c>
      <c r="X672" s="48">
        <v>0</v>
      </c>
      <c r="Y672" s="48">
        <v>82.134190000000004</v>
      </c>
      <c r="Z672" s="48">
        <v>68.445160000000001</v>
      </c>
      <c r="AA672" s="49">
        <f t="shared" si="119"/>
        <v>21.90915</v>
      </c>
      <c r="AB672" s="49">
        <f t="shared" si="120"/>
        <v>20.99915</v>
      </c>
      <c r="AC672" s="49">
        <v>6.77928</v>
      </c>
      <c r="AD672" s="49">
        <v>2.0430000000000001</v>
      </c>
      <c r="AE672" s="49">
        <v>1.0924100000000001</v>
      </c>
      <c r="AF672" s="49">
        <v>0.12386999999999999</v>
      </c>
      <c r="AG672" s="49">
        <v>5.46</v>
      </c>
      <c r="AH672" s="49">
        <v>4.55</v>
      </c>
      <c r="AI672" s="49">
        <v>0</v>
      </c>
      <c r="AJ672" s="49">
        <v>0</v>
      </c>
      <c r="AK672" s="49">
        <v>0</v>
      </c>
      <c r="AL672" s="49">
        <v>0</v>
      </c>
      <c r="AM672" s="49">
        <v>0</v>
      </c>
      <c r="AN672" s="49">
        <v>0</v>
      </c>
      <c r="AO672" s="49">
        <v>0</v>
      </c>
      <c r="AP672" s="49">
        <v>6.41059</v>
      </c>
      <c r="AQ672" s="47" t="s">
        <v>1940</v>
      </c>
      <c r="AR672" s="48">
        <v>303.11230999999998</v>
      </c>
      <c r="AT672" s="46" t="s">
        <v>1443</v>
      </c>
      <c r="AU672" s="45">
        <v>0</v>
      </c>
      <c r="AV672" s="44" t="s">
        <v>3897</v>
      </c>
      <c r="AW672" s="43">
        <v>43348</v>
      </c>
      <c r="AX672" s="42">
        <v>0.45833000000000002</v>
      </c>
      <c r="AY672" s="41">
        <v>15</v>
      </c>
      <c r="AZ672" s="40"/>
      <c r="BA672" s="40"/>
      <c r="BB672" s="40"/>
      <c r="BC672" s="40"/>
      <c r="BD672" s="40"/>
      <c r="BE672" s="40"/>
      <c r="BF672" s="39" t="s">
        <v>2696</v>
      </c>
      <c r="BG672" s="38">
        <v>44804</v>
      </c>
      <c r="BK672" s="37"/>
      <c r="BL672" s="37"/>
      <c r="BM672" s="114">
        <f>D672</f>
        <v>1020003947</v>
      </c>
      <c r="BN672" s="32" t="s">
        <v>2254</v>
      </c>
      <c r="BO672" s="113" t="e">
        <v>#VALUE!</v>
      </c>
      <c r="BP672" s="31">
        <v>6410.59</v>
      </c>
      <c r="BQ672" s="112" t="e">
        <f>BO672-BP672/1000</f>
        <v>#VALUE!</v>
      </c>
      <c r="BR672" s="36"/>
      <c r="CE672" s="35">
        <f t="shared" si="121"/>
        <v>213.66800000000001</v>
      </c>
      <c r="CF672" s="33">
        <f t="shared" si="122"/>
        <v>0</v>
      </c>
      <c r="CG672" s="34">
        <f t="shared" si="123"/>
        <v>0</v>
      </c>
      <c r="CH672" s="33">
        <f t="shared" si="124"/>
        <v>0</v>
      </c>
    </row>
    <row r="673" spans="1:86" ht="60" x14ac:dyDescent="0.25">
      <c r="A673" s="53">
        <v>0</v>
      </c>
      <c r="B673" s="52">
        <v>0</v>
      </c>
      <c r="C673" s="51">
        <v>300000003867</v>
      </c>
      <c r="D673" s="51">
        <v>1020204144</v>
      </c>
      <c r="E673" s="50" t="s">
        <v>1941</v>
      </c>
      <c r="F673" s="48">
        <v>0</v>
      </c>
      <c r="G673" s="48">
        <v>0</v>
      </c>
      <c r="H673" s="48">
        <v>0</v>
      </c>
      <c r="I673" s="48">
        <v>0</v>
      </c>
      <c r="J673" s="48">
        <v>0</v>
      </c>
      <c r="K673" s="48">
        <v>0</v>
      </c>
      <c r="L673" s="48">
        <v>0</v>
      </c>
      <c r="M673" s="48">
        <v>0</v>
      </c>
      <c r="N673" s="48">
        <v>0</v>
      </c>
      <c r="O673" s="48">
        <f t="shared" si="117"/>
        <v>165.77491999999998</v>
      </c>
      <c r="P673" s="48">
        <f t="shared" si="118"/>
        <v>138.63443000000001</v>
      </c>
      <c r="Q673" s="48">
        <v>78.075599999999994</v>
      </c>
      <c r="R673" s="48">
        <v>65.063000000000002</v>
      </c>
      <c r="S673" s="48">
        <v>0</v>
      </c>
      <c r="T673" s="48">
        <v>0</v>
      </c>
      <c r="U673" s="48">
        <v>0</v>
      </c>
      <c r="V673" s="48">
        <v>0</v>
      </c>
      <c r="W673" s="48">
        <v>0</v>
      </c>
      <c r="X673" s="48">
        <v>0</v>
      </c>
      <c r="Y673" s="48">
        <v>80.765320000000003</v>
      </c>
      <c r="Z673" s="48">
        <v>67.304429999999996</v>
      </c>
      <c r="AA673" s="49">
        <f t="shared" si="119"/>
        <v>6.9339999999999993</v>
      </c>
      <c r="AB673" s="49">
        <f t="shared" si="120"/>
        <v>6.2669999999999995</v>
      </c>
      <c r="AC673" s="49">
        <v>0</v>
      </c>
      <c r="AD673" s="49">
        <v>0</v>
      </c>
      <c r="AE673" s="49">
        <v>0</v>
      </c>
      <c r="AF673" s="49">
        <v>0</v>
      </c>
      <c r="AG673" s="49">
        <v>4.0019999999999998</v>
      </c>
      <c r="AH673" s="49">
        <v>3.335</v>
      </c>
      <c r="AI673" s="49">
        <v>0</v>
      </c>
      <c r="AJ673" s="49">
        <v>0</v>
      </c>
      <c r="AK673" s="49">
        <v>0</v>
      </c>
      <c r="AL673" s="49">
        <v>0</v>
      </c>
      <c r="AM673" s="49">
        <v>0</v>
      </c>
      <c r="AN673" s="49">
        <v>0</v>
      </c>
      <c r="AO673" s="49">
        <v>0</v>
      </c>
      <c r="AP673" s="49">
        <v>2.9319999999999999</v>
      </c>
      <c r="AQ673" s="47" t="s">
        <v>1942</v>
      </c>
      <c r="AR673" s="48">
        <v>138.63443000000001</v>
      </c>
      <c r="AT673" s="46" t="s">
        <v>1443</v>
      </c>
      <c r="AU673" s="45">
        <v>0</v>
      </c>
      <c r="AV673" s="44" t="s">
        <v>3898</v>
      </c>
      <c r="AW673" s="43">
        <v>43416</v>
      </c>
      <c r="AX673" s="42">
        <v>0.45833000000000002</v>
      </c>
      <c r="AY673" s="41">
        <v>15</v>
      </c>
      <c r="AZ673" s="40"/>
      <c r="BA673" s="40"/>
      <c r="BB673" s="40"/>
      <c r="BC673" s="40"/>
      <c r="BD673" s="40"/>
      <c r="BE673" s="40"/>
      <c r="BF673" s="39" t="s">
        <v>2696</v>
      </c>
      <c r="BG673" s="38">
        <v>44804</v>
      </c>
      <c r="BK673" s="37"/>
      <c r="BL673" s="37"/>
      <c r="BM673" s="114">
        <f>D673</f>
        <v>1020204144</v>
      </c>
      <c r="BN673" s="32" t="s">
        <v>2255</v>
      </c>
      <c r="BO673" s="113" t="e">
        <v>#VALUE!</v>
      </c>
      <c r="BP673" s="31">
        <v>2932</v>
      </c>
      <c r="BQ673" s="112" t="e">
        <f>BO673-BP673/1000</f>
        <v>#VALUE!</v>
      </c>
      <c r="BR673" s="36"/>
      <c r="CE673" s="35">
        <f t="shared" si="121"/>
        <v>65.063000000000002</v>
      </c>
      <c r="CF673" s="33">
        <f t="shared" si="122"/>
        <v>0</v>
      </c>
      <c r="CG673" s="34">
        <f t="shared" si="123"/>
        <v>0</v>
      </c>
      <c r="CH673" s="33">
        <f t="shared" si="124"/>
        <v>0</v>
      </c>
    </row>
    <row r="674" spans="1:86" ht="45" x14ac:dyDescent="0.25">
      <c r="A674" s="53">
        <v>0</v>
      </c>
      <c r="B674" s="52">
        <v>0</v>
      </c>
      <c r="C674" s="51">
        <v>300000004346</v>
      </c>
      <c r="D674" s="51">
        <v>1020204401</v>
      </c>
      <c r="E674" s="50" t="s">
        <v>1943</v>
      </c>
      <c r="F674" s="48">
        <v>0</v>
      </c>
      <c r="G674" s="48">
        <v>0</v>
      </c>
      <c r="H674" s="48">
        <v>0</v>
      </c>
      <c r="I674" s="48">
        <v>0</v>
      </c>
      <c r="J674" s="48">
        <v>0</v>
      </c>
      <c r="K674" s="48">
        <v>0</v>
      </c>
      <c r="L674" s="48">
        <v>0</v>
      </c>
      <c r="M674" s="48">
        <v>0</v>
      </c>
      <c r="N674" s="48">
        <v>0</v>
      </c>
      <c r="O674" s="48">
        <f t="shared" si="117"/>
        <v>359.06329000000005</v>
      </c>
      <c r="P674" s="48">
        <f t="shared" si="118"/>
        <v>303.63585999999998</v>
      </c>
      <c r="Q674" s="48">
        <v>241.11</v>
      </c>
      <c r="R674" s="48">
        <v>200.92500000000001</v>
      </c>
      <c r="S674" s="48">
        <v>0</v>
      </c>
      <c r="T674" s="48">
        <v>0</v>
      </c>
      <c r="U674" s="48">
        <v>0</v>
      </c>
      <c r="V674" s="48">
        <v>0</v>
      </c>
      <c r="W674" s="48">
        <v>0</v>
      </c>
      <c r="X674" s="48">
        <v>0</v>
      </c>
      <c r="Y674" s="48">
        <v>82.174970000000002</v>
      </c>
      <c r="Z674" s="48">
        <v>68.479140000000001</v>
      </c>
      <c r="AA674" s="49">
        <f t="shared" si="119"/>
        <v>35.778320000000008</v>
      </c>
      <c r="AB674" s="49">
        <f t="shared" si="120"/>
        <v>34.231720000000003</v>
      </c>
      <c r="AC674" s="49">
        <v>13.55851</v>
      </c>
      <c r="AD674" s="49">
        <v>4.0859800000000002</v>
      </c>
      <c r="AE674" s="49">
        <v>2.1848399999999999</v>
      </c>
      <c r="AF674" s="49">
        <v>0.24773000000000001</v>
      </c>
      <c r="AG674" s="49">
        <v>9.2796000000000003</v>
      </c>
      <c r="AH674" s="49">
        <v>7.7329999999999997</v>
      </c>
      <c r="AI674" s="49">
        <v>0</v>
      </c>
      <c r="AJ674" s="49">
        <v>0</v>
      </c>
      <c r="AK674" s="49">
        <v>0</v>
      </c>
      <c r="AL674" s="49">
        <v>0</v>
      </c>
      <c r="AM674" s="49">
        <v>0</v>
      </c>
      <c r="AN674" s="49">
        <v>0</v>
      </c>
      <c r="AO674" s="49">
        <v>0</v>
      </c>
      <c r="AP674" s="49">
        <v>6.4216600000000001</v>
      </c>
      <c r="AQ674" s="47" t="s">
        <v>1944</v>
      </c>
      <c r="AR674" s="48">
        <v>303.63585999999998</v>
      </c>
      <c r="AT674" s="46" t="s">
        <v>1443</v>
      </c>
      <c r="AU674" s="45">
        <v>0</v>
      </c>
      <c r="AV674" s="44" t="s">
        <v>3899</v>
      </c>
      <c r="AW674" s="43">
        <v>43528</v>
      </c>
      <c r="AX674" s="42">
        <v>0.45833000000000002</v>
      </c>
      <c r="AY674" s="41">
        <v>5</v>
      </c>
      <c r="AZ674" s="40"/>
      <c r="BA674" s="40"/>
      <c r="BB674" s="40"/>
      <c r="BC674" s="40"/>
      <c r="BD674" s="40"/>
      <c r="BE674" s="40"/>
      <c r="BF674" s="39" t="s">
        <v>2696</v>
      </c>
      <c r="BG674" s="38">
        <v>44804</v>
      </c>
      <c r="BK674" s="37"/>
      <c r="BL674" s="37"/>
      <c r="BM674" s="114">
        <f>D674</f>
        <v>1020204401</v>
      </c>
      <c r="BN674" s="32" t="s">
        <v>2262</v>
      </c>
      <c r="BO674" s="113" t="e">
        <v>#VALUE!</v>
      </c>
      <c r="BP674" s="31">
        <v>6421.66</v>
      </c>
      <c r="BQ674" s="112" t="e">
        <f>BO674-BP674/1000</f>
        <v>#VALUE!</v>
      </c>
      <c r="BR674" s="36"/>
      <c r="CE674" s="35">
        <f t="shared" si="121"/>
        <v>200.92500000000001</v>
      </c>
      <c r="CF674" s="33">
        <f t="shared" si="122"/>
        <v>0</v>
      </c>
      <c r="CG674" s="34">
        <f t="shared" si="123"/>
        <v>0</v>
      </c>
      <c r="CH674" s="33">
        <f t="shared" si="124"/>
        <v>0</v>
      </c>
    </row>
    <row r="675" spans="1:86" ht="75" x14ac:dyDescent="0.25">
      <c r="A675" s="53">
        <v>0</v>
      </c>
      <c r="B675" s="52">
        <v>0</v>
      </c>
      <c r="C675" s="51">
        <v>300000004173</v>
      </c>
      <c r="D675" s="51">
        <v>1020304584</v>
      </c>
      <c r="E675" s="50" t="s">
        <v>1945</v>
      </c>
      <c r="F675" s="48">
        <v>0</v>
      </c>
      <c r="G675" s="48">
        <v>0</v>
      </c>
      <c r="H675" s="48">
        <v>0</v>
      </c>
      <c r="I675" s="48">
        <v>0</v>
      </c>
      <c r="J675" s="48">
        <v>0</v>
      </c>
      <c r="K675" s="48">
        <v>0</v>
      </c>
      <c r="L675" s="48">
        <v>0</v>
      </c>
      <c r="M675" s="48">
        <v>0</v>
      </c>
      <c r="N675" s="48">
        <v>0</v>
      </c>
      <c r="O675" s="48">
        <f t="shared" si="117"/>
        <v>1987.4905899999999</v>
      </c>
      <c r="P675" s="48">
        <f t="shared" si="118"/>
        <v>1678.83302</v>
      </c>
      <c r="Q675" s="48">
        <v>628.36081999999999</v>
      </c>
      <c r="R675" s="48">
        <v>523.63401999999996</v>
      </c>
      <c r="S675" s="48">
        <v>0</v>
      </c>
      <c r="T675" s="48">
        <v>0</v>
      </c>
      <c r="U675" s="48">
        <v>0</v>
      </c>
      <c r="V675" s="48">
        <v>0</v>
      </c>
      <c r="W675" s="48">
        <v>956.05200000000002</v>
      </c>
      <c r="X675" s="48">
        <v>796.71</v>
      </c>
      <c r="Y675" s="48">
        <v>202.70893000000001</v>
      </c>
      <c r="Z675" s="48">
        <v>168.92411000000001</v>
      </c>
      <c r="AA675" s="49">
        <f t="shared" si="119"/>
        <v>200.36883999999998</v>
      </c>
      <c r="AB675" s="49">
        <f t="shared" si="120"/>
        <v>189.56488999999999</v>
      </c>
      <c r="AC675" s="49">
        <v>47.29909</v>
      </c>
      <c r="AD675" s="49">
        <v>14.254020000000001</v>
      </c>
      <c r="AE675" s="49">
        <v>7.6218499999999993</v>
      </c>
      <c r="AF675" s="49">
        <v>0.86421000000000003</v>
      </c>
      <c r="AG675" s="49">
        <v>64.823700000000002</v>
      </c>
      <c r="AH675" s="49">
        <v>54.019750000000002</v>
      </c>
      <c r="AI675" s="49">
        <v>0</v>
      </c>
      <c r="AJ675" s="49">
        <v>0</v>
      </c>
      <c r="AK675" s="49">
        <v>0</v>
      </c>
      <c r="AL675" s="49">
        <v>0</v>
      </c>
      <c r="AM675" s="49">
        <v>30</v>
      </c>
      <c r="AN675" s="49">
        <v>0</v>
      </c>
      <c r="AO675" s="49">
        <v>0</v>
      </c>
      <c r="AP675" s="49">
        <v>35.505969999999998</v>
      </c>
      <c r="AQ675" s="47" t="s">
        <v>1946</v>
      </c>
      <c r="AR675" s="48">
        <v>1678.83302</v>
      </c>
      <c r="AT675" s="46" t="s">
        <v>1443</v>
      </c>
      <c r="AU675" s="45">
        <v>0</v>
      </c>
      <c r="AV675" s="44" t="s">
        <v>3900</v>
      </c>
      <c r="AW675" s="43">
        <v>43613</v>
      </c>
      <c r="AX675" s="42">
        <v>0.45833000000000002</v>
      </c>
      <c r="AY675" s="41">
        <v>4</v>
      </c>
      <c r="AZ675" s="40"/>
      <c r="BA675" s="40"/>
      <c r="BB675" s="40"/>
      <c r="BC675" s="40"/>
      <c r="BD675" s="40"/>
      <c r="BE675" s="40"/>
      <c r="BF675" s="39" t="s">
        <v>2696</v>
      </c>
      <c r="BG675" s="38">
        <v>44804</v>
      </c>
      <c r="BK675" s="37"/>
      <c r="BL675" s="37"/>
      <c r="BM675" s="114">
        <f>D675</f>
        <v>1020304584</v>
      </c>
      <c r="BN675" s="32" t="s">
        <v>2258</v>
      </c>
      <c r="BO675" s="113" t="e">
        <v>#VALUE!</v>
      </c>
      <c r="BP675" s="31">
        <v>35505.97</v>
      </c>
      <c r="BQ675" s="112" t="e">
        <f>BO675-BP675/1000</f>
        <v>#VALUE!</v>
      </c>
      <c r="BR675" s="36"/>
      <c r="CE675" s="35">
        <f t="shared" si="121"/>
        <v>523.63401999999996</v>
      </c>
      <c r="CF675" s="33">
        <f t="shared" si="122"/>
        <v>0</v>
      </c>
      <c r="CG675" s="34">
        <f t="shared" si="123"/>
        <v>0</v>
      </c>
      <c r="CH675" s="33">
        <f t="shared" si="124"/>
        <v>0</v>
      </c>
    </row>
    <row r="676" spans="1:86" ht="45" customHeight="1" x14ac:dyDescent="0.25">
      <c r="A676" s="53">
        <v>0</v>
      </c>
      <c r="B676" s="52" t="s">
        <v>2683</v>
      </c>
      <c r="C676" s="51">
        <v>300000004487</v>
      </c>
      <c r="D676" s="51">
        <v>1020206662</v>
      </c>
      <c r="E676" s="50" t="s">
        <v>1947</v>
      </c>
      <c r="F676" s="48">
        <v>0</v>
      </c>
      <c r="G676" s="48">
        <v>0</v>
      </c>
      <c r="H676" s="48">
        <v>0</v>
      </c>
      <c r="I676" s="48">
        <v>0</v>
      </c>
      <c r="J676" s="48">
        <v>0</v>
      </c>
      <c r="K676" s="48">
        <v>0</v>
      </c>
      <c r="L676" s="48">
        <v>0</v>
      </c>
      <c r="M676" s="48">
        <v>0</v>
      </c>
      <c r="N676" s="48">
        <v>0</v>
      </c>
      <c r="O676" s="48">
        <f t="shared" si="117"/>
        <v>173.29470000000001</v>
      </c>
      <c r="P676" s="48">
        <f t="shared" si="118"/>
        <v>158.79747</v>
      </c>
      <c r="Q676" s="48">
        <v>124.36042</v>
      </c>
      <c r="R676" s="48">
        <v>112.66487000000001</v>
      </c>
      <c r="S676" s="48">
        <v>70.173289999999994</v>
      </c>
      <c r="T676" s="48">
        <v>58.477739999999997</v>
      </c>
      <c r="U676" s="48">
        <v>54.187130000000003</v>
      </c>
      <c r="V676" s="48">
        <v>54.187130000000003</v>
      </c>
      <c r="W676" s="48">
        <v>16.810079999999999</v>
      </c>
      <c r="X676" s="48">
        <v>14.0084</v>
      </c>
      <c r="Y676" s="48">
        <v>0</v>
      </c>
      <c r="Z676" s="48">
        <v>0</v>
      </c>
      <c r="AA676" s="49">
        <f t="shared" si="119"/>
        <v>32.124200000000002</v>
      </c>
      <c r="AB676" s="49">
        <f t="shared" si="120"/>
        <v>32.124200000000002</v>
      </c>
      <c r="AC676" s="49">
        <v>14.173959999999999</v>
      </c>
      <c r="AD676" s="49">
        <v>4.2787800000000002</v>
      </c>
      <c r="AE676" s="49">
        <v>10.434670000000001</v>
      </c>
      <c r="AF676" s="49">
        <v>0.21773999999999999</v>
      </c>
      <c r="AG676" s="49">
        <v>0</v>
      </c>
      <c r="AH676" s="49">
        <v>0</v>
      </c>
      <c r="AI676" s="49">
        <v>0</v>
      </c>
      <c r="AJ676" s="49">
        <v>0</v>
      </c>
      <c r="AK676" s="49">
        <v>0</v>
      </c>
      <c r="AL676" s="49">
        <v>0</v>
      </c>
      <c r="AM676" s="49">
        <v>0</v>
      </c>
      <c r="AN676" s="49">
        <v>0</v>
      </c>
      <c r="AO676" s="49">
        <v>0</v>
      </c>
      <c r="AP676" s="49">
        <v>3.01905</v>
      </c>
      <c r="AQ676" s="47" t="s">
        <v>1948</v>
      </c>
      <c r="AR676" s="48">
        <v>158.79747</v>
      </c>
      <c r="AT676" s="46" t="s">
        <v>1443</v>
      </c>
      <c r="AU676" s="45">
        <v>0</v>
      </c>
      <c r="AV676" s="44" t="s">
        <v>3901</v>
      </c>
      <c r="AW676" s="43">
        <v>44482</v>
      </c>
      <c r="AX676" s="42">
        <v>0.45833000000000002</v>
      </c>
      <c r="AY676" s="41">
        <v>15</v>
      </c>
      <c r="AZ676" s="40"/>
      <c r="BA676" s="40"/>
      <c r="BB676" s="40"/>
      <c r="BC676" s="40"/>
      <c r="BD676" s="40"/>
      <c r="BE676" s="40"/>
      <c r="BF676" s="39" t="s">
        <v>2696</v>
      </c>
      <c r="BG676" s="38">
        <v>44834</v>
      </c>
      <c r="BK676" s="37"/>
      <c r="BL676" s="37"/>
      <c r="BM676" s="114">
        <f>D676</f>
        <v>1020206662</v>
      </c>
      <c r="BN676" s="32" t="s">
        <v>2267</v>
      </c>
      <c r="BO676" s="113" t="e">
        <v>#VALUE!</v>
      </c>
      <c r="BP676" s="31">
        <v>3019.05</v>
      </c>
      <c r="BQ676" s="112" t="e">
        <f>BO676-BP676/1000</f>
        <v>#VALUE!</v>
      </c>
      <c r="BR676" s="36"/>
      <c r="CE676" s="35">
        <f t="shared" si="121"/>
        <v>0</v>
      </c>
      <c r="CF676" s="33">
        <f t="shared" si="122"/>
        <v>0</v>
      </c>
      <c r="CG676" s="34">
        <f t="shared" si="123"/>
        <v>54.187130000000003</v>
      </c>
      <c r="CH676" s="33">
        <f t="shared" si="124"/>
        <v>58.477739999999997</v>
      </c>
    </row>
    <row r="677" spans="1:86" ht="60" customHeight="1" x14ac:dyDescent="0.25">
      <c r="A677" s="53">
        <v>0</v>
      </c>
      <c r="B677" s="52" t="s">
        <v>2683</v>
      </c>
      <c r="C677" s="51">
        <v>300000004467</v>
      </c>
      <c r="D677" s="51">
        <v>1020206678</v>
      </c>
      <c r="E677" s="50" t="s">
        <v>2888</v>
      </c>
      <c r="F677" s="48">
        <v>0</v>
      </c>
      <c r="G677" s="48">
        <v>0</v>
      </c>
      <c r="H677" s="48">
        <v>0</v>
      </c>
      <c r="I677" s="48">
        <v>0</v>
      </c>
      <c r="J677" s="48">
        <v>0</v>
      </c>
      <c r="K677" s="48">
        <v>0</v>
      </c>
      <c r="L677" s="48">
        <v>0</v>
      </c>
      <c r="M677" s="48">
        <v>0</v>
      </c>
      <c r="N677" s="48">
        <v>0</v>
      </c>
      <c r="O677" s="48">
        <f t="shared" si="117"/>
        <v>7.47872</v>
      </c>
      <c r="P677" s="48">
        <f t="shared" si="118"/>
        <v>7.47872</v>
      </c>
      <c r="Q677" s="48">
        <v>7.47872</v>
      </c>
      <c r="R677" s="48">
        <v>7.47872</v>
      </c>
      <c r="S677" s="48">
        <v>0</v>
      </c>
      <c r="T677" s="48">
        <v>0</v>
      </c>
      <c r="U677" s="48">
        <v>7.47872</v>
      </c>
      <c r="V677" s="48">
        <v>7.47872</v>
      </c>
      <c r="W677" s="48">
        <v>0</v>
      </c>
      <c r="X677" s="48">
        <v>0</v>
      </c>
      <c r="Y677" s="48">
        <v>0</v>
      </c>
      <c r="Z677" s="48">
        <v>0</v>
      </c>
      <c r="AA677" s="49">
        <f t="shared" si="119"/>
        <v>0</v>
      </c>
      <c r="AB677" s="49">
        <f t="shared" si="120"/>
        <v>0</v>
      </c>
      <c r="AC677" s="49">
        <v>0</v>
      </c>
      <c r="AD677" s="49">
        <v>0</v>
      </c>
      <c r="AE677" s="49">
        <v>0</v>
      </c>
      <c r="AF677" s="49">
        <v>0</v>
      </c>
      <c r="AG677" s="49">
        <v>0</v>
      </c>
      <c r="AH677" s="49">
        <v>0</v>
      </c>
      <c r="AI677" s="49">
        <v>0</v>
      </c>
      <c r="AJ677" s="49">
        <v>0</v>
      </c>
      <c r="AK677" s="49">
        <v>0</v>
      </c>
      <c r="AL677" s="49">
        <v>0</v>
      </c>
      <c r="AM677" s="49">
        <v>0</v>
      </c>
      <c r="AN677" s="49">
        <v>0</v>
      </c>
      <c r="AO677" s="49">
        <v>0</v>
      </c>
      <c r="AP677" s="49">
        <v>0</v>
      </c>
      <c r="AQ677" s="47" t="s">
        <v>3902</v>
      </c>
      <c r="AR677" s="48">
        <v>0</v>
      </c>
      <c r="AT677" s="46" t="s">
        <v>1443</v>
      </c>
      <c r="AU677" s="45">
        <v>0</v>
      </c>
      <c r="AV677" s="44" t="s">
        <v>3903</v>
      </c>
      <c r="AW677" s="43">
        <v>44375</v>
      </c>
      <c r="AX677" s="42">
        <v>0.45833000000000002</v>
      </c>
      <c r="AY677" s="41">
        <v>15</v>
      </c>
      <c r="AZ677" s="40"/>
      <c r="BA677" s="40"/>
      <c r="BB677" s="40"/>
      <c r="BC677" s="40"/>
      <c r="BD677" s="40"/>
      <c r="BE677" s="40"/>
      <c r="BF677" s="39">
        <v>0</v>
      </c>
      <c r="BG677" s="38">
        <v>0</v>
      </c>
      <c r="BK677" s="37"/>
      <c r="BL677" s="37"/>
      <c r="BM677" s="37"/>
      <c r="BN677" s="32"/>
      <c r="BP677" s="36"/>
      <c r="BQ677" s="36"/>
      <c r="BR677" s="36"/>
      <c r="CE677" s="35">
        <f t="shared" si="121"/>
        <v>0</v>
      </c>
      <c r="CF677" s="33">
        <f t="shared" si="122"/>
        <v>0</v>
      </c>
      <c r="CG677" s="34">
        <f t="shared" si="123"/>
        <v>7.47872</v>
      </c>
      <c r="CH677" s="33">
        <f t="shared" si="124"/>
        <v>0</v>
      </c>
    </row>
    <row r="678" spans="1:86" ht="60" customHeight="1" x14ac:dyDescent="0.25">
      <c r="A678" s="53">
        <v>0</v>
      </c>
      <c r="B678" s="52" t="s">
        <v>2683</v>
      </c>
      <c r="C678" s="51">
        <v>300000004339</v>
      </c>
      <c r="D678" s="51">
        <v>1020306550</v>
      </c>
      <c r="E678" s="50" t="s">
        <v>1949</v>
      </c>
      <c r="F678" s="48">
        <v>0</v>
      </c>
      <c r="G678" s="48">
        <v>0</v>
      </c>
      <c r="H678" s="48">
        <v>0</v>
      </c>
      <c r="I678" s="48">
        <v>0</v>
      </c>
      <c r="J678" s="48">
        <v>0</v>
      </c>
      <c r="K678" s="48">
        <v>0</v>
      </c>
      <c r="L678" s="48">
        <v>0</v>
      </c>
      <c r="M678" s="48">
        <v>0</v>
      </c>
      <c r="N678" s="48">
        <v>0</v>
      </c>
      <c r="O678" s="48">
        <f t="shared" si="117"/>
        <v>270.68038999999999</v>
      </c>
      <c r="P678" s="48">
        <f t="shared" si="118"/>
        <v>237.68261999999996</v>
      </c>
      <c r="Q678" s="48">
        <v>244.41840999999999</v>
      </c>
      <c r="R678" s="48">
        <v>214.22231999999997</v>
      </c>
      <c r="S678" s="48">
        <v>181.17653999999999</v>
      </c>
      <c r="T678" s="48">
        <v>150.98044999999999</v>
      </c>
      <c r="U678" s="48">
        <v>63.241869999999999</v>
      </c>
      <c r="V678" s="48">
        <v>63.241869999999999</v>
      </c>
      <c r="W678" s="48">
        <v>16.810079999999999</v>
      </c>
      <c r="X678" s="48">
        <v>14.0084</v>
      </c>
      <c r="Y678" s="48">
        <v>0</v>
      </c>
      <c r="Z678" s="48">
        <v>0</v>
      </c>
      <c r="AA678" s="49">
        <f t="shared" si="119"/>
        <v>9.4518999999999984</v>
      </c>
      <c r="AB678" s="49">
        <f t="shared" si="120"/>
        <v>9.4518999999999984</v>
      </c>
      <c r="AC678" s="49">
        <v>2.4023699999999999</v>
      </c>
      <c r="AD678" s="49">
        <v>0.72521999999999998</v>
      </c>
      <c r="AE678" s="49">
        <v>1.76858</v>
      </c>
      <c r="AF678" s="49">
        <v>3.6909999999999998E-2</v>
      </c>
      <c r="AG678" s="49">
        <v>0</v>
      </c>
      <c r="AH678" s="49">
        <v>0</v>
      </c>
      <c r="AI678" s="49">
        <v>0</v>
      </c>
      <c r="AJ678" s="49">
        <v>0</v>
      </c>
      <c r="AK678" s="49">
        <v>0</v>
      </c>
      <c r="AL678" s="49">
        <v>0</v>
      </c>
      <c r="AM678" s="49">
        <v>0</v>
      </c>
      <c r="AN678" s="49">
        <v>0</v>
      </c>
      <c r="AO678" s="49">
        <v>0</v>
      </c>
      <c r="AP678" s="49">
        <v>4.5188199999999998</v>
      </c>
      <c r="AQ678" s="47" t="s">
        <v>1950</v>
      </c>
      <c r="AR678" s="48">
        <v>237.68261999999999</v>
      </c>
      <c r="AT678" s="46" t="s">
        <v>1443</v>
      </c>
      <c r="AU678" s="45">
        <v>0</v>
      </c>
      <c r="AV678" s="44" t="s">
        <v>3904</v>
      </c>
      <c r="AW678" s="43">
        <v>44396</v>
      </c>
      <c r="AX678" s="42">
        <v>0.45833000000000002</v>
      </c>
      <c r="AY678" s="41">
        <v>15</v>
      </c>
      <c r="AZ678" s="40"/>
      <c r="BA678" s="40"/>
      <c r="BB678" s="40"/>
      <c r="BC678" s="40"/>
      <c r="BD678" s="40"/>
      <c r="BE678" s="40"/>
      <c r="BF678" s="39" t="s">
        <v>2696</v>
      </c>
      <c r="BG678" s="38">
        <v>44834</v>
      </c>
      <c r="BK678" s="37"/>
      <c r="BL678" s="37"/>
      <c r="BM678" s="114">
        <f>D678</f>
        <v>1020306550</v>
      </c>
      <c r="BN678" s="32" t="s">
        <v>2282</v>
      </c>
      <c r="BO678" s="113" t="e">
        <v>#VALUE!</v>
      </c>
      <c r="BP678" s="31">
        <v>4518.82</v>
      </c>
      <c r="BQ678" s="112" t="e">
        <f>BO678-BP678/1000</f>
        <v>#VALUE!</v>
      </c>
      <c r="BR678" s="36"/>
      <c r="CE678" s="35">
        <f t="shared" si="121"/>
        <v>0</v>
      </c>
      <c r="CF678" s="33">
        <f t="shared" si="122"/>
        <v>0</v>
      </c>
      <c r="CG678" s="34">
        <f t="shared" si="123"/>
        <v>63.241869999999999</v>
      </c>
      <c r="CH678" s="33">
        <f t="shared" si="124"/>
        <v>150.98044999999999</v>
      </c>
    </row>
    <row r="679" spans="1:86" ht="45" customHeight="1" x14ac:dyDescent="0.25">
      <c r="A679" s="53">
        <v>0</v>
      </c>
      <c r="B679" s="52" t="s">
        <v>2683</v>
      </c>
      <c r="C679" s="51">
        <v>300000004479</v>
      </c>
      <c r="D679" s="51">
        <v>1020205941</v>
      </c>
      <c r="E679" s="50" t="s">
        <v>2889</v>
      </c>
      <c r="F679" s="48">
        <v>0</v>
      </c>
      <c r="G679" s="48">
        <v>0</v>
      </c>
      <c r="H679" s="48">
        <v>0</v>
      </c>
      <c r="I679" s="48">
        <v>0</v>
      </c>
      <c r="J679" s="48">
        <v>0</v>
      </c>
      <c r="K679" s="48">
        <v>0</v>
      </c>
      <c r="L679" s="48">
        <v>0</v>
      </c>
      <c r="M679" s="48">
        <v>0</v>
      </c>
      <c r="N679" s="48">
        <v>0</v>
      </c>
      <c r="O679" s="48">
        <f t="shared" si="117"/>
        <v>12.53192</v>
      </c>
      <c r="P679" s="48">
        <f t="shared" si="118"/>
        <v>12.53192</v>
      </c>
      <c r="Q679" s="48">
        <v>12.53192</v>
      </c>
      <c r="R679" s="48">
        <v>12.53192</v>
      </c>
      <c r="S679" s="48">
        <v>0</v>
      </c>
      <c r="T679" s="48">
        <v>0</v>
      </c>
      <c r="U679" s="48">
        <v>12.53192</v>
      </c>
      <c r="V679" s="48">
        <v>12.53192</v>
      </c>
      <c r="W679" s="48">
        <v>0</v>
      </c>
      <c r="X679" s="48">
        <v>0</v>
      </c>
      <c r="Y679" s="48">
        <v>0</v>
      </c>
      <c r="Z679" s="48">
        <v>0</v>
      </c>
      <c r="AA679" s="49">
        <f t="shared" si="119"/>
        <v>0</v>
      </c>
      <c r="AB679" s="49">
        <f t="shared" si="120"/>
        <v>0</v>
      </c>
      <c r="AC679" s="49">
        <v>0</v>
      </c>
      <c r="AD679" s="49">
        <v>0</v>
      </c>
      <c r="AE679" s="49">
        <v>0</v>
      </c>
      <c r="AF679" s="49">
        <v>0</v>
      </c>
      <c r="AG679" s="49">
        <v>0</v>
      </c>
      <c r="AH679" s="49">
        <v>0</v>
      </c>
      <c r="AI679" s="49">
        <v>0</v>
      </c>
      <c r="AJ679" s="49">
        <v>0</v>
      </c>
      <c r="AK679" s="49">
        <v>0</v>
      </c>
      <c r="AL679" s="49">
        <v>0</v>
      </c>
      <c r="AM679" s="49">
        <v>0</v>
      </c>
      <c r="AN679" s="49">
        <v>0</v>
      </c>
      <c r="AO679" s="49">
        <v>0</v>
      </c>
      <c r="AP679" s="49">
        <v>0</v>
      </c>
      <c r="AQ679" s="47" t="s">
        <v>3905</v>
      </c>
      <c r="AR679" s="48">
        <v>0</v>
      </c>
      <c r="AT679" s="46" t="s">
        <v>1443</v>
      </c>
      <c r="AU679" s="45">
        <v>0</v>
      </c>
      <c r="AV679" s="44" t="s">
        <v>3906</v>
      </c>
      <c r="AW679" s="43">
        <v>44258</v>
      </c>
      <c r="AX679" s="42">
        <v>0.45833000000000002</v>
      </c>
      <c r="AY679" s="41">
        <v>15</v>
      </c>
      <c r="AZ679" s="40"/>
      <c r="BA679" s="40"/>
      <c r="BB679" s="40"/>
      <c r="BC679" s="40"/>
      <c r="BD679" s="40"/>
      <c r="BE679" s="40"/>
      <c r="BF679" s="39">
        <v>0</v>
      </c>
      <c r="BG679" s="38">
        <v>0</v>
      </c>
      <c r="BK679" s="37"/>
      <c r="BL679" s="37"/>
      <c r="BM679" s="37"/>
      <c r="BN679" s="32"/>
      <c r="BP679" s="36"/>
      <c r="BQ679" s="36"/>
      <c r="BR679" s="36"/>
      <c r="CE679" s="35">
        <f t="shared" si="121"/>
        <v>0</v>
      </c>
      <c r="CF679" s="33">
        <f t="shared" si="122"/>
        <v>0</v>
      </c>
      <c r="CG679" s="34">
        <f t="shared" si="123"/>
        <v>12.53192</v>
      </c>
      <c r="CH679" s="33">
        <f t="shared" si="124"/>
        <v>0</v>
      </c>
    </row>
    <row r="680" spans="1:86" ht="60" customHeight="1" x14ac:dyDescent="0.25">
      <c r="A680" s="53">
        <v>0</v>
      </c>
      <c r="B680" s="52" t="s">
        <v>2683</v>
      </c>
      <c r="C680" s="51">
        <v>300000004469</v>
      </c>
      <c r="D680" s="51">
        <v>1020206148</v>
      </c>
      <c r="E680" s="50" t="s">
        <v>2890</v>
      </c>
      <c r="F680" s="48">
        <v>0</v>
      </c>
      <c r="G680" s="48">
        <v>0</v>
      </c>
      <c r="H680" s="48">
        <v>0</v>
      </c>
      <c r="I680" s="48">
        <v>0</v>
      </c>
      <c r="J680" s="48">
        <v>0</v>
      </c>
      <c r="K680" s="48">
        <v>0</v>
      </c>
      <c r="L680" s="48">
        <v>0</v>
      </c>
      <c r="M680" s="48">
        <v>0</v>
      </c>
      <c r="N680" s="48">
        <v>0</v>
      </c>
      <c r="O680" s="48">
        <f t="shared" si="117"/>
        <v>157.33819</v>
      </c>
      <c r="P680" s="48">
        <f t="shared" si="118"/>
        <v>157.33819</v>
      </c>
      <c r="Q680" s="48">
        <v>87.544319999999999</v>
      </c>
      <c r="R680" s="48">
        <v>87.544319999999999</v>
      </c>
      <c r="S680" s="48">
        <v>0</v>
      </c>
      <c r="T680" s="48">
        <v>0</v>
      </c>
      <c r="U680" s="48">
        <v>87.544319999999999</v>
      </c>
      <c r="V680" s="48">
        <v>87.544319999999999</v>
      </c>
      <c r="W680" s="48">
        <v>0</v>
      </c>
      <c r="X680" s="48">
        <v>0</v>
      </c>
      <c r="Y680" s="48">
        <v>0</v>
      </c>
      <c r="Z680" s="48">
        <v>0</v>
      </c>
      <c r="AA680" s="49">
        <f t="shared" si="119"/>
        <v>69.793869999999998</v>
      </c>
      <c r="AB680" s="49">
        <f t="shared" si="120"/>
        <v>69.793869999999998</v>
      </c>
      <c r="AC680" s="49">
        <v>7.2366900000000003</v>
      </c>
      <c r="AD680" s="49">
        <v>2.0708299999999999</v>
      </c>
      <c r="AE680" s="49">
        <v>60.29027</v>
      </c>
      <c r="AF680" s="49">
        <v>0.19608</v>
      </c>
      <c r="AG680" s="49">
        <v>0</v>
      </c>
      <c r="AH680" s="49">
        <v>0</v>
      </c>
      <c r="AI680" s="49">
        <v>0</v>
      </c>
      <c r="AJ680" s="49">
        <v>0</v>
      </c>
      <c r="AK680" s="49">
        <v>0</v>
      </c>
      <c r="AL680" s="49">
        <v>0</v>
      </c>
      <c r="AM680" s="49">
        <v>0</v>
      </c>
      <c r="AN680" s="49">
        <v>0</v>
      </c>
      <c r="AO680" s="49">
        <v>0</v>
      </c>
      <c r="AP680" s="49">
        <v>0</v>
      </c>
      <c r="AQ680" s="47" t="s">
        <v>3907</v>
      </c>
      <c r="AR680" s="48">
        <v>0</v>
      </c>
      <c r="AT680" s="46" t="s">
        <v>1443</v>
      </c>
      <c r="AU680" s="45">
        <v>0</v>
      </c>
      <c r="AV680" s="44" t="s">
        <v>3908</v>
      </c>
      <c r="AW680" s="43">
        <v>44077</v>
      </c>
      <c r="AX680" s="42">
        <v>0.45833000000000002</v>
      </c>
      <c r="AY680" s="41">
        <v>10</v>
      </c>
      <c r="AZ680" s="40"/>
      <c r="BA680" s="40"/>
      <c r="BB680" s="40"/>
      <c r="BC680" s="40"/>
      <c r="BD680" s="40"/>
      <c r="BE680" s="40"/>
      <c r="BF680" s="39">
        <v>0</v>
      </c>
      <c r="BG680" s="38">
        <v>0</v>
      </c>
      <c r="BK680" s="37"/>
      <c r="BL680" s="37"/>
      <c r="BM680" s="37"/>
      <c r="BN680" s="32"/>
      <c r="BP680" s="36"/>
      <c r="BQ680" s="36"/>
      <c r="BR680" s="36"/>
      <c r="CE680" s="35">
        <f t="shared" si="121"/>
        <v>0</v>
      </c>
      <c r="CF680" s="33">
        <f t="shared" si="122"/>
        <v>0</v>
      </c>
      <c r="CG680" s="34">
        <f t="shared" si="123"/>
        <v>87.544319999999999</v>
      </c>
      <c r="CH680" s="33">
        <f t="shared" si="124"/>
        <v>0</v>
      </c>
    </row>
    <row r="681" spans="1:86" ht="45" customHeight="1" x14ac:dyDescent="0.25">
      <c r="A681" s="53">
        <v>0</v>
      </c>
      <c r="B681" s="52" t="s">
        <v>2683</v>
      </c>
      <c r="C681" s="51">
        <v>300000004471</v>
      </c>
      <c r="D681" s="51">
        <v>1020207481</v>
      </c>
      <c r="E681" s="50" t="s">
        <v>2891</v>
      </c>
      <c r="F681" s="48">
        <v>0</v>
      </c>
      <c r="G681" s="48">
        <v>0</v>
      </c>
      <c r="H681" s="48">
        <v>0</v>
      </c>
      <c r="I681" s="48">
        <v>0</v>
      </c>
      <c r="J681" s="48">
        <v>0</v>
      </c>
      <c r="K681" s="48">
        <v>0</v>
      </c>
      <c r="L681" s="48">
        <v>0</v>
      </c>
      <c r="M681" s="48">
        <v>0</v>
      </c>
      <c r="N681" s="48">
        <v>0</v>
      </c>
      <c r="O681" s="48">
        <f t="shared" si="117"/>
        <v>180.86339999999998</v>
      </c>
      <c r="P681" s="48">
        <f t="shared" si="118"/>
        <v>180.86339999999998</v>
      </c>
      <c r="Q681" s="48">
        <v>111.11609999999999</v>
      </c>
      <c r="R681" s="48">
        <v>111.11609999999999</v>
      </c>
      <c r="S681" s="48">
        <v>0</v>
      </c>
      <c r="T681" s="48">
        <v>0</v>
      </c>
      <c r="U681" s="48">
        <v>111.11609999999999</v>
      </c>
      <c r="V681" s="48">
        <v>111.11609999999999</v>
      </c>
      <c r="W681" s="48">
        <v>0</v>
      </c>
      <c r="X681" s="48">
        <v>0</v>
      </c>
      <c r="Y681" s="48">
        <v>0</v>
      </c>
      <c r="Z681" s="48">
        <v>0</v>
      </c>
      <c r="AA681" s="49">
        <f t="shared" si="119"/>
        <v>69.747299999999996</v>
      </c>
      <c r="AB681" s="49">
        <f t="shared" si="120"/>
        <v>69.747299999999996</v>
      </c>
      <c r="AC681" s="49">
        <v>22.994209999999999</v>
      </c>
      <c r="AD681" s="49">
        <v>6.7210799999999997</v>
      </c>
      <c r="AE681" s="49">
        <v>39.443899999999999</v>
      </c>
      <c r="AF681" s="49">
        <v>0.58810999999999991</v>
      </c>
      <c r="AG681" s="49">
        <v>0</v>
      </c>
      <c r="AH681" s="49">
        <v>0</v>
      </c>
      <c r="AI681" s="49">
        <v>0</v>
      </c>
      <c r="AJ681" s="49">
        <v>0</v>
      </c>
      <c r="AK681" s="49">
        <v>0</v>
      </c>
      <c r="AL681" s="49">
        <v>0</v>
      </c>
      <c r="AM681" s="49">
        <v>0</v>
      </c>
      <c r="AN681" s="49">
        <v>0</v>
      </c>
      <c r="AO681" s="49">
        <v>0</v>
      </c>
      <c r="AP681" s="49">
        <v>0</v>
      </c>
      <c r="AQ681" s="47" t="s">
        <v>3909</v>
      </c>
      <c r="AR681" s="48">
        <v>0</v>
      </c>
      <c r="AT681" s="46" t="s">
        <v>1443</v>
      </c>
      <c r="AU681" s="45">
        <v>0</v>
      </c>
      <c r="AV681" s="44" t="s">
        <v>3910</v>
      </c>
      <c r="AW681" s="43">
        <v>44749</v>
      </c>
      <c r="AX681" s="42">
        <v>0.45833000000000002</v>
      </c>
      <c r="AY681" s="41">
        <v>15</v>
      </c>
      <c r="AZ681" s="40"/>
      <c r="BA681" s="40"/>
      <c r="BB681" s="40"/>
      <c r="BC681" s="40"/>
      <c r="BD681" s="40"/>
      <c r="BE681" s="40"/>
      <c r="BF681" s="39">
        <v>0</v>
      </c>
      <c r="BG681" s="38">
        <v>0</v>
      </c>
      <c r="BK681" s="37"/>
      <c r="BL681" s="37"/>
      <c r="BM681" s="37"/>
      <c r="BN681" s="32"/>
      <c r="BP681" s="36"/>
      <c r="BQ681" s="36"/>
      <c r="BR681" s="36"/>
      <c r="CE681" s="35">
        <f t="shared" si="121"/>
        <v>0</v>
      </c>
      <c r="CF681" s="33">
        <f t="shared" si="122"/>
        <v>0</v>
      </c>
      <c r="CG681" s="34">
        <f t="shared" si="123"/>
        <v>111.11609999999999</v>
      </c>
      <c r="CH681" s="33">
        <f t="shared" si="124"/>
        <v>0</v>
      </c>
    </row>
    <row r="682" spans="1:86" ht="75" customHeight="1" x14ac:dyDescent="0.25">
      <c r="A682" s="53">
        <v>0</v>
      </c>
      <c r="B682" s="52" t="s">
        <v>2683</v>
      </c>
      <c r="C682" s="51">
        <v>300000004478</v>
      </c>
      <c r="D682" s="51">
        <v>1020205720</v>
      </c>
      <c r="E682" s="50" t="s">
        <v>2892</v>
      </c>
      <c r="F682" s="48">
        <v>0</v>
      </c>
      <c r="G682" s="48">
        <v>0</v>
      </c>
      <c r="H682" s="48">
        <v>0</v>
      </c>
      <c r="I682" s="48">
        <v>0</v>
      </c>
      <c r="J682" s="48">
        <v>0</v>
      </c>
      <c r="K682" s="48">
        <v>0</v>
      </c>
      <c r="L682" s="48">
        <v>0</v>
      </c>
      <c r="M682" s="48">
        <v>0</v>
      </c>
      <c r="N682" s="48">
        <v>0</v>
      </c>
      <c r="O682" s="48">
        <f t="shared" si="117"/>
        <v>893.25351999999998</v>
      </c>
      <c r="P682" s="48">
        <f t="shared" si="118"/>
        <v>789.44154000000003</v>
      </c>
      <c r="Q682" s="48">
        <v>494.62929999999994</v>
      </c>
      <c r="R682" s="48">
        <v>441.20564000000002</v>
      </c>
      <c r="S682" s="48">
        <v>320.54196999999999</v>
      </c>
      <c r="T682" s="48">
        <v>267.11831000000001</v>
      </c>
      <c r="U682" s="48">
        <v>174.08733000000001</v>
      </c>
      <c r="V682" s="48">
        <v>174.08733000000001</v>
      </c>
      <c r="W682" s="48">
        <v>302.32990999999998</v>
      </c>
      <c r="X682" s="48">
        <v>251.94158999999999</v>
      </c>
      <c r="Y682" s="48">
        <v>0</v>
      </c>
      <c r="Z682" s="48">
        <v>0</v>
      </c>
      <c r="AA682" s="49">
        <f t="shared" si="119"/>
        <v>96.294309999999996</v>
      </c>
      <c r="AB682" s="49">
        <f t="shared" si="120"/>
        <v>96.294309999999996</v>
      </c>
      <c r="AC682" s="49">
        <v>36.225099999999998</v>
      </c>
      <c r="AD682" s="49">
        <v>10.5884</v>
      </c>
      <c r="AE682" s="49">
        <v>21.99898</v>
      </c>
      <c r="AF682" s="49">
        <v>0.92649999999999999</v>
      </c>
      <c r="AG682" s="49">
        <v>0</v>
      </c>
      <c r="AH682" s="49">
        <v>0</v>
      </c>
      <c r="AI682" s="49">
        <v>0</v>
      </c>
      <c r="AJ682" s="49">
        <v>0</v>
      </c>
      <c r="AK682" s="49">
        <v>0</v>
      </c>
      <c r="AL682" s="49">
        <v>0</v>
      </c>
      <c r="AM682" s="49">
        <v>0</v>
      </c>
      <c r="AN682" s="49">
        <v>0</v>
      </c>
      <c r="AO682" s="49">
        <v>0</v>
      </c>
      <c r="AP682" s="49">
        <v>26.555329999999998</v>
      </c>
      <c r="AQ682" s="47" t="s">
        <v>3911</v>
      </c>
      <c r="AR682" s="48">
        <v>0</v>
      </c>
      <c r="AT682" s="46" t="s">
        <v>1651</v>
      </c>
      <c r="AU682" s="45">
        <v>1</v>
      </c>
      <c r="AV682" s="44" t="s">
        <v>3912</v>
      </c>
      <c r="AW682" s="43">
        <v>44251</v>
      </c>
      <c r="AX682" s="42">
        <v>39.735729999999997</v>
      </c>
      <c r="AY682" s="41">
        <v>15</v>
      </c>
      <c r="AZ682" s="40"/>
      <c r="BA682" s="40"/>
      <c r="BB682" s="40"/>
      <c r="BC682" s="40"/>
      <c r="BD682" s="40"/>
      <c r="BE682" s="40"/>
      <c r="BF682" s="39">
        <v>0</v>
      </c>
      <c r="BG682" s="38">
        <v>0</v>
      </c>
      <c r="BK682" s="37"/>
      <c r="BL682" s="37"/>
      <c r="BM682" s="37"/>
      <c r="BN682" s="32"/>
      <c r="BP682" s="36"/>
      <c r="BQ682" s="36"/>
      <c r="BR682" s="36"/>
      <c r="CE682" s="35">
        <f t="shared" si="121"/>
        <v>0</v>
      </c>
      <c r="CF682" s="33">
        <f t="shared" si="122"/>
        <v>0</v>
      </c>
      <c r="CG682" s="34">
        <f t="shared" si="123"/>
        <v>174.08733000000001</v>
      </c>
      <c r="CH682" s="33">
        <f t="shared" si="124"/>
        <v>267.11831000000001</v>
      </c>
    </row>
    <row r="683" spans="1:86" ht="60" customHeight="1" x14ac:dyDescent="0.25">
      <c r="A683" s="53">
        <v>0</v>
      </c>
      <c r="B683" s="52" t="s">
        <v>2683</v>
      </c>
      <c r="C683" s="51">
        <v>300000004466</v>
      </c>
      <c r="D683" s="51">
        <v>1020205261</v>
      </c>
      <c r="E683" s="50" t="s">
        <v>2893</v>
      </c>
      <c r="F683" s="48">
        <v>0</v>
      </c>
      <c r="G683" s="48">
        <v>0</v>
      </c>
      <c r="H683" s="48">
        <v>0</v>
      </c>
      <c r="I683" s="48">
        <v>0</v>
      </c>
      <c r="J683" s="48">
        <v>0</v>
      </c>
      <c r="K683" s="48">
        <v>0</v>
      </c>
      <c r="L683" s="48">
        <v>0</v>
      </c>
      <c r="M683" s="48">
        <v>0</v>
      </c>
      <c r="N683" s="48">
        <v>0</v>
      </c>
      <c r="O683" s="48">
        <f t="shared" si="117"/>
        <v>187.17383000000001</v>
      </c>
      <c r="P683" s="48">
        <f t="shared" si="118"/>
        <v>187.17383000000001</v>
      </c>
      <c r="Q683" s="48">
        <v>117.21401</v>
      </c>
      <c r="R683" s="48">
        <v>117.21401</v>
      </c>
      <c r="S683" s="48">
        <v>0</v>
      </c>
      <c r="T683" s="48">
        <v>0</v>
      </c>
      <c r="U683" s="48">
        <v>117.21401</v>
      </c>
      <c r="V683" s="48">
        <v>117.21401</v>
      </c>
      <c r="W683" s="48">
        <v>0</v>
      </c>
      <c r="X683" s="48">
        <v>0</v>
      </c>
      <c r="Y683" s="48">
        <v>0</v>
      </c>
      <c r="Z683" s="48">
        <v>0</v>
      </c>
      <c r="AA683" s="49">
        <f t="shared" si="119"/>
        <v>69.959820000000008</v>
      </c>
      <c r="AB683" s="49">
        <f t="shared" si="120"/>
        <v>69.959820000000008</v>
      </c>
      <c r="AC683" s="49">
        <v>8.8009699999999995</v>
      </c>
      <c r="AD683" s="49">
        <v>2.5184500000000001</v>
      </c>
      <c r="AE683" s="49">
        <v>58.40193</v>
      </c>
      <c r="AF683" s="49">
        <v>0.23846999999999999</v>
      </c>
      <c r="AG683" s="49">
        <v>0</v>
      </c>
      <c r="AH683" s="49">
        <v>0</v>
      </c>
      <c r="AI683" s="49">
        <v>0</v>
      </c>
      <c r="AJ683" s="49">
        <v>0</v>
      </c>
      <c r="AK683" s="49">
        <v>0</v>
      </c>
      <c r="AL683" s="49">
        <v>0</v>
      </c>
      <c r="AM683" s="49">
        <v>0</v>
      </c>
      <c r="AN683" s="49">
        <v>0</v>
      </c>
      <c r="AO683" s="49">
        <v>0</v>
      </c>
      <c r="AP683" s="49">
        <v>0</v>
      </c>
      <c r="AQ683" s="47" t="s">
        <v>3913</v>
      </c>
      <c r="AR683" s="48">
        <v>0</v>
      </c>
      <c r="AT683" s="46" t="s">
        <v>1651</v>
      </c>
      <c r="AU683" s="45">
        <v>1</v>
      </c>
      <c r="AV683" s="44" t="s">
        <v>3914</v>
      </c>
      <c r="AW683" s="43">
        <v>43902</v>
      </c>
      <c r="AX683" s="42">
        <v>12.112</v>
      </c>
      <c r="AY683" s="41">
        <v>15</v>
      </c>
      <c r="AZ683" s="40"/>
      <c r="BA683" s="40"/>
      <c r="BB683" s="40"/>
      <c r="BC683" s="40"/>
      <c r="BD683" s="40"/>
      <c r="BE683" s="40"/>
      <c r="BF683" s="39">
        <v>0</v>
      </c>
      <c r="BG683" s="38">
        <v>0</v>
      </c>
      <c r="BK683" s="37"/>
      <c r="BL683" s="37"/>
      <c r="BM683" s="37"/>
      <c r="BN683" s="32"/>
      <c r="BP683" s="36"/>
      <c r="BQ683" s="36"/>
      <c r="BR683" s="36"/>
      <c r="CE683" s="35">
        <f t="shared" si="121"/>
        <v>0</v>
      </c>
      <c r="CF683" s="33">
        <f t="shared" si="122"/>
        <v>0</v>
      </c>
      <c r="CG683" s="34">
        <f t="shared" si="123"/>
        <v>117.21401</v>
      </c>
      <c r="CH683" s="33">
        <f t="shared" si="124"/>
        <v>0</v>
      </c>
    </row>
    <row r="684" spans="1:86" ht="45" customHeight="1" x14ac:dyDescent="0.25">
      <c r="A684" s="53">
        <v>0</v>
      </c>
      <c r="B684" s="52" t="s">
        <v>2683</v>
      </c>
      <c r="C684" s="51">
        <v>300000004440</v>
      </c>
      <c r="D684" s="51">
        <v>1020206161</v>
      </c>
      <c r="E684" s="50" t="s">
        <v>1951</v>
      </c>
      <c r="F684" s="48">
        <v>0</v>
      </c>
      <c r="G684" s="48">
        <v>0</v>
      </c>
      <c r="H684" s="48">
        <v>0</v>
      </c>
      <c r="I684" s="48">
        <v>0</v>
      </c>
      <c r="J684" s="48">
        <v>0</v>
      </c>
      <c r="K684" s="48">
        <v>0</v>
      </c>
      <c r="L684" s="48">
        <v>0</v>
      </c>
      <c r="M684" s="48">
        <v>0</v>
      </c>
      <c r="N684" s="48">
        <v>0</v>
      </c>
      <c r="O684" s="48">
        <f t="shared" si="117"/>
        <v>272.14375999999999</v>
      </c>
      <c r="P684" s="48">
        <f t="shared" si="118"/>
        <v>249.50656000000001</v>
      </c>
      <c r="Q684" s="48">
        <v>261.48046999999997</v>
      </c>
      <c r="R684" s="48">
        <v>238.84327000000002</v>
      </c>
      <c r="S684" s="48">
        <v>135.82321999999999</v>
      </c>
      <c r="T684" s="48">
        <v>113.18602</v>
      </c>
      <c r="U684" s="48">
        <v>125.65725</v>
      </c>
      <c r="V684" s="48">
        <v>125.65725</v>
      </c>
      <c r="W684" s="48">
        <v>0</v>
      </c>
      <c r="X684" s="48">
        <v>0</v>
      </c>
      <c r="Y684" s="48">
        <v>0</v>
      </c>
      <c r="Z684" s="48">
        <v>0</v>
      </c>
      <c r="AA684" s="49">
        <f t="shared" si="119"/>
        <v>10.66329</v>
      </c>
      <c r="AB684" s="49">
        <f t="shared" si="120"/>
        <v>10.66329</v>
      </c>
      <c r="AC684" s="49">
        <v>2.8828299999999998</v>
      </c>
      <c r="AD684" s="49">
        <v>0.87026000000000003</v>
      </c>
      <c r="AE684" s="49">
        <v>2.12229</v>
      </c>
      <c r="AF684" s="49">
        <v>4.4290000000000003E-2</v>
      </c>
      <c r="AG684" s="49">
        <v>0</v>
      </c>
      <c r="AH684" s="49">
        <v>0</v>
      </c>
      <c r="AI684" s="49">
        <v>0</v>
      </c>
      <c r="AJ684" s="49">
        <v>0</v>
      </c>
      <c r="AK684" s="49">
        <v>0</v>
      </c>
      <c r="AL684" s="49">
        <v>0</v>
      </c>
      <c r="AM684" s="49">
        <v>0</v>
      </c>
      <c r="AN684" s="49">
        <v>0</v>
      </c>
      <c r="AO684" s="49">
        <v>0</v>
      </c>
      <c r="AP684" s="49">
        <v>4.7436199999999999</v>
      </c>
      <c r="AQ684" s="47" t="s">
        <v>1952</v>
      </c>
      <c r="AR684" s="48">
        <v>249.50655999999998</v>
      </c>
      <c r="AT684" s="46" t="s">
        <v>1443</v>
      </c>
      <c r="AU684" s="45">
        <v>0</v>
      </c>
      <c r="AV684" s="44" t="s">
        <v>3915</v>
      </c>
      <c r="AW684" s="43">
        <v>43964</v>
      </c>
      <c r="AX684" s="42">
        <v>0.45833000000000002</v>
      </c>
      <c r="AY684" s="41">
        <v>15</v>
      </c>
      <c r="AZ684" s="40"/>
      <c r="BA684" s="40"/>
      <c r="BB684" s="40"/>
      <c r="BC684" s="40"/>
      <c r="BD684" s="40"/>
      <c r="BE684" s="40"/>
      <c r="BF684" s="39" t="s">
        <v>2696</v>
      </c>
      <c r="BG684" s="38">
        <v>44834</v>
      </c>
      <c r="BK684" s="37"/>
      <c r="BL684" s="37"/>
      <c r="BM684" s="114">
        <f>D684</f>
        <v>1020206161</v>
      </c>
      <c r="BN684" s="32" t="s">
        <v>2266</v>
      </c>
      <c r="BO684" s="113" t="e">
        <v>#VALUE!</v>
      </c>
      <c r="BP684" s="31">
        <v>4743.62</v>
      </c>
      <c r="BQ684" s="112" t="e">
        <f>BO684-BP684/1000</f>
        <v>#VALUE!</v>
      </c>
      <c r="BR684" s="36"/>
      <c r="CE684" s="35">
        <f t="shared" si="121"/>
        <v>0</v>
      </c>
      <c r="CF684" s="33">
        <f t="shared" si="122"/>
        <v>0</v>
      </c>
      <c r="CG684" s="34">
        <f t="shared" si="123"/>
        <v>125.65725</v>
      </c>
      <c r="CH684" s="33">
        <f t="shared" si="124"/>
        <v>113.18602</v>
      </c>
    </row>
    <row r="685" spans="1:86" ht="60" customHeight="1" x14ac:dyDescent="0.25">
      <c r="A685" s="53">
        <v>0</v>
      </c>
      <c r="B685" s="52" t="s">
        <v>2683</v>
      </c>
      <c r="C685" s="51">
        <v>300000004322</v>
      </c>
      <c r="D685" s="51">
        <v>1020205587</v>
      </c>
      <c r="E685" s="50" t="s">
        <v>2894</v>
      </c>
      <c r="F685" s="48">
        <v>0</v>
      </c>
      <c r="G685" s="48">
        <v>0</v>
      </c>
      <c r="H685" s="48">
        <v>0</v>
      </c>
      <c r="I685" s="48">
        <v>0</v>
      </c>
      <c r="J685" s="48">
        <v>0</v>
      </c>
      <c r="K685" s="48">
        <v>0</v>
      </c>
      <c r="L685" s="48">
        <v>0</v>
      </c>
      <c r="M685" s="48">
        <v>0</v>
      </c>
      <c r="N685" s="48">
        <v>0</v>
      </c>
      <c r="O685" s="48">
        <f t="shared" si="117"/>
        <v>72.759999999999977</v>
      </c>
      <c r="P685" s="48">
        <f t="shared" si="118"/>
        <v>72.759999999999977</v>
      </c>
      <c r="Q685" s="48">
        <v>2.8875700000000002</v>
      </c>
      <c r="R685" s="48">
        <v>2.8875700000000002</v>
      </c>
      <c r="S685" s="48">
        <v>0</v>
      </c>
      <c r="T685" s="48">
        <v>0</v>
      </c>
      <c r="U685" s="48">
        <v>2.8875700000000002</v>
      </c>
      <c r="V685" s="48">
        <v>2.8875700000000002</v>
      </c>
      <c r="W685" s="48">
        <v>0</v>
      </c>
      <c r="X685" s="48">
        <v>0</v>
      </c>
      <c r="Y685" s="48">
        <v>0</v>
      </c>
      <c r="Z685" s="48">
        <v>0</v>
      </c>
      <c r="AA685" s="49">
        <f t="shared" si="119"/>
        <v>69.87242999999998</v>
      </c>
      <c r="AB685" s="49">
        <f t="shared" si="120"/>
        <v>69.87242999999998</v>
      </c>
      <c r="AC685" s="49">
        <v>14.35669</v>
      </c>
      <c r="AD685" s="49">
        <v>4.1501099999999997</v>
      </c>
      <c r="AE685" s="49">
        <v>50.986979999999996</v>
      </c>
      <c r="AF685" s="49">
        <v>0.37864999999999999</v>
      </c>
      <c r="AG685" s="49">
        <v>0</v>
      </c>
      <c r="AH685" s="49">
        <v>0</v>
      </c>
      <c r="AI685" s="49">
        <v>0</v>
      </c>
      <c r="AJ685" s="49">
        <v>0</v>
      </c>
      <c r="AK685" s="49">
        <v>0</v>
      </c>
      <c r="AL685" s="49">
        <v>0</v>
      </c>
      <c r="AM685" s="49">
        <v>0</v>
      </c>
      <c r="AN685" s="49">
        <v>0</v>
      </c>
      <c r="AO685" s="49">
        <v>0</v>
      </c>
      <c r="AP685" s="49">
        <v>0</v>
      </c>
      <c r="AQ685" s="47" t="s">
        <v>3916</v>
      </c>
      <c r="AR685" s="48">
        <v>0</v>
      </c>
      <c r="AT685" s="46" t="s">
        <v>1443</v>
      </c>
      <c r="AU685" s="45">
        <v>0</v>
      </c>
      <c r="AV685" s="44" t="s">
        <v>3917</v>
      </c>
      <c r="AW685" s="43">
        <v>44029</v>
      </c>
      <c r="AX685" s="42">
        <v>0.45833000000000002</v>
      </c>
      <c r="AY685" s="41">
        <v>15</v>
      </c>
      <c r="AZ685" s="40"/>
      <c r="BA685" s="40"/>
      <c r="BB685" s="40"/>
      <c r="BC685" s="40"/>
      <c r="BD685" s="40"/>
      <c r="BE685" s="40"/>
      <c r="BF685" s="39">
        <v>0</v>
      </c>
      <c r="BG685" s="38">
        <v>0</v>
      </c>
      <c r="BK685" s="37"/>
      <c r="BL685" s="37"/>
      <c r="BM685" s="37"/>
      <c r="BN685" s="32"/>
      <c r="BP685" s="36"/>
      <c r="BQ685" s="36"/>
      <c r="BR685" s="36"/>
      <c r="CE685" s="35">
        <f t="shared" si="121"/>
        <v>0</v>
      </c>
      <c r="CF685" s="33">
        <f t="shared" si="122"/>
        <v>0</v>
      </c>
      <c r="CG685" s="34">
        <f t="shared" si="123"/>
        <v>2.8875700000000002</v>
      </c>
      <c r="CH685" s="33">
        <f t="shared" si="124"/>
        <v>0</v>
      </c>
    </row>
    <row r="686" spans="1:86" ht="60" customHeight="1" x14ac:dyDescent="0.25">
      <c r="A686" s="53">
        <v>0</v>
      </c>
      <c r="B686" s="52" t="s">
        <v>2683</v>
      </c>
      <c r="C686" s="51">
        <v>300000004459</v>
      </c>
      <c r="D686" s="51">
        <v>1020206909</v>
      </c>
      <c r="E686" s="50" t="s">
        <v>2895</v>
      </c>
      <c r="F686" s="48">
        <v>0</v>
      </c>
      <c r="G686" s="48">
        <v>0</v>
      </c>
      <c r="H686" s="48">
        <v>0</v>
      </c>
      <c r="I686" s="48">
        <v>0</v>
      </c>
      <c r="J686" s="48">
        <v>0</v>
      </c>
      <c r="K686" s="48">
        <v>0</v>
      </c>
      <c r="L686" s="48">
        <v>0</v>
      </c>
      <c r="M686" s="48">
        <v>0</v>
      </c>
      <c r="N686" s="48">
        <v>0</v>
      </c>
      <c r="O686" s="48">
        <f t="shared" si="117"/>
        <v>128.92608999999999</v>
      </c>
      <c r="P686" s="48">
        <f t="shared" si="118"/>
        <v>128.92608999999999</v>
      </c>
      <c r="Q686" s="48">
        <v>59.148200000000003</v>
      </c>
      <c r="R686" s="48">
        <v>59.148200000000003</v>
      </c>
      <c r="S686" s="48">
        <v>0</v>
      </c>
      <c r="T686" s="48">
        <v>0</v>
      </c>
      <c r="U686" s="48">
        <v>59.148200000000003</v>
      </c>
      <c r="V686" s="48">
        <v>59.148200000000003</v>
      </c>
      <c r="W686" s="48">
        <v>0</v>
      </c>
      <c r="X686" s="48">
        <v>0</v>
      </c>
      <c r="Y686" s="48">
        <v>0</v>
      </c>
      <c r="Z686" s="48">
        <v>0</v>
      </c>
      <c r="AA686" s="49">
        <f t="shared" si="119"/>
        <v>69.777889999999999</v>
      </c>
      <c r="AB686" s="49">
        <f t="shared" si="120"/>
        <v>69.777889999999999</v>
      </c>
      <c r="AC686" s="49">
        <v>8.1269299999999998</v>
      </c>
      <c r="AD686" s="49">
        <v>2.3255699999999999</v>
      </c>
      <c r="AE686" s="49">
        <v>59.105179999999997</v>
      </c>
      <c r="AF686" s="49">
        <v>0.22020999999999999</v>
      </c>
      <c r="AG686" s="49">
        <v>0</v>
      </c>
      <c r="AH686" s="49">
        <v>0</v>
      </c>
      <c r="AI686" s="49">
        <v>0</v>
      </c>
      <c r="AJ686" s="49">
        <v>0</v>
      </c>
      <c r="AK686" s="49">
        <v>0</v>
      </c>
      <c r="AL686" s="49">
        <v>0</v>
      </c>
      <c r="AM686" s="49">
        <v>0</v>
      </c>
      <c r="AN686" s="49">
        <v>0</v>
      </c>
      <c r="AO686" s="49">
        <v>0</v>
      </c>
      <c r="AP686" s="49">
        <v>0</v>
      </c>
      <c r="AQ686" s="47" t="s">
        <v>3918</v>
      </c>
      <c r="AR686" s="48">
        <v>0</v>
      </c>
      <c r="AT686" s="46" t="s">
        <v>1443</v>
      </c>
      <c r="AU686" s="45">
        <v>0</v>
      </c>
      <c r="AV686" s="44" t="s">
        <v>3919</v>
      </c>
      <c r="AW686" s="43">
        <v>44544</v>
      </c>
      <c r="AX686" s="42">
        <v>0.45833000000000002</v>
      </c>
      <c r="AY686" s="41">
        <v>15</v>
      </c>
      <c r="AZ686" s="40"/>
      <c r="BA686" s="40"/>
      <c r="BB686" s="40"/>
      <c r="BC686" s="40"/>
      <c r="BD686" s="40"/>
      <c r="BE686" s="40"/>
      <c r="BF686" s="39">
        <v>0</v>
      </c>
      <c r="BG686" s="38">
        <v>0</v>
      </c>
      <c r="BK686" s="37"/>
      <c r="BL686" s="37"/>
      <c r="BM686" s="37"/>
      <c r="BN686" s="32"/>
      <c r="BP686" s="36"/>
      <c r="BQ686" s="36"/>
      <c r="BR686" s="36"/>
      <c r="CE686" s="35">
        <f t="shared" si="121"/>
        <v>0</v>
      </c>
      <c r="CF686" s="33">
        <f t="shared" si="122"/>
        <v>0</v>
      </c>
      <c r="CG686" s="34">
        <f t="shared" si="123"/>
        <v>59.148200000000003</v>
      </c>
      <c r="CH686" s="33">
        <f t="shared" si="124"/>
        <v>0</v>
      </c>
    </row>
    <row r="687" spans="1:86" ht="60" customHeight="1" x14ac:dyDescent="0.25">
      <c r="A687" s="53">
        <v>0</v>
      </c>
      <c r="B687" s="52" t="s">
        <v>2683</v>
      </c>
      <c r="C687" s="51">
        <v>300000004423</v>
      </c>
      <c r="D687" s="51">
        <v>1020306377</v>
      </c>
      <c r="E687" s="50" t="s">
        <v>1953</v>
      </c>
      <c r="F687" s="48">
        <v>0</v>
      </c>
      <c r="G687" s="48">
        <v>0</v>
      </c>
      <c r="H687" s="48">
        <v>0</v>
      </c>
      <c r="I687" s="48">
        <v>0</v>
      </c>
      <c r="J687" s="48">
        <v>0</v>
      </c>
      <c r="K687" s="48">
        <v>0</v>
      </c>
      <c r="L687" s="48">
        <v>0</v>
      </c>
      <c r="M687" s="48">
        <v>0</v>
      </c>
      <c r="N687" s="48">
        <v>0</v>
      </c>
      <c r="O687" s="48">
        <f t="shared" si="117"/>
        <v>1182.5504599999999</v>
      </c>
      <c r="P687" s="48">
        <f t="shared" si="118"/>
        <v>1074.7219</v>
      </c>
      <c r="Q687" s="48">
        <v>1055.02556</v>
      </c>
      <c r="R687" s="48">
        <v>958.57533999999998</v>
      </c>
      <c r="S687" s="48">
        <v>578.70132000000001</v>
      </c>
      <c r="T687" s="48">
        <v>482.25110000000001</v>
      </c>
      <c r="U687" s="48">
        <v>476.32424000000003</v>
      </c>
      <c r="V687" s="48">
        <v>476.32424000000003</v>
      </c>
      <c r="W687" s="48">
        <v>68.270030000000006</v>
      </c>
      <c r="X687" s="48">
        <v>56.891689999999997</v>
      </c>
      <c r="Y687" s="48">
        <v>0</v>
      </c>
      <c r="Z687" s="48">
        <v>0</v>
      </c>
      <c r="AA687" s="49">
        <f t="shared" si="119"/>
        <v>59.254869999999997</v>
      </c>
      <c r="AB687" s="49">
        <f t="shared" si="120"/>
        <v>59.254869999999997</v>
      </c>
      <c r="AC687" s="49">
        <v>9.3511199999999999</v>
      </c>
      <c r="AD687" s="49">
        <v>2.8127300000000002</v>
      </c>
      <c r="AE687" s="49">
        <v>6.2668099999999995</v>
      </c>
      <c r="AF687" s="49">
        <v>0.15451000000000001</v>
      </c>
      <c r="AG687" s="49">
        <v>0</v>
      </c>
      <c r="AH687" s="49">
        <v>0</v>
      </c>
      <c r="AI687" s="49">
        <v>0</v>
      </c>
      <c r="AJ687" s="49">
        <v>0</v>
      </c>
      <c r="AK687" s="49">
        <v>0</v>
      </c>
      <c r="AL687" s="49">
        <v>0</v>
      </c>
      <c r="AM687" s="49">
        <v>0</v>
      </c>
      <c r="AN687" s="49">
        <v>0</v>
      </c>
      <c r="AO687" s="49">
        <v>0</v>
      </c>
      <c r="AP687" s="49">
        <v>40.669699999999999</v>
      </c>
      <c r="AQ687" s="47" t="s">
        <v>1954</v>
      </c>
      <c r="AR687" s="48">
        <v>1074.7219</v>
      </c>
      <c r="AT687" s="46" t="s">
        <v>1443</v>
      </c>
      <c r="AU687" s="45">
        <v>0</v>
      </c>
      <c r="AV687" s="44" t="s">
        <v>3920</v>
      </c>
      <c r="AW687" s="43" t="s">
        <v>3921</v>
      </c>
      <c r="AX687" s="42" t="s">
        <v>3280</v>
      </c>
      <c r="AY687" s="41" t="s">
        <v>1473</v>
      </c>
      <c r="AZ687" s="40"/>
      <c r="BA687" s="40"/>
      <c r="BB687" s="40"/>
      <c r="BC687" s="40"/>
      <c r="BD687" s="40"/>
      <c r="BE687" s="40"/>
      <c r="BF687" s="39" t="s">
        <v>2693</v>
      </c>
      <c r="BG687" s="38">
        <v>44865</v>
      </c>
      <c r="BK687" s="37"/>
      <c r="BL687" s="37"/>
      <c r="BM687" s="37"/>
      <c r="BN687" s="32"/>
      <c r="BP687" s="36"/>
      <c r="BQ687" s="36"/>
      <c r="BR687" s="36"/>
      <c r="CE687" s="35">
        <f t="shared" si="121"/>
        <v>0</v>
      </c>
      <c r="CF687" s="33">
        <f t="shared" si="122"/>
        <v>0</v>
      </c>
      <c r="CG687" s="34">
        <f t="shared" si="123"/>
        <v>476.32424000000003</v>
      </c>
      <c r="CH687" s="33">
        <f t="shared" si="124"/>
        <v>482.25110000000001</v>
      </c>
    </row>
    <row r="688" spans="1:86" ht="60" customHeight="1" x14ac:dyDescent="0.25">
      <c r="A688" s="53">
        <v>0</v>
      </c>
      <c r="B688" s="52" t="s">
        <v>2683</v>
      </c>
      <c r="C688" s="51">
        <v>300000004436</v>
      </c>
      <c r="D688" s="51">
        <v>1020306432</v>
      </c>
      <c r="E688" s="50" t="s">
        <v>1955</v>
      </c>
      <c r="F688" s="48">
        <v>0</v>
      </c>
      <c r="G688" s="48">
        <v>0</v>
      </c>
      <c r="H688" s="48">
        <v>0</v>
      </c>
      <c r="I688" s="48">
        <v>0</v>
      </c>
      <c r="J688" s="48">
        <v>0</v>
      </c>
      <c r="K688" s="48">
        <v>0</v>
      </c>
      <c r="L688" s="48">
        <v>0</v>
      </c>
      <c r="M688" s="48">
        <v>0</v>
      </c>
      <c r="N688" s="48">
        <v>0</v>
      </c>
      <c r="O688" s="48">
        <f t="shared" si="117"/>
        <v>430.25522999999998</v>
      </c>
      <c r="P688" s="48">
        <f t="shared" si="118"/>
        <v>382.29771999999997</v>
      </c>
      <c r="Q688" s="48">
        <v>386.88481000000002</v>
      </c>
      <c r="R688" s="48">
        <v>343.39882999999998</v>
      </c>
      <c r="S688" s="48">
        <v>260.91586000000001</v>
      </c>
      <c r="T688" s="48">
        <v>217.42988</v>
      </c>
      <c r="U688" s="48">
        <v>125.96895000000001</v>
      </c>
      <c r="V688" s="48">
        <v>125.96895000000001</v>
      </c>
      <c r="W688" s="48">
        <v>26.829190000000001</v>
      </c>
      <c r="X688" s="48">
        <v>22.357659999999999</v>
      </c>
      <c r="Y688" s="48">
        <v>0</v>
      </c>
      <c r="Z688" s="48">
        <v>0</v>
      </c>
      <c r="AA688" s="49">
        <f t="shared" si="119"/>
        <v>16.541229999999999</v>
      </c>
      <c r="AB688" s="49">
        <f t="shared" si="120"/>
        <v>16.541229999999999</v>
      </c>
      <c r="AC688" s="49">
        <v>6.4143499999999998</v>
      </c>
      <c r="AD688" s="49">
        <v>1.8691500000000001</v>
      </c>
      <c r="AE688" s="49">
        <v>0.97957000000000005</v>
      </c>
      <c r="AF688" s="49">
        <v>0.16546999999999998</v>
      </c>
      <c r="AG688" s="49">
        <v>0</v>
      </c>
      <c r="AH688" s="49">
        <v>0</v>
      </c>
      <c r="AI688" s="49">
        <v>0</v>
      </c>
      <c r="AJ688" s="49">
        <v>0</v>
      </c>
      <c r="AK688" s="49">
        <v>0</v>
      </c>
      <c r="AL688" s="49">
        <v>0</v>
      </c>
      <c r="AM688" s="49">
        <v>0</v>
      </c>
      <c r="AN688" s="49">
        <v>0</v>
      </c>
      <c r="AO688" s="49">
        <v>0</v>
      </c>
      <c r="AP688" s="49">
        <v>7.1126899999999997</v>
      </c>
      <c r="AQ688" s="47" t="s">
        <v>1956</v>
      </c>
      <c r="AR688" s="48">
        <v>382.29772000000003</v>
      </c>
      <c r="AT688" s="46" t="s">
        <v>1443</v>
      </c>
      <c r="AU688" s="45">
        <v>0</v>
      </c>
      <c r="AV688" s="44" t="s">
        <v>3922</v>
      </c>
      <c r="AW688" s="43">
        <v>44414</v>
      </c>
      <c r="AX688" s="42">
        <v>0.45833000000000002</v>
      </c>
      <c r="AY688" s="41">
        <v>15</v>
      </c>
      <c r="AZ688" s="40"/>
      <c r="BA688" s="40"/>
      <c r="BB688" s="40"/>
      <c r="BC688" s="40"/>
      <c r="BD688" s="40"/>
      <c r="BE688" s="40"/>
      <c r="BF688" s="39" t="s">
        <v>2693</v>
      </c>
      <c r="BG688" s="38">
        <v>44895</v>
      </c>
      <c r="BK688" s="37"/>
      <c r="BL688" s="37"/>
      <c r="BM688" s="37"/>
      <c r="BN688" s="32"/>
      <c r="BP688" s="36"/>
      <c r="BQ688" s="36"/>
      <c r="BR688" s="36"/>
      <c r="CE688" s="35">
        <f t="shared" si="121"/>
        <v>0</v>
      </c>
      <c r="CF688" s="33">
        <f t="shared" si="122"/>
        <v>0</v>
      </c>
      <c r="CG688" s="34">
        <f t="shared" si="123"/>
        <v>125.96895000000001</v>
      </c>
      <c r="CH688" s="33">
        <f t="shared" si="124"/>
        <v>217.42988</v>
      </c>
    </row>
    <row r="689" spans="1:86" ht="75" customHeight="1" x14ac:dyDescent="0.25">
      <c r="A689" s="53">
        <v>0</v>
      </c>
      <c r="B689" s="52" t="s">
        <v>2683</v>
      </c>
      <c r="C689" s="51">
        <v>300000004477</v>
      </c>
      <c r="D689" s="51">
        <v>1020206624</v>
      </c>
      <c r="E689" s="50" t="s">
        <v>2896</v>
      </c>
      <c r="F689" s="48">
        <v>0</v>
      </c>
      <c r="G689" s="48">
        <v>0</v>
      </c>
      <c r="H689" s="48">
        <v>0</v>
      </c>
      <c r="I689" s="48">
        <v>0</v>
      </c>
      <c r="J689" s="48">
        <v>0</v>
      </c>
      <c r="K689" s="48">
        <v>0</v>
      </c>
      <c r="L689" s="48">
        <v>0</v>
      </c>
      <c r="M689" s="48">
        <v>0</v>
      </c>
      <c r="N689" s="48">
        <v>0</v>
      </c>
      <c r="O689" s="48">
        <f t="shared" si="117"/>
        <v>30.088180000000001</v>
      </c>
      <c r="P689" s="48">
        <f t="shared" si="118"/>
        <v>30.088180000000001</v>
      </c>
      <c r="Q689" s="48">
        <v>30.088180000000001</v>
      </c>
      <c r="R689" s="48">
        <v>30.088180000000001</v>
      </c>
      <c r="S689" s="48">
        <v>0</v>
      </c>
      <c r="T689" s="48">
        <v>0</v>
      </c>
      <c r="U689" s="48">
        <v>30.088180000000001</v>
      </c>
      <c r="V689" s="48">
        <v>30.088180000000001</v>
      </c>
      <c r="W689" s="48">
        <v>0</v>
      </c>
      <c r="X689" s="48">
        <v>0</v>
      </c>
      <c r="Y689" s="48">
        <v>0</v>
      </c>
      <c r="Z689" s="48">
        <v>0</v>
      </c>
      <c r="AA689" s="49">
        <f t="shared" si="119"/>
        <v>0</v>
      </c>
      <c r="AB689" s="49">
        <f t="shared" si="120"/>
        <v>0</v>
      </c>
      <c r="AC689" s="49">
        <v>0</v>
      </c>
      <c r="AD689" s="49">
        <v>0</v>
      </c>
      <c r="AE689" s="49">
        <v>0</v>
      </c>
      <c r="AF689" s="49">
        <v>0</v>
      </c>
      <c r="AG689" s="49">
        <v>0</v>
      </c>
      <c r="AH689" s="49">
        <v>0</v>
      </c>
      <c r="AI689" s="49">
        <v>0</v>
      </c>
      <c r="AJ689" s="49">
        <v>0</v>
      </c>
      <c r="AK689" s="49">
        <v>0</v>
      </c>
      <c r="AL689" s="49">
        <v>0</v>
      </c>
      <c r="AM689" s="49">
        <v>0</v>
      </c>
      <c r="AN689" s="49">
        <v>0</v>
      </c>
      <c r="AO689" s="49">
        <v>0</v>
      </c>
      <c r="AP689" s="49">
        <v>0</v>
      </c>
      <c r="AQ689" s="47" t="s">
        <v>3923</v>
      </c>
      <c r="AR689" s="48">
        <v>0</v>
      </c>
      <c r="AT689" s="46" t="s">
        <v>1651</v>
      </c>
      <c r="AU689" s="45">
        <v>1</v>
      </c>
      <c r="AV689" s="44" t="s">
        <v>3924</v>
      </c>
      <c r="AW689" s="43">
        <v>44421</v>
      </c>
      <c r="AX689" s="42">
        <v>36.60924</v>
      </c>
      <c r="AY689" s="41">
        <v>10</v>
      </c>
      <c r="AZ689" s="40"/>
      <c r="BA689" s="40"/>
      <c r="BB689" s="40"/>
      <c r="BC689" s="40"/>
      <c r="BD689" s="40"/>
      <c r="BE689" s="40"/>
      <c r="BF689" s="39">
        <v>0</v>
      </c>
      <c r="BG689" s="38">
        <v>0</v>
      </c>
      <c r="BK689" s="37"/>
      <c r="BL689" s="37"/>
      <c r="BM689" s="37"/>
      <c r="BN689" s="32"/>
      <c r="BP689" s="36"/>
      <c r="BQ689" s="36"/>
      <c r="BR689" s="36"/>
      <c r="CE689" s="35">
        <f t="shared" si="121"/>
        <v>0</v>
      </c>
      <c r="CF689" s="33">
        <f t="shared" si="122"/>
        <v>0</v>
      </c>
      <c r="CG689" s="34">
        <f t="shared" si="123"/>
        <v>30.088180000000001</v>
      </c>
      <c r="CH689" s="33">
        <f t="shared" si="124"/>
        <v>0</v>
      </c>
    </row>
    <row r="690" spans="1:86" ht="45" customHeight="1" x14ac:dyDescent="0.25">
      <c r="A690" s="53">
        <v>0</v>
      </c>
      <c r="B690" s="52" t="s">
        <v>2683</v>
      </c>
      <c r="C690" s="51">
        <v>300000004196</v>
      </c>
      <c r="D690" s="51">
        <v>1020205904</v>
      </c>
      <c r="E690" s="50" t="s">
        <v>1957</v>
      </c>
      <c r="F690" s="48">
        <v>0</v>
      </c>
      <c r="G690" s="48">
        <v>0</v>
      </c>
      <c r="H690" s="48">
        <v>0</v>
      </c>
      <c r="I690" s="48">
        <v>0</v>
      </c>
      <c r="J690" s="48">
        <v>0</v>
      </c>
      <c r="K690" s="48">
        <v>0</v>
      </c>
      <c r="L690" s="48">
        <v>0</v>
      </c>
      <c r="M690" s="48">
        <v>0</v>
      </c>
      <c r="N690" s="48">
        <v>0</v>
      </c>
      <c r="O690" s="48">
        <f t="shared" si="117"/>
        <v>199.50797</v>
      </c>
      <c r="P690" s="48">
        <f t="shared" si="118"/>
        <v>175.20477</v>
      </c>
      <c r="Q690" s="48">
        <v>174.43383</v>
      </c>
      <c r="R690" s="48">
        <v>152.93231</v>
      </c>
      <c r="S690" s="48">
        <v>129.00909999999999</v>
      </c>
      <c r="T690" s="48">
        <v>107.50758</v>
      </c>
      <c r="U690" s="48">
        <v>45.424729999999997</v>
      </c>
      <c r="V690" s="48">
        <v>45.424729999999997</v>
      </c>
      <c r="W690" s="48">
        <v>16.810079999999999</v>
      </c>
      <c r="X690" s="48">
        <v>14.0084</v>
      </c>
      <c r="Y690" s="48">
        <v>0</v>
      </c>
      <c r="Z690" s="48">
        <v>0</v>
      </c>
      <c r="AA690" s="49">
        <f t="shared" si="119"/>
        <v>8.2640599999999989</v>
      </c>
      <c r="AB690" s="49">
        <f t="shared" si="120"/>
        <v>8.2640599999999989</v>
      </c>
      <c r="AC690" s="49">
        <v>2.4023699999999999</v>
      </c>
      <c r="AD690" s="49">
        <v>0.72521999999999998</v>
      </c>
      <c r="AE690" s="49">
        <v>1.76858</v>
      </c>
      <c r="AF690" s="49">
        <v>3.6909999999999998E-2</v>
      </c>
      <c r="AG690" s="49">
        <v>0</v>
      </c>
      <c r="AH690" s="49">
        <v>0</v>
      </c>
      <c r="AI690" s="49">
        <v>0</v>
      </c>
      <c r="AJ690" s="49">
        <v>0</v>
      </c>
      <c r="AK690" s="49">
        <v>0</v>
      </c>
      <c r="AL690" s="49">
        <v>0</v>
      </c>
      <c r="AM690" s="49">
        <v>0</v>
      </c>
      <c r="AN690" s="49">
        <v>0</v>
      </c>
      <c r="AO690" s="49">
        <v>0</v>
      </c>
      <c r="AP690" s="49">
        <v>3.3309799999999998</v>
      </c>
      <c r="AQ690" s="47" t="s">
        <v>1958</v>
      </c>
      <c r="AR690" s="48">
        <v>175.20477</v>
      </c>
      <c r="AT690" s="46" t="s">
        <v>1443</v>
      </c>
      <c r="AU690" s="45">
        <v>0</v>
      </c>
      <c r="AV690" s="44" t="s">
        <v>3925</v>
      </c>
      <c r="AW690" s="43">
        <v>44155</v>
      </c>
      <c r="AX690" s="42">
        <v>0.45833000000000002</v>
      </c>
      <c r="AY690" s="41">
        <v>6</v>
      </c>
      <c r="AZ690" s="40"/>
      <c r="BA690" s="40"/>
      <c r="BB690" s="40"/>
      <c r="BC690" s="40"/>
      <c r="BD690" s="40"/>
      <c r="BE690" s="40"/>
      <c r="BF690" s="39" t="s">
        <v>2696</v>
      </c>
      <c r="BG690" s="38">
        <v>44834</v>
      </c>
      <c r="BK690" s="37"/>
      <c r="BL690" s="37"/>
      <c r="BM690" s="114">
        <f t="shared" ref="BM690:BM699" si="125">D690</f>
        <v>1020205904</v>
      </c>
      <c r="BN690" s="32" t="s">
        <v>2275</v>
      </c>
      <c r="BO690" s="113" t="e">
        <v>#VALUE!</v>
      </c>
      <c r="BP690" s="31">
        <v>3330.98</v>
      </c>
      <c r="BQ690" s="112" t="e">
        <f t="shared" ref="BQ690:BQ699" si="126">BO690-BP690/1000</f>
        <v>#VALUE!</v>
      </c>
      <c r="BR690" s="36"/>
      <c r="CE690" s="35">
        <f t="shared" si="121"/>
        <v>0</v>
      </c>
      <c r="CF690" s="33">
        <f t="shared" si="122"/>
        <v>0</v>
      </c>
      <c r="CG690" s="34">
        <f t="shared" si="123"/>
        <v>45.424729999999997</v>
      </c>
      <c r="CH690" s="33">
        <f t="shared" si="124"/>
        <v>107.50758</v>
      </c>
    </row>
    <row r="691" spans="1:86" ht="60" customHeight="1" x14ac:dyDescent="0.25">
      <c r="A691" s="53">
        <v>0</v>
      </c>
      <c r="B691" s="52" t="s">
        <v>2683</v>
      </c>
      <c r="C691" s="51">
        <v>300000004197</v>
      </c>
      <c r="D691" s="51">
        <v>1020306592</v>
      </c>
      <c r="E691" s="50" t="s">
        <v>1959</v>
      </c>
      <c r="F691" s="48">
        <v>0</v>
      </c>
      <c r="G691" s="48">
        <v>0</v>
      </c>
      <c r="H691" s="48">
        <v>0</v>
      </c>
      <c r="I691" s="48">
        <v>0</v>
      </c>
      <c r="J691" s="48">
        <v>0</v>
      </c>
      <c r="K691" s="48">
        <v>0</v>
      </c>
      <c r="L691" s="48">
        <v>0</v>
      </c>
      <c r="M691" s="48">
        <v>0</v>
      </c>
      <c r="N691" s="48">
        <v>0</v>
      </c>
      <c r="O691" s="48">
        <f t="shared" si="117"/>
        <v>54.386939999999996</v>
      </c>
      <c r="P691" s="48">
        <f t="shared" si="118"/>
        <v>47.792739999999995</v>
      </c>
      <c r="Q691" s="48">
        <v>43.657049999999998</v>
      </c>
      <c r="R691" s="48">
        <v>38.370859999999993</v>
      </c>
      <c r="S691" s="48">
        <v>31.717120000000001</v>
      </c>
      <c r="T691" s="48">
        <v>26.43093</v>
      </c>
      <c r="U691" s="48">
        <v>11.93993</v>
      </c>
      <c r="V691" s="48">
        <v>11.93993</v>
      </c>
      <c r="W691" s="48">
        <v>7.8480400000000001</v>
      </c>
      <c r="X691" s="48">
        <v>6.5400299999999998</v>
      </c>
      <c r="Y691" s="48">
        <v>0</v>
      </c>
      <c r="Z691" s="48">
        <v>0</v>
      </c>
      <c r="AA691" s="49">
        <f t="shared" si="119"/>
        <v>2.88185</v>
      </c>
      <c r="AB691" s="49">
        <f t="shared" si="120"/>
        <v>2.88185</v>
      </c>
      <c r="AC691" s="49">
        <v>0.96094000000000002</v>
      </c>
      <c r="AD691" s="49">
        <v>0.29008</v>
      </c>
      <c r="AE691" s="49">
        <v>0.70743</v>
      </c>
      <c r="AF691" s="49">
        <v>1.4760000000000001E-2</v>
      </c>
      <c r="AG691" s="49">
        <v>0</v>
      </c>
      <c r="AH691" s="49">
        <v>0</v>
      </c>
      <c r="AI691" s="49">
        <v>0</v>
      </c>
      <c r="AJ691" s="49">
        <v>0</v>
      </c>
      <c r="AK691" s="49">
        <v>0</v>
      </c>
      <c r="AL691" s="49">
        <v>0</v>
      </c>
      <c r="AM691" s="49">
        <v>0</v>
      </c>
      <c r="AN691" s="49">
        <v>0</v>
      </c>
      <c r="AO691" s="49">
        <v>0</v>
      </c>
      <c r="AP691" s="49">
        <v>0.90864</v>
      </c>
      <c r="AQ691" s="47" t="s">
        <v>1960</v>
      </c>
      <c r="AR691" s="48">
        <v>47.792739999999995</v>
      </c>
      <c r="AT691" s="46" t="s">
        <v>1443</v>
      </c>
      <c r="AU691" s="45">
        <v>0</v>
      </c>
      <c r="AV691" s="44" t="s">
        <v>3926</v>
      </c>
      <c r="AW691" s="43">
        <v>44372</v>
      </c>
      <c r="AX691" s="42">
        <v>0.45833000000000002</v>
      </c>
      <c r="AY691" s="41">
        <v>6</v>
      </c>
      <c r="AZ691" s="40"/>
      <c r="BA691" s="40"/>
      <c r="BB691" s="40"/>
      <c r="BC691" s="40"/>
      <c r="BD691" s="40"/>
      <c r="BE691" s="40"/>
      <c r="BF691" s="39" t="s">
        <v>2696</v>
      </c>
      <c r="BG691" s="38">
        <v>44834</v>
      </c>
      <c r="BK691" s="37"/>
      <c r="BL691" s="37"/>
      <c r="BM691" s="114">
        <f t="shared" si="125"/>
        <v>1020306592</v>
      </c>
      <c r="BN691" s="32" t="s">
        <v>2273</v>
      </c>
      <c r="BO691" s="113" t="e">
        <v>#VALUE!</v>
      </c>
      <c r="BP691" s="31">
        <v>908.64</v>
      </c>
      <c r="BQ691" s="112" t="e">
        <f t="shared" si="126"/>
        <v>#VALUE!</v>
      </c>
      <c r="BR691" s="36"/>
      <c r="CE691" s="35">
        <f t="shared" si="121"/>
        <v>0</v>
      </c>
      <c r="CF691" s="33">
        <f t="shared" si="122"/>
        <v>0</v>
      </c>
      <c r="CG691" s="34">
        <f t="shared" si="123"/>
        <v>11.93993</v>
      </c>
      <c r="CH691" s="33">
        <f t="shared" si="124"/>
        <v>26.43093</v>
      </c>
    </row>
    <row r="692" spans="1:86" ht="150" customHeight="1" x14ac:dyDescent="0.25">
      <c r="A692" s="53">
        <v>0</v>
      </c>
      <c r="B692" s="52" t="s">
        <v>2683</v>
      </c>
      <c r="C692" s="51">
        <v>300000004439</v>
      </c>
      <c r="D692" s="51">
        <v>1020306581</v>
      </c>
      <c r="E692" s="50" t="s">
        <v>1961</v>
      </c>
      <c r="F692" s="48">
        <v>0</v>
      </c>
      <c r="G692" s="48">
        <v>0</v>
      </c>
      <c r="H692" s="48">
        <v>0</v>
      </c>
      <c r="I692" s="48">
        <v>0</v>
      </c>
      <c r="J692" s="48">
        <v>0</v>
      </c>
      <c r="K692" s="48">
        <v>0</v>
      </c>
      <c r="L692" s="48">
        <v>0</v>
      </c>
      <c r="M692" s="48">
        <v>0</v>
      </c>
      <c r="N692" s="48">
        <v>0</v>
      </c>
      <c r="O692" s="48">
        <f t="shared" si="117"/>
        <v>846.2654</v>
      </c>
      <c r="P692" s="48">
        <f t="shared" si="118"/>
        <v>753.92237000000011</v>
      </c>
      <c r="Q692" s="48">
        <v>816.88594999999998</v>
      </c>
      <c r="R692" s="48">
        <v>724.54292000000009</v>
      </c>
      <c r="S692" s="48">
        <v>554.05818999999997</v>
      </c>
      <c r="T692" s="48">
        <v>461.71516000000003</v>
      </c>
      <c r="U692" s="48">
        <v>262.82776000000001</v>
      </c>
      <c r="V692" s="48">
        <v>262.82776000000001</v>
      </c>
      <c r="W692" s="48">
        <v>0</v>
      </c>
      <c r="X692" s="48">
        <v>0</v>
      </c>
      <c r="Y692" s="48">
        <v>0</v>
      </c>
      <c r="Z692" s="48">
        <v>0</v>
      </c>
      <c r="AA692" s="49">
        <f t="shared" si="119"/>
        <v>29.379449999999999</v>
      </c>
      <c r="AB692" s="49">
        <f t="shared" si="120"/>
        <v>29.379449999999999</v>
      </c>
      <c r="AC692" s="49">
        <v>7.32721</v>
      </c>
      <c r="AD692" s="49">
        <v>2.21191</v>
      </c>
      <c r="AE692" s="49">
        <v>5.39419</v>
      </c>
      <c r="AF692" s="49">
        <v>0.11255999999999999</v>
      </c>
      <c r="AG692" s="49">
        <v>0</v>
      </c>
      <c r="AH692" s="49">
        <v>0</v>
      </c>
      <c r="AI692" s="49">
        <v>0</v>
      </c>
      <c r="AJ692" s="49">
        <v>0</v>
      </c>
      <c r="AK692" s="49">
        <v>0</v>
      </c>
      <c r="AL692" s="49">
        <v>0</v>
      </c>
      <c r="AM692" s="49">
        <v>0</v>
      </c>
      <c r="AN692" s="49">
        <v>0</v>
      </c>
      <c r="AO692" s="49">
        <v>0</v>
      </c>
      <c r="AP692" s="49">
        <v>14.33358</v>
      </c>
      <c r="AQ692" s="47" t="s">
        <v>1962</v>
      </c>
      <c r="AR692" s="48">
        <v>753.92237000000011</v>
      </c>
      <c r="AT692" s="46" t="s">
        <v>1443</v>
      </c>
      <c r="AU692" s="45">
        <v>0</v>
      </c>
      <c r="AV692" s="44" t="s">
        <v>3927</v>
      </c>
      <c r="AW692" s="43" t="s">
        <v>3928</v>
      </c>
      <c r="AX692" s="42" t="s">
        <v>3929</v>
      </c>
      <c r="AY692" s="41" t="s">
        <v>1963</v>
      </c>
      <c r="AZ692" s="40"/>
      <c r="BA692" s="40"/>
      <c r="BB692" s="40"/>
      <c r="BC692" s="40"/>
      <c r="BD692" s="40"/>
      <c r="BE692" s="40"/>
      <c r="BF692" s="39" t="s">
        <v>2696</v>
      </c>
      <c r="BG692" s="38">
        <v>44834</v>
      </c>
      <c r="BK692" s="37"/>
      <c r="BL692" s="37"/>
      <c r="BM692" s="114">
        <f t="shared" si="125"/>
        <v>1020306581</v>
      </c>
      <c r="BN692" s="32" t="s">
        <v>2270</v>
      </c>
      <c r="BO692" s="113" t="e">
        <v>#VALUE!</v>
      </c>
      <c r="BP692" s="31">
        <v>14333.58</v>
      </c>
      <c r="BQ692" s="112" t="e">
        <f t="shared" si="126"/>
        <v>#VALUE!</v>
      </c>
      <c r="BR692" s="36"/>
      <c r="CE692" s="35">
        <f t="shared" si="121"/>
        <v>0</v>
      </c>
      <c r="CF692" s="33">
        <f t="shared" si="122"/>
        <v>0</v>
      </c>
      <c r="CG692" s="34">
        <f t="shared" si="123"/>
        <v>262.82776000000001</v>
      </c>
      <c r="CH692" s="33">
        <f t="shared" si="124"/>
        <v>461.71516000000003</v>
      </c>
    </row>
    <row r="693" spans="1:86" ht="60" customHeight="1" x14ac:dyDescent="0.25">
      <c r="A693" s="53">
        <v>0</v>
      </c>
      <c r="B693" s="52" t="s">
        <v>2683</v>
      </c>
      <c r="C693" s="51">
        <v>300000004195</v>
      </c>
      <c r="D693" s="51">
        <v>1020204389</v>
      </c>
      <c r="E693" s="50" t="s">
        <v>1964</v>
      </c>
      <c r="F693" s="48">
        <v>0</v>
      </c>
      <c r="G693" s="48">
        <v>0</v>
      </c>
      <c r="H693" s="48">
        <v>0</v>
      </c>
      <c r="I693" s="48">
        <v>0</v>
      </c>
      <c r="J693" s="48">
        <v>0</v>
      </c>
      <c r="K693" s="48">
        <v>0</v>
      </c>
      <c r="L693" s="48">
        <v>0</v>
      </c>
      <c r="M693" s="48">
        <v>0</v>
      </c>
      <c r="N693" s="48">
        <v>0</v>
      </c>
      <c r="O693" s="48">
        <f t="shared" si="117"/>
        <v>88.696190000000001</v>
      </c>
      <c r="P693" s="48">
        <f t="shared" si="118"/>
        <v>76.826390000000004</v>
      </c>
      <c r="Q693" s="48">
        <v>84.275729999999996</v>
      </c>
      <c r="R693" s="48">
        <v>72.405929999999998</v>
      </c>
      <c r="S693" s="48">
        <v>71.218779999999995</v>
      </c>
      <c r="T693" s="48">
        <v>59.348979999999997</v>
      </c>
      <c r="U693" s="48">
        <v>13.056950000000001</v>
      </c>
      <c r="V693" s="48">
        <v>13.056950000000001</v>
      </c>
      <c r="W693" s="48">
        <v>0</v>
      </c>
      <c r="X693" s="48">
        <v>0</v>
      </c>
      <c r="Y693" s="48">
        <v>0</v>
      </c>
      <c r="Z693" s="48">
        <v>0</v>
      </c>
      <c r="AA693" s="49">
        <f t="shared" si="119"/>
        <v>4.4204600000000003</v>
      </c>
      <c r="AB693" s="49">
        <f t="shared" si="120"/>
        <v>4.4204600000000003</v>
      </c>
      <c r="AC693" s="49">
        <v>1.4414100000000001</v>
      </c>
      <c r="AD693" s="49">
        <v>0.43513000000000002</v>
      </c>
      <c r="AE693" s="49">
        <v>1.06115</v>
      </c>
      <c r="AF693" s="49">
        <v>2.214E-2</v>
      </c>
      <c r="AG693" s="49">
        <v>0</v>
      </c>
      <c r="AH693" s="49">
        <v>0</v>
      </c>
      <c r="AI693" s="49">
        <v>0</v>
      </c>
      <c r="AJ693" s="49">
        <v>0</v>
      </c>
      <c r="AK693" s="49">
        <v>0</v>
      </c>
      <c r="AL693" s="49">
        <v>0</v>
      </c>
      <c r="AM693" s="49">
        <v>0</v>
      </c>
      <c r="AN693" s="49">
        <v>0</v>
      </c>
      <c r="AO693" s="49">
        <v>0</v>
      </c>
      <c r="AP693" s="49">
        <v>1.4606300000000001</v>
      </c>
      <c r="AQ693" s="47" t="s">
        <v>1965</v>
      </c>
      <c r="AR693" s="48">
        <v>76.826390000000004</v>
      </c>
      <c r="AT693" s="46" t="s">
        <v>1443</v>
      </c>
      <c r="AU693" s="45">
        <v>0</v>
      </c>
      <c r="AV693" s="44" t="s">
        <v>3930</v>
      </c>
      <c r="AW693" s="43">
        <v>43523</v>
      </c>
      <c r="AX693" s="42">
        <v>0.45833000000000002</v>
      </c>
      <c r="AY693" s="41">
        <v>15</v>
      </c>
      <c r="AZ693" s="40"/>
      <c r="BA693" s="40"/>
      <c r="BB693" s="40"/>
      <c r="BC693" s="40"/>
      <c r="BD693" s="40"/>
      <c r="BE693" s="40"/>
      <c r="BF693" s="39" t="s">
        <v>2696</v>
      </c>
      <c r="BG693" s="38">
        <v>44834</v>
      </c>
      <c r="BK693" s="37"/>
      <c r="BL693" s="37"/>
      <c r="BM693" s="114">
        <f t="shared" si="125"/>
        <v>1020204389</v>
      </c>
      <c r="BN693" s="32" t="s">
        <v>2276</v>
      </c>
      <c r="BO693" s="113" t="e">
        <v>#VALUE!</v>
      </c>
      <c r="BP693" s="31">
        <v>1460.63</v>
      </c>
      <c r="BQ693" s="112" t="e">
        <f t="shared" si="126"/>
        <v>#VALUE!</v>
      </c>
      <c r="BR693" s="36"/>
      <c r="CE693" s="35">
        <f t="shared" si="121"/>
        <v>0</v>
      </c>
      <c r="CF693" s="33">
        <f t="shared" si="122"/>
        <v>0</v>
      </c>
      <c r="CG693" s="34">
        <f t="shared" si="123"/>
        <v>13.056950000000001</v>
      </c>
      <c r="CH693" s="33">
        <f t="shared" si="124"/>
        <v>59.348979999999997</v>
      </c>
    </row>
    <row r="694" spans="1:86" ht="45" customHeight="1" x14ac:dyDescent="0.25">
      <c r="A694" s="53">
        <v>0</v>
      </c>
      <c r="B694" s="52" t="s">
        <v>2683</v>
      </c>
      <c r="C694" s="51">
        <v>300000004198</v>
      </c>
      <c r="D694" s="51">
        <v>1020205314</v>
      </c>
      <c r="E694" s="50" t="s">
        <v>1966</v>
      </c>
      <c r="F694" s="48">
        <v>0</v>
      </c>
      <c r="G694" s="48">
        <v>0</v>
      </c>
      <c r="H694" s="48">
        <v>0</v>
      </c>
      <c r="I694" s="48">
        <v>0</v>
      </c>
      <c r="J694" s="48">
        <v>0</v>
      </c>
      <c r="K694" s="48">
        <v>0</v>
      </c>
      <c r="L694" s="48">
        <v>0</v>
      </c>
      <c r="M694" s="48">
        <v>0</v>
      </c>
      <c r="N694" s="48">
        <v>0</v>
      </c>
      <c r="O694" s="48">
        <f t="shared" si="117"/>
        <v>101.95988</v>
      </c>
      <c r="P694" s="48">
        <f t="shared" si="118"/>
        <v>87.828699999999998</v>
      </c>
      <c r="Q694" s="48">
        <v>97.330240000000003</v>
      </c>
      <c r="R694" s="48">
        <v>83.199060000000003</v>
      </c>
      <c r="S694" s="48">
        <v>84.787059999999997</v>
      </c>
      <c r="T694" s="48">
        <v>70.655879999999996</v>
      </c>
      <c r="U694" s="48">
        <v>12.54318</v>
      </c>
      <c r="V694" s="48">
        <v>12.54318</v>
      </c>
      <c r="W694" s="48">
        <v>0</v>
      </c>
      <c r="X694" s="48">
        <v>0</v>
      </c>
      <c r="Y694" s="48">
        <v>0</v>
      </c>
      <c r="Z694" s="48">
        <v>0</v>
      </c>
      <c r="AA694" s="49">
        <f t="shared" si="119"/>
        <v>4.6296400000000002</v>
      </c>
      <c r="AB694" s="49">
        <f t="shared" si="120"/>
        <v>4.6296400000000002</v>
      </c>
      <c r="AC694" s="49">
        <v>1.4414100000000001</v>
      </c>
      <c r="AD694" s="49">
        <v>0.43513000000000002</v>
      </c>
      <c r="AE694" s="49">
        <v>1.06115</v>
      </c>
      <c r="AF694" s="49">
        <v>2.214E-2</v>
      </c>
      <c r="AG694" s="49">
        <v>0</v>
      </c>
      <c r="AH694" s="49">
        <v>0</v>
      </c>
      <c r="AI694" s="49">
        <v>0</v>
      </c>
      <c r="AJ694" s="49">
        <v>0</v>
      </c>
      <c r="AK694" s="49">
        <v>0</v>
      </c>
      <c r="AL694" s="49">
        <v>0</v>
      </c>
      <c r="AM694" s="49">
        <v>0</v>
      </c>
      <c r="AN694" s="49">
        <v>0</v>
      </c>
      <c r="AO694" s="49">
        <v>0</v>
      </c>
      <c r="AP694" s="49">
        <v>1.66981</v>
      </c>
      <c r="AQ694" s="47" t="s">
        <v>1967</v>
      </c>
      <c r="AR694" s="48">
        <v>87.828699999999998</v>
      </c>
      <c r="AT694" s="46" t="s">
        <v>1443</v>
      </c>
      <c r="AU694" s="45">
        <v>0</v>
      </c>
      <c r="AV694" s="44" t="s">
        <v>3931</v>
      </c>
      <c r="AW694" s="43">
        <v>43858</v>
      </c>
      <c r="AX694" s="42">
        <v>0.45833000000000002</v>
      </c>
      <c r="AY694" s="41">
        <v>5</v>
      </c>
      <c r="AZ694" s="40"/>
      <c r="BA694" s="40"/>
      <c r="BB694" s="40"/>
      <c r="BC694" s="40"/>
      <c r="BD694" s="40"/>
      <c r="BE694" s="40"/>
      <c r="BF694" s="39" t="s">
        <v>2696</v>
      </c>
      <c r="BG694" s="38">
        <v>44834</v>
      </c>
      <c r="BK694" s="37"/>
      <c r="BL694" s="37"/>
      <c r="BM694" s="114">
        <f t="shared" si="125"/>
        <v>1020205314</v>
      </c>
      <c r="BN694" s="32" t="s">
        <v>2274</v>
      </c>
      <c r="BO694" s="113" t="e">
        <v>#VALUE!</v>
      </c>
      <c r="BP694" s="31">
        <v>1669.81</v>
      </c>
      <c r="BQ694" s="112" t="e">
        <f t="shared" si="126"/>
        <v>#VALUE!</v>
      </c>
      <c r="BR694" s="36"/>
      <c r="CE694" s="35">
        <f t="shared" si="121"/>
        <v>0</v>
      </c>
      <c r="CF694" s="33">
        <f t="shared" si="122"/>
        <v>0</v>
      </c>
      <c r="CG694" s="34">
        <f t="shared" si="123"/>
        <v>12.54318</v>
      </c>
      <c r="CH694" s="33">
        <f t="shared" si="124"/>
        <v>70.655879999999996</v>
      </c>
    </row>
    <row r="695" spans="1:86" ht="75" customHeight="1" x14ac:dyDescent="0.25">
      <c r="A695" s="53">
        <v>0</v>
      </c>
      <c r="B695" s="52" t="s">
        <v>2683</v>
      </c>
      <c r="C695" s="51">
        <v>300000004110</v>
      </c>
      <c r="D695" s="51">
        <v>1020205889</v>
      </c>
      <c r="E695" s="50" t="s">
        <v>1968</v>
      </c>
      <c r="F695" s="48">
        <v>0</v>
      </c>
      <c r="G695" s="48">
        <v>0</v>
      </c>
      <c r="H695" s="48">
        <v>0</v>
      </c>
      <c r="I695" s="48">
        <v>0</v>
      </c>
      <c r="J695" s="48">
        <v>0</v>
      </c>
      <c r="K695" s="48">
        <v>0</v>
      </c>
      <c r="L695" s="48">
        <v>0</v>
      </c>
      <c r="M695" s="48">
        <v>0</v>
      </c>
      <c r="N695" s="48">
        <v>0</v>
      </c>
      <c r="O695" s="48">
        <f t="shared" si="117"/>
        <v>449.90199000000001</v>
      </c>
      <c r="P695" s="48">
        <f t="shared" si="118"/>
        <v>402.22451000000001</v>
      </c>
      <c r="Q695" s="48">
        <v>335.05667</v>
      </c>
      <c r="R695" s="48">
        <v>298.58591000000001</v>
      </c>
      <c r="S695" s="48">
        <v>218.82454999999999</v>
      </c>
      <c r="T695" s="48">
        <v>182.35379</v>
      </c>
      <c r="U695" s="48">
        <v>116.23211999999999</v>
      </c>
      <c r="V695" s="48">
        <v>116.23211999999999</v>
      </c>
      <c r="W695" s="48">
        <v>67.240319999999997</v>
      </c>
      <c r="X695" s="48">
        <v>56.0336</v>
      </c>
      <c r="Y695" s="48">
        <v>0</v>
      </c>
      <c r="Z695" s="48">
        <v>0</v>
      </c>
      <c r="AA695" s="49">
        <f t="shared" si="119"/>
        <v>47.605000000000004</v>
      </c>
      <c r="AB695" s="49">
        <f t="shared" si="120"/>
        <v>47.605000000000004</v>
      </c>
      <c r="AC695" s="49">
        <v>19.45917</v>
      </c>
      <c r="AD695" s="49">
        <v>5.87425</v>
      </c>
      <c r="AE695" s="49">
        <v>14.325559999999999</v>
      </c>
      <c r="AF695" s="49">
        <v>0.29893999999999998</v>
      </c>
      <c r="AG695" s="49">
        <v>0</v>
      </c>
      <c r="AH695" s="49">
        <v>0</v>
      </c>
      <c r="AI695" s="49">
        <v>0</v>
      </c>
      <c r="AJ695" s="49">
        <v>0</v>
      </c>
      <c r="AK695" s="49">
        <v>0</v>
      </c>
      <c r="AL695" s="49">
        <v>0</v>
      </c>
      <c r="AM695" s="49">
        <v>0</v>
      </c>
      <c r="AN695" s="49">
        <v>0</v>
      </c>
      <c r="AO695" s="49">
        <v>0</v>
      </c>
      <c r="AP695" s="49">
        <v>7.6470799999999999</v>
      </c>
      <c r="AQ695" s="47" t="s">
        <v>1969</v>
      </c>
      <c r="AR695" s="48">
        <v>402.22451000000001</v>
      </c>
      <c r="AT695" s="46" t="s">
        <v>1443</v>
      </c>
      <c r="AU695" s="45">
        <v>0</v>
      </c>
      <c r="AV695" s="44" t="s">
        <v>3932</v>
      </c>
      <c r="AW695" s="43" t="s">
        <v>3933</v>
      </c>
      <c r="AX695" s="42" t="s">
        <v>3375</v>
      </c>
      <c r="AY695" s="41" t="s">
        <v>1554</v>
      </c>
      <c r="AZ695" s="40"/>
      <c r="BA695" s="40"/>
      <c r="BB695" s="40"/>
      <c r="BC695" s="40"/>
      <c r="BD695" s="40"/>
      <c r="BE695" s="40"/>
      <c r="BF695" s="39" t="s">
        <v>2696</v>
      </c>
      <c r="BG695" s="38">
        <v>44834</v>
      </c>
      <c r="BK695" s="37"/>
      <c r="BL695" s="37"/>
      <c r="BM695" s="114">
        <f t="shared" si="125"/>
        <v>1020205889</v>
      </c>
      <c r="BN695" s="32" t="s">
        <v>2265</v>
      </c>
      <c r="BO695" s="113" t="e">
        <v>#VALUE!</v>
      </c>
      <c r="BP695" s="31">
        <v>7647.08</v>
      </c>
      <c r="BQ695" s="112" t="e">
        <f t="shared" si="126"/>
        <v>#VALUE!</v>
      </c>
      <c r="BR695" s="36"/>
      <c r="CE695" s="35">
        <f t="shared" si="121"/>
        <v>0</v>
      </c>
      <c r="CF695" s="33">
        <f t="shared" si="122"/>
        <v>0</v>
      </c>
      <c r="CG695" s="34">
        <f t="shared" si="123"/>
        <v>116.23211999999999</v>
      </c>
      <c r="CH695" s="33">
        <f t="shared" si="124"/>
        <v>182.35379</v>
      </c>
    </row>
    <row r="696" spans="1:86" ht="60" x14ac:dyDescent="0.25">
      <c r="A696" s="53">
        <v>0</v>
      </c>
      <c r="B696" s="52">
        <v>0</v>
      </c>
      <c r="C696" s="51">
        <v>300000004515</v>
      </c>
      <c r="D696" s="51">
        <v>1020306384</v>
      </c>
      <c r="E696" s="50" t="s">
        <v>1970</v>
      </c>
      <c r="F696" s="48">
        <v>0</v>
      </c>
      <c r="G696" s="48">
        <v>0</v>
      </c>
      <c r="H696" s="48">
        <v>0</v>
      </c>
      <c r="I696" s="48">
        <v>0</v>
      </c>
      <c r="J696" s="48">
        <v>0</v>
      </c>
      <c r="K696" s="48">
        <v>0</v>
      </c>
      <c r="L696" s="48">
        <v>0</v>
      </c>
      <c r="M696" s="48">
        <v>0</v>
      </c>
      <c r="N696" s="48">
        <v>0</v>
      </c>
      <c r="O696" s="48">
        <f t="shared" si="117"/>
        <v>643.61415</v>
      </c>
      <c r="P696" s="48">
        <f t="shared" si="118"/>
        <v>540.23572999999999</v>
      </c>
      <c r="Q696" s="48">
        <v>489.58199999999999</v>
      </c>
      <c r="R696" s="48">
        <v>407.98500000000001</v>
      </c>
      <c r="S696" s="48">
        <v>0</v>
      </c>
      <c r="T696" s="48">
        <v>0</v>
      </c>
      <c r="U696" s="48">
        <v>0</v>
      </c>
      <c r="V696" s="48">
        <v>0</v>
      </c>
      <c r="W696" s="48">
        <v>32.729999999999997</v>
      </c>
      <c r="X696" s="48">
        <v>27.274999999999999</v>
      </c>
      <c r="Y696" s="48">
        <v>83.536940000000001</v>
      </c>
      <c r="Z696" s="48">
        <v>69.61412</v>
      </c>
      <c r="AA696" s="49">
        <f t="shared" si="119"/>
        <v>37.765209999999996</v>
      </c>
      <c r="AB696" s="49">
        <f t="shared" si="120"/>
        <v>35.361609999999999</v>
      </c>
      <c r="AC696" s="49">
        <v>6.3662700000000001</v>
      </c>
      <c r="AD696" s="49">
        <v>1.9218200000000001</v>
      </c>
      <c r="AE696" s="49">
        <v>4.6867699999999992</v>
      </c>
      <c r="AF696" s="49">
        <v>9.7799999999999998E-2</v>
      </c>
      <c r="AG696" s="49">
        <v>14.4216</v>
      </c>
      <c r="AH696" s="49">
        <v>12.018000000000001</v>
      </c>
      <c r="AI696" s="49">
        <v>0</v>
      </c>
      <c r="AJ696" s="49">
        <v>0</v>
      </c>
      <c r="AK696" s="49">
        <v>0</v>
      </c>
      <c r="AL696" s="49">
        <v>0</v>
      </c>
      <c r="AM696" s="49">
        <v>0</v>
      </c>
      <c r="AN696" s="49">
        <v>0</v>
      </c>
      <c r="AO696" s="49">
        <v>0</v>
      </c>
      <c r="AP696" s="49">
        <v>10.270949999999999</v>
      </c>
      <c r="AQ696" s="47" t="s">
        <v>1971</v>
      </c>
      <c r="AR696" s="48">
        <v>540.23572999999999</v>
      </c>
      <c r="AT696" s="46" t="s">
        <v>1443</v>
      </c>
      <c r="AU696" s="45">
        <v>0</v>
      </c>
      <c r="AV696" s="44" t="s">
        <v>3934</v>
      </c>
      <c r="AW696" s="43" t="s">
        <v>3935</v>
      </c>
      <c r="AX696" s="42" t="s">
        <v>3280</v>
      </c>
      <c r="AY696" s="41" t="s">
        <v>1473</v>
      </c>
      <c r="AZ696" s="40"/>
      <c r="BA696" s="40"/>
      <c r="BB696" s="40"/>
      <c r="BC696" s="40"/>
      <c r="BD696" s="40"/>
      <c r="BE696" s="40"/>
      <c r="BF696" s="39" t="s">
        <v>2696</v>
      </c>
      <c r="BG696" s="38">
        <v>44834</v>
      </c>
      <c r="BK696" s="37"/>
      <c r="BL696" s="37"/>
      <c r="BM696" s="114">
        <f t="shared" si="125"/>
        <v>1020306384</v>
      </c>
      <c r="BN696" s="32" t="s">
        <v>2290</v>
      </c>
      <c r="BO696" s="113" t="e">
        <v>#VALUE!</v>
      </c>
      <c r="BP696" s="31">
        <v>10270.950000000001</v>
      </c>
      <c r="BQ696" s="112" t="e">
        <f t="shared" si="126"/>
        <v>#VALUE!</v>
      </c>
      <c r="BR696" s="36"/>
      <c r="CE696" s="35">
        <f t="shared" si="121"/>
        <v>407.98500000000001</v>
      </c>
      <c r="CF696" s="33">
        <f t="shared" si="122"/>
        <v>0</v>
      </c>
      <c r="CG696" s="34">
        <f t="shared" si="123"/>
        <v>0</v>
      </c>
      <c r="CH696" s="33">
        <f t="shared" si="124"/>
        <v>0</v>
      </c>
    </row>
    <row r="697" spans="1:86" ht="45" x14ac:dyDescent="0.25">
      <c r="A697" s="53">
        <v>0</v>
      </c>
      <c r="B697" s="52">
        <v>0</v>
      </c>
      <c r="C697" s="51">
        <v>300000004556</v>
      </c>
      <c r="D697" s="51">
        <v>1020204412</v>
      </c>
      <c r="E697" s="50" t="s">
        <v>1972</v>
      </c>
      <c r="F697" s="48">
        <v>0</v>
      </c>
      <c r="G697" s="48">
        <v>0</v>
      </c>
      <c r="H697" s="48">
        <v>0</v>
      </c>
      <c r="I697" s="48">
        <v>0</v>
      </c>
      <c r="J697" s="48">
        <v>0</v>
      </c>
      <c r="K697" s="48">
        <v>0</v>
      </c>
      <c r="L697" s="48">
        <v>0</v>
      </c>
      <c r="M697" s="48">
        <v>0</v>
      </c>
      <c r="N697" s="48">
        <v>0</v>
      </c>
      <c r="O697" s="48">
        <f t="shared" si="117"/>
        <v>274.04231999999996</v>
      </c>
      <c r="P697" s="48">
        <f t="shared" si="118"/>
        <v>229.91929999999999</v>
      </c>
      <c r="Q697" s="48">
        <v>177.67679999999999</v>
      </c>
      <c r="R697" s="48">
        <v>148.06399999999999</v>
      </c>
      <c r="S697" s="48">
        <v>0</v>
      </c>
      <c r="T697" s="48">
        <v>0</v>
      </c>
      <c r="U697" s="48">
        <v>0</v>
      </c>
      <c r="V697" s="48">
        <v>0</v>
      </c>
      <c r="W697" s="48">
        <v>0</v>
      </c>
      <c r="X697" s="48">
        <v>0</v>
      </c>
      <c r="Y697" s="48">
        <v>82.899720000000002</v>
      </c>
      <c r="Z697" s="48">
        <v>69.083100000000002</v>
      </c>
      <c r="AA697" s="49">
        <f t="shared" si="119"/>
        <v>13.465800000000002</v>
      </c>
      <c r="AB697" s="49">
        <f t="shared" si="120"/>
        <v>12.772200000000002</v>
      </c>
      <c r="AC697" s="49">
        <v>2.40232</v>
      </c>
      <c r="AD697" s="49">
        <v>0.72519999999999996</v>
      </c>
      <c r="AE697" s="49">
        <v>1.7685500000000001</v>
      </c>
      <c r="AF697" s="49">
        <v>3.6909999999999998E-2</v>
      </c>
      <c r="AG697" s="49">
        <v>4.1616</v>
      </c>
      <c r="AH697" s="49">
        <v>3.468</v>
      </c>
      <c r="AI697" s="49">
        <v>0</v>
      </c>
      <c r="AJ697" s="49">
        <v>0</v>
      </c>
      <c r="AK697" s="49">
        <v>0</v>
      </c>
      <c r="AL697" s="49">
        <v>0</v>
      </c>
      <c r="AM697" s="49">
        <v>0</v>
      </c>
      <c r="AN697" s="49">
        <v>0</v>
      </c>
      <c r="AO697" s="49">
        <v>0</v>
      </c>
      <c r="AP697" s="49">
        <v>4.3712200000000001</v>
      </c>
      <c r="AQ697" s="47" t="s">
        <v>1973</v>
      </c>
      <c r="AR697" s="48">
        <v>229.91929999999999</v>
      </c>
      <c r="AT697" s="46" t="s">
        <v>1443</v>
      </c>
      <c r="AU697" s="45">
        <v>0</v>
      </c>
      <c r="AV697" s="44" t="s">
        <v>3936</v>
      </c>
      <c r="AW697" s="43">
        <v>43522</v>
      </c>
      <c r="AX697" s="42">
        <v>0.46610000000000001</v>
      </c>
      <c r="AY697" s="41">
        <v>15</v>
      </c>
      <c r="AZ697" s="40"/>
      <c r="BA697" s="40"/>
      <c r="BB697" s="40"/>
      <c r="BC697" s="40"/>
      <c r="BD697" s="40"/>
      <c r="BE697" s="40"/>
      <c r="BF697" s="39" t="s">
        <v>2696</v>
      </c>
      <c r="BG697" s="38">
        <v>44834</v>
      </c>
      <c r="BK697" s="37"/>
      <c r="BL697" s="37"/>
      <c r="BM697" s="114">
        <f t="shared" si="125"/>
        <v>1020204412</v>
      </c>
      <c r="BN697" s="32" t="s">
        <v>2293</v>
      </c>
      <c r="BO697" s="113" t="e">
        <v>#VALUE!</v>
      </c>
      <c r="BP697" s="31">
        <v>4371.22</v>
      </c>
      <c r="BQ697" s="112" t="e">
        <f t="shared" si="126"/>
        <v>#VALUE!</v>
      </c>
      <c r="BR697" s="36"/>
      <c r="CE697" s="35">
        <f t="shared" si="121"/>
        <v>148.06399999999999</v>
      </c>
      <c r="CF697" s="33">
        <f t="shared" si="122"/>
        <v>0</v>
      </c>
      <c r="CG697" s="34">
        <f t="shared" si="123"/>
        <v>0</v>
      </c>
      <c r="CH697" s="33">
        <f t="shared" si="124"/>
        <v>0</v>
      </c>
    </row>
    <row r="698" spans="1:86" ht="60" x14ac:dyDescent="0.25">
      <c r="A698" s="53">
        <v>0</v>
      </c>
      <c r="B698" s="52">
        <v>0</v>
      </c>
      <c r="C698" s="51">
        <v>300000003866</v>
      </c>
      <c r="D698" s="51">
        <v>1020204810</v>
      </c>
      <c r="E698" s="50" t="s">
        <v>1974</v>
      </c>
      <c r="F698" s="48">
        <v>0</v>
      </c>
      <c r="G698" s="48">
        <v>0</v>
      </c>
      <c r="H698" s="48">
        <v>0</v>
      </c>
      <c r="I698" s="48">
        <v>0</v>
      </c>
      <c r="J698" s="48">
        <v>0</v>
      </c>
      <c r="K698" s="48">
        <v>0</v>
      </c>
      <c r="L698" s="48">
        <v>0</v>
      </c>
      <c r="M698" s="48">
        <v>0</v>
      </c>
      <c r="N698" s="48">
        <v>0</v>
      </c>
      <c r="O698" s="48">
        <f t="shared" si="117"/>
        <v>398.80720000000002</v>
      </c>
      <c r="P698" s="48">
        <f t="shared" si="118"/>
        <v>334.05558000000002</v>
      </c>
      <c r="Q698" s="48">
        <v>302.59014999999999</v>
      </c>
      <c r="R698" s="48">
        <v>252.15845999999999</v>
      </c>
      <c r="S698" s="48">
        <v>0</v>
      </c>
      <c r="T698" s="48">
        <v>0</v>
      </c>
      <c r="U698" s="48">
        <v>0</v>
      </c>
      <c r="V698" s="48">
        <v>0</v>
      </c>
      <c r="W698" s="48">
        <v>0</v>
      </c>
      <c r="X698" s="48">
        <v>0</v>
      </c>
      <c r="Y698" s="48">
        <v>81.949600000000004</v>
      </c>
      <c r="Z698" s="48">
        <v>68.291330000000002</v>
      </c>
      <c r="AA698" s="49">
        <f t="shared" si="119"/>
        <v>14.26745</v>
      </c>
      <c r="AB698" s="49">
        <f t="shared" si="120"/>
        <v>13.605790000000001</v>
      </c>
      <c r="AC698" s="49">
        <v>1.92187</v>
      </c>
      <c r="AD698" s="49">
        <v>0.58016999999999996</v>
      </c>
      <c r="AE698" s="49">
        <v>1.4148499999999999</v>
      </c>
      <c r="AF698" s="49">
        <v>2.9520000000000001E-2</v>
      </c>
      <c r="AG698" s="49">
        <v>3.9699800000000001</v>
      </c>
      <c r="AH698" s="49">
        <v>3.3083200000000001</v>
      </c>
      <c r="AI698" s="49">
        <v>0</v>
      </c>
      <c r="AJ698" s="49">
        <v>0</v>
      </c>
      <c r="AK698" s="49">
        <v>0</v>
      </c>
      <c r="AL698" s="49">
        <v>0</v>
      </c>
      <c r="AM698" s="49">
        <v>0</v>
      </c>
      <c r="AN698" s="49">
        <v>0</v>
      </c>
      <c r="AO698" s="49">
        <v>0</v>
      </c>
      <c r="AP698" s="49">
        <v>6.3510600000000004</v>
      </c>
      <c r="AQ698" s="47" t="s">
        <v>1975</v>
      </c>
      <c r="AR698" s="48">
        <v>334.05558000000002</v>
      </c>
      <c r="AT698" s="46" t="s">
        <v>1651</v>
      </c>
      <c r="AU698" s="45">
        <v>1</v>
      </c>
      <c r="AV698" s="44" t="s">
        <v>3937</v>
      </c>
      <c r="AW698" s="43">
        <v>43725</v>
      </c>
      <c r="AX698" s="42">
        <v>13.317</v>
      </c>
      <c r="AY698" s="41">
        <v>15</v>
      </c>
      <c r="AZ698" s="40"/>
      <c r="BA698" s="40"/>
      <c r="BB698" s="40"/>
      <c r="BC698" s="40"/>
      <c r="BD698" s="40"/>
      <c r="BE698" s="40"/>
      <c r="BF698" s="39" t="s">
        <v>2696</v>
      </c>
      <c r="BG698" s="38">
        <v>44834</v>
      </c>
      <c r="BK698" s="37"/>
      <c r="BL698" s="37"/>
      <c r="BM698" s="114">
        <f t="shared" si="125"/>
        <v>1020204810</v>
      </c>
      <c r="BN698" s="32" t="s">
        <v>2288</v>
      </c>
      <c r="BO698" s="113" t="e">
        <v>#VALUE!</v>
      </c>
      <c r="BP698" s="31">
        <v>6351.06</v>
      </c>
      <c r="BQ698" s="112" t="e">
        <f t="shared" si="126"/>
        <v>#VALUE!</v>
      </c>
      <c r="BR698" s="36"/>
      <c r="CE698" s="35">
        <f t="shared" si="121"/>
        <v>252.15845999999999</v>
      </c>
      <c r="CF698" s="33">
        <f t="shared" si="122"/>
        <v>0</v>
      </c>
      <c r="CG698" s="34">
        <f t="shared" si="123"/>
        <v>0</v>
      </c>
      <c r="CH698" s="33">
        <f t="shared" si="124"/>
        <v>0</v>
      </c>
    </row>
    <row r="699" spans="1:86" ht="120" x14ac:dyDescent="0.25">
      <c r="A699" s="53">
        <v>0</v>
      </c>
      <c r="B699" s="52">
        <v>0</v>
      </c>
      <c r="C699" s="51">
        <v>300000004474</v>
      </c>
      <c r="D699" s="51">
        <v>1020205158</v>
      </c>
      <c r="E699" s="50" t="s">
        <v>1976</v>
      </c>
      <c r="F699" s="48">
        <v>0</v>
      </c>
      <c r="G699" s="48">
        <v>0</v>
      </c>
      <c r="H699" s="48">
        <v>0</v>
      </c>
      <c r="I699" s="48">
        <v>0</v>
      </c>
      <c r="J699" s="48">
        <v>0</v>
      </c>
      <c r="K699" s="48">
        <v>0</v>
      </c>
      <c r="L699" s="48">
        <v>0</v>
      </c>
      <c r="M699" s="48">
        <v>0</v>
      </c>
      <c r="N699" s="48">
        <v>0</v>
      </c>
      <c r="O699" s="48">
        <f t="shared" si="117"/>
        <v>588.47299999999996</v>
      </c>
      <c r="P699" s="48">
        <f t="shared" si="118"/>
        <v>496.65431999999998</v>
      </c>
      <c r="Q699" s="48">
        <v>462.2448</v>
      </c>
      <c r="R699" s="48">
        <v>385.20400000000001</v>
      </c>
      <c r="S699" s="48">
        <v>0</v>
      </c>
      <c r="T699" s="48">
        <v>0</v>
      </c>
      <c r="U699" s="48">
        <v>0</v>
      </c>
      <c r="V699" s="48">
        <v>0</v>
      </c>
      <c r="W699" s="48">
        <v>0</v>
      </c>
      <c r="X699" s="48">
        <v>0</v>
      </c>
      <c r="Y699" s="48">
        <v>82.952889999999996</v>
      </c>
      <c r="Z699" s="48">
        <v>69.127409999999998</v>
      </c>
      <c r="AA699" s="49">
        <f t="shared" si="119"/>
        <v>43.275310000000005</v>
      </c>
      <c r="AB699" s="49">
        <f t="shared" si="120"/>
        <v>42.322910000000007</v>
      </c>
      <c r="AC699" s="49">
        <v>13.693479999999999</v>
      </c>
      <c r="AD699" s="49">
        <v>4.1337299999999999</v>
      </c>
      <c r="AE699" s="49">
        <v>10.08095</v>
      </c>
      <c r="AF699" s="49">
        <v>0.21035999999999999</v>
      </c>
      <c r="AG699" s="49">
        <v>5.7144000000000004</v>
      </c>
      <c r="AH699" s="49">
        <v>4.7619999999999996</v>
      </c>
      <c r="AI699" s="49">
        <v>0</v>
      </c>
      <c r="AJ699" s="49">
        <v>0</v>
      </c>
      <c r="AK699" s="49">
        <v>0</v>
      </c>
      <c r="AL699" s="49">
        <v>0</v>
      </c>
      <c r="AM699" s="49">
        <v>0</v>
      </c>
      <c r="AN699" s="49">
        <v>0</v>
      </c>
      <c r="AO699" s="49">
        <v>0</v>
      </c>
      <c r="AP699" s="49">
        <v>9.4423899999999996</v>
      </c>
      <c r="AQ699" s="47" t="s">
        <v>1977</v>
      </c>
      <c r="AR699" s="48">
        <v>496.65431999999998</v>
      </c>
      <c r="AT699" s="46" t="s">
        <v>1443</v>
      </c>
      <c r="AU699" s="45">
        <v>0</v>
      </c>
      <c r="AV699" s="44" t="s">
        <v>3938</v>
      </c>
      <c r="AW699" s="43" t="s">
        <v>3939</v>
      </c>
      <c r="AX699" s="42" t="s">
        <v>3289</v>
      </c>
      <c r="AY699" s="41" t="s">
        <v>1978</v>
      </c>
      <c r="AZ699" s="40"/>
      <c r="BA699" s="40"/>
      <c r="BB699" s="40"/>
      <c r="BC699" s="40"/>
      <c r="BD699" s="40"/>
      <c r="BE699" s="40"/>
      <c r="BF699" s="39" t="s">
        <v>2696</v>
      </c>
      <c r="BG699" s="38">
        <v>44834</v>
      </c>
      <c r="BK699" s="37"/>
      <c r="BL699" s="37"/>
      <c r="BM699" s="114">
        <f t="shared" si="125"/>
        <v>1020205158</v>
      </c>
      <c r="BN699" s="32" t="s">
        <v>2287</v>
      </c>
      <c r="BO699" s="113" t="e">
        <v>#VALUE!</v>
      </c>
      <c r="BP699" s="31">
        <v>9442.39</v>
      </c>
      <c r="BQ699" s="112" t="e">
        <f t="shared" si="126"/>
        <v>#VALUE!</v>
      </c>
      <c r="BR699" s="36"/>
      <c r="CE699" s="35">
        <f t="shared" si="121"/>
        <v>385.20400000000001</v>
      </c>
      <c r="CF699" s="33">
        <f t="shared" si="122"/>
        <v>0</v>
      </c>
      <c r="CG699" s="34">
        <f t="shared" si="123"/>
        <v>0</v>
      </c>
      <c r="CH699" s="33">
        <f t="shared" si="124"/>
        <v>0</v>
      </c>
    </row>
    <row r="700" spans="1:86" ht="45" x14ac:dyDescent="0.25">
      <c r="A700" s="53">
        <v>0</v>
      </c>
      <c r="B700" s="52">
        <v>0</v>
      </c>
      <c r="C700" s="51">
        <v>300000004485</v>
      </c>
      <c r="D700" s="51">
        <v>1020204298</v>
      </c>
      <c r="E700" s="50" t="s">
        <v>1979</v>
      </c>
      <c r="F700" s="48">
        <v>0</v>
      </c>
      <c r="G700" s="48">
        <v>0</v>
      </c>
      <c r="H700" s="48">
        <v>0</v>
      </c>
      <c r="I700" s="48">
        <v>0</v>
      </c>
      <c r="J700" s="48">
        <v>0</v>
      </c>
      <c r="K700" s="48">
        <v>0</v>
      </c>
      <c r="L700" s="48">
        <v>0</v>
      </c>
      <c r="M700" s="48">
        <v>0</v>
      </c>
      <c r="N700" s="48">
        <v>0</v>
      </c>
      <c r="O700" s="48">
        <f t="shared" si="117"/>
        <v>1063.6927899999998</v>
      </c>
      <c r="P700" s="48">
        <f t="shared" si="118"/>
        <v>894.10128999999995</v>
      </c>
      <c r="Q700" s="48">
        <v>904.23119999999994</v>
      </c>
      <c r="R700" s="48">
        <v>753.52599999999995</v>
      </c>
      <c r="S700" s="48">
        <v>0</v>
      </c>
      <c r="T700" s="48">
        <v>0</v>
      </c>
      <c r="U700" s="48">
        <v>0</v>
      </c>
      <c r="V700" s="48">
        <v>0</v>
      </c>
      <c r="W700" s="48">
        <v>0</v>
      </c>
      <c r="X700" s="48">
        <v>0</v>
      </c>
      <c r="Y700" s="48">
        <v>96.439809999999994</v>
      </c>
      <c r="Z700" s="48">
        <v>80.366510000000005</v>
      </c>
      <c r="AA700" s="49">
        <f t="shared" si="119"/>
        <v>63.021780000000007</v>
      </c>
      <c r="AB700" s="49">
        <f t="shared" si="120"/>
        <v>60.208780000000004</v>
      </c>
      <c r="AC700" s="49">
        <v>13.54255</v>
      </c>
      <c r="AD700" s="49">
        <v>4.0792900000000003</v>
      </c>
      <c r="AE700" s="49">
        <v>9.4296300000000013</v>
      </c>
      <c r="AF700" s="49">
        <v>0.21753999999999998</v>
      </c>
      <c r="AG700" s="49">
        <v>16.878</v>
      </c>
      <c r="AH700" s="49">
        <v>14.065</v>
      </c>
      <c r="AI700" s="49">
        <v>0</v>
      </c>
      <c r="AJ700" s="49">
        <v>0</v>
      </c>
      <c r="AK700" s="49">
        <v>0</v>
      </c>
      <c r="AL700" s="49">
        <v>0</v>
      </c>
      <c r="AM700" s="49">
        <v>0</v>
      </c>
      <c r="AN700" s="49">
        <v>0</v>
      </c>
      <c r="AO700" s="49">
        <v>0</v>
      </c>
      <c r="AP700" s="49">
        <v>18.874770000000002</v>
      </c>
      <c r="AQ700" s="47" t="s">
        <v>1980</v>
      </c>
      <c r="AR700" s="48">
        <v>894.10128999999995</v>
      </c>
      <c r="AT700" s="46" t="s">
        <v>1443</v>
      </c>
      <c r="AU700" s="45">
        <v>0</v>
      </c>
      <c r="AV700" s="44" t="s">
        <v>3940</v>
      </c>
      <c r="AW700" s="43" t="s">
        <v>3941</v>
      </c>
      <c r="AX700" s="42" t="s">
        <v>3250</v>
      </c>
      <c r="AY700" s="41" t="s">
        <v>1444</v>
      </c>
      <c r="AZ700" s="40"/>
      <c r="BA700" s="40"/>
      <c r="BB700" s="40"/>
      <c r="BC700" s="40"/>
      <c r="BD700" s="40"/>
      <c r="BE700" s="40"/>
      <c r="BF700" s="39" t="s">
        <v>2693</v>
      </c>
      <c r="BG700" s="38">
        <v>44865</v>
      </c>
      <c r="BK700" s="37"/>
      <c r="BL700" s="37"/>
      <c r="BM700" s="37"/>
      <c r="BN700" s="32"/>
      <c r="BP700" s="36"/>
      <c r="BQ700" s="36"/>
      <c r="BR700" s="36"/>
      <c r="CE700" s="35">
        <f t="shared" si="121"/>
        <v>753.52599999999995</v>
      </c>
      <c r="CF700" s="33">
        <f t="shared" si="122"/>
        <v>0</v>
      </c>
      <c r="CG700" s="34">
        <f t="shared" si="123"/>
        <v>0</v>
      </c>
      <c r="CH700" s="33">
        <f t="shared" si="124"/>
        <v>0</v>
      </c>
    </row>
    <row r="701" spans="1:86" ht="60" x14ac:dyDescent="0.25">
      <c r="A701" s="53">
        <v>0</v>
      </c>
      <c r="B701" s="52">
        <v>0</v>
      </c>
      <c r="C701" s="51">
        <v>300000004554</v>
      </c>
      <c r="D701" s="51">
        <v>1020205219</v>
      </c>
      <c r="E701" s="50" t="s">
        <v>1981</v>
      </c>
      <c r="F701" s="48">
        <v>0</v>
      </c>
      <c r="G701" s="48">
        <v>0</v>
      </c>
      <c r="H701" s="48">
        <v>0</v>
      </c>
      <c r="I701" s="48">
        <v>0</v>
      </c>
      <c r="J701" s="48">
        <v>0</v>
      </c>
      <c r="K701" s="48">
        <v>0</v>
      </c>
      <c r="L701" s="48">
        <v>0</v>
      </c>
      <c r="M701" s="48">
        <v>0</v>
      </c>
      <c r="N701" s="48">
        <v>0</v>
      </c>
      <c r="O701" s="48">
        <f t="shared" si="117"/>
        <v>136.4265</v>
      </c>
      <c r="P701" s="48">
        <f t="shared" si="118"/>
        <v>114.21510000000001</v>
      </c>
      <c r="Q701" s="48">
        <v>90.691199999999995</v>
      </c>
      <c r="R701" s="48">
        <v>75.575999999999993</v>
      </c>
      <c r="S701" s="48">
        <v>0</v>
      </c>
      <c r="T701" s="48">
        <v>0</v>
      </c>
      <c r="U701" s="48">
        <v>0</v>
      </c>
      <c r="V701" s="48">
        <v>0</v>
      </c>
      <c r="W701" s="48">
        <v>0</v>
      </c>
      <c r="X701" s="48">
        <v>0</v>
      </c>
      <c r="Y701" s="48">
        <v>39.366</v>
      </c>
      <c r="Z701" s="48">
        <v>32.805</v>
      </c>
      <c r="AA701" s="49">
        <f t="shared" si="119"/>
        <v>6.3693</v>
      </c>
      <c r="AB701" s="49">
        <f t="shared" si="120"/>
        <v>5.8341000000000003</v>
      </c>
      <c r="AC701" s="49">
        <v>0.48047000000000001</v>
      </c>
      <c r="AD701" s="49">
        <v>0.14504</v>
      </c>
      <c r="AE701" s="49">
        <v>0.35372999999999999</v>
      </c>
      <c r="AF701" s="49">
        <v>7.3800000000000003E-3</v>
      </c>
      <c r="AG701" s="49">
        <v>3.2111999999999998</v>
      </c>
      <c r="AH701" s="49">
        <v>2.6760000000000002</v>
      </c>
      <c r="AI701" s="49">
        <v>0</v>
      </c>
      <c r="AJ701" s="49">
        <v>0</v>
      </c>
      <c r="AK701" s="49">
        <v>0</v>
      </c>
      <c r="AL701" s="49">
        <v>0</v>
      </c>
      <c r="AM701" s="49">
        <v>0</v>
      </c>
      <c r="AN701" s="49">
        <v>0</v>
      </c>
      <c r="AO701" s="49">
        <v>0</v>
      </c>
      <c r="AP701" s="49">
        <v>2.1714799999999999</v>
      </c>
      <c r="AQ701" s="47" t="s">
        <v>1982</v>
      </c>
      <c r="AR701" s="48">
        <v>114.21510000000001</v>
      </c>
      <c r="AT701" s="46" t="s">
        <v>1443</v>
      </c>
      <c r="AU701" s="45">
        <v>0</v>
      </c>
      <c r="AV701" s="44" t="s">
        <v>3942</v>
      </c>
      <c r="AW701" s="43">
        <v>43873</v>
      </c>
      <c r="AX701" s="42">
        <v>0.45833000000000002</v>
      </c>
      <c r="AY701" s="41">
        <v>14</v>
      </c>
      <c r="AZ701" s="40"/>
      <c r="BA701" s="40"/>
      <c r="BB701" s="40"/>
      <c r="BC701" s="40"/>
      <c r="BD701" s="40"/>
      <c r="BE701" s="40"/>
      <c r="BF701" s="39" t="s">
        <v>2696</v>
      </c>
      <c r="BG701" s="38">
        <v>44834</v>
      </c>
      <c r="BK701" s="37"/>
      <c r="BL701" s="37"/>
      <c r="BM701" s="114">
        <f>D701</f>
        <v>1020205219</v>
      </c>
      <c r="BN701" s="32" t="s">
        <v>2291</v>
      </c>
      <c r="BO701" s="113" t="e">
        <v>#VALUE!</v>
      </c>
      <c r="BP701" s="31">
        <v>2171.48</v>
      </c>
      <c r="BQ701" s="112" t="e">
        <f>BO701-BP701/1000</f>
        <v>#VALUE!</v>
      </c>
      <c r="BR701" s="36"/>
      <c r="CE701" s="35">
        <f t="shared" si="121"/>
        <v>75.575999999999993</v>
      </c>
      <c r="CF701" s="33">
        <f t="shared" si="122"/>
        <v>0</v>
      </c>
      <c r="CG701" s="34">
        <f t="shared" si="123"/>
        <v>0</v>
      </c>
      <c r="CH701" s="33">
        <f t="shared" si="124"/>
        <v>0</v>
      </c>
    </row>
    <row r="702" spans="1:86" ht="60" x14ac:dyDescent="0.25">
      <c r="A702" s="53">
        <v>0</v>
      </c>
      <c r="B702" s="52">
        <v>0</v>
      </c>
      <c r="C702" s="51">
        <v>300000004555</v>
      </c>
      <c r="D702" s="51">
        <v>1020204905</v>
      </c>
      <c r="E702" s="50" t="s">
        <v>1983</v>
      </c>
      <c r="F702" s="48">
        <v>0</v>
      </c>
      <c r="G702" s="48">
        <v>0</v>
      </c>
      <c r="H702" s="48">
        <v>0</v>
      </c>
      <c r="I702" s="48">
        <v>0</v>
      </c>
      <c r="J702" s="48">
        <v>0</v>
      </c>
      <c r="K702" s="48">
        <v>0</v>
      </c>
      <c r="L702" s="48">
        <v>0</v>
      </c>
      <c r="M702" s="48">
        <v>0</v>
      </c>
      <c r="N702" s="48">
        <v>0</v>
      </c>
      <c r="O702" s="48">
        <f t="shared" si="117"/>
        <v>120.69406000000001</v>
      </c>
      <c r="P702" s="48">
        <f t="shared" si="118"/>
        <v>101.22801</v>
      </c>
      <c r="Q702" s="48">
        <v>47.3568</v>
      </c>
      <c r="R702" s="48">
        <v>39.463999999999999</v>
      </c>
      <c r="S702" s="48">
        <v>0</v>
      </c>
      <c r="T702" s="48">
        <v>0</v>
      </c>
      <c r="U702" s="48">
        <v>0</v>
      </c>
      <c r="V702" s="48">
        <v>0</v>
      </c>
      <c r="W702" s="48">
        <v>0</v>
      </c>
      <c r="X702" s="48">
        <v>0</v>
      </c>
      <c r="Y702" s="48">
        <v>65.277910000000006</v>
      </c>
      <c r="Z702" s="48">
        <v>54.398260000000001</v>
      </c>
      <c r="AA702" s="49">
        <f t="shared" si="119"/>
        <v>8.0593500000000002</v>
      </c>
      <c r="AB702" s="49">
        <f t="shared" si="120"/>
        <v>7.3657500000000002</v>
      </c>
      <c r="AC702" s="49">
        <v>0.96094000000000002</v>
      </c>
      <c r="AD702" s="49">
        <v>0.29008</v>
      </c>
      <c r="AE702" s="49">
        <v>0.70743</v>
      </c>
      <c r="AF702" s="49">
        <v>1.4760000000000001E-2</v>
      </c>
      <c r="AG702" s="49">
        <v>4.1616</v>
      </c>
      <c r="AH702" s="49">
        <v>3.468</v>
      </c>
      <c r="AI702" s="49">
        <v>0</v>
      </c>
      <c r="AJ702" s="49">
        <v>0</v>
      </c>
      <c r="AK702" s="49">
        <v>0</v>
      </c>
      <c r="AL702" s="49">
        <v>0</v>
      </c>
      <c r="AM702" s="49">
        <v>0</v>
      </c>
      <c r="AN702" s="49">
        <v>0</v>
      </c>
      <c r="AO702" s="49">
        <v>0</v>
      </c>
      <c r="AP702" s="49">
        <v>1.9245399999999999</v>
      </c>
      <c r="AQ702" s="47" t="s">
        <v>1984</v>
      </c>
      <c r="AR702" s="48">
        <v>101.22801</v>
      </c>
      <c r="AT702" s="46" t="s">
        <v>1443</v>
      </c>
      <c r="AU702" s="45">
        <v>0</v>
      </c>
      <c r="AV702" s="44" t="s">
        <v>3943</v>
      </c>
      <c r="AW702" s="43">
        <v>43710</v>
      </c>
      <c r="AX702" s="42">
        <v>0.45833000000000002</v>
      </c>
      <c r="AY702" s="41">
        <v>15</v>
      </c>
      <c r="AZ702" s="40"/>
      <c r="BA702" s="40"/>
      <c r="BB702" s="40"/>
      <c r="BC702" s="40"/>
      <c r="BD702" s="40"/>
      <c r="BE702" s="40"/>
      <c r="BF702" s="39" t="s">
        <v>2696</v>
      </c>
      <c r="BG702" s="38">
        <v>44834</v>
      </c>
      <c r="BK702" s="37"/>
      <c r="BL702" s="37"/>
      <c r="BM702" s="114">
        <f>D702</f>
        <v>1020204905</v>
      </c>
      <c r="BN702" s="32" t="s">
        <v>2292</v>
      </c>
      <c r="BO702" s="113" t="e">
        <v>#VALUE!</v>
      </c>
      <c r="BP702" s="31">
        <v>1924.54</v>
      </c>
      <c r="BQ702" s="112" t="e">
        <f>BO702-BP702/1000</f>
        <v>#VALUE!</v>
      </c>
      <c r="BR702" s="36"/>
      <c r="CE702" s="35">
        <f t="shared" si="121"/>
        <v>39.463999999999999</v>
      </c>
      <c r="CF702" s="33">
        <f t="shared" si="122"/>
        <v>0</v>
      </c>
      <c r="CG702" s="34">
        <f t="shared" si="123"/>
        <v>0</v>
      </c>
      <c r="CH702" s="33">
        <f t="shared" si="124"/>
        <v>0</v>
      </c>
    </row>
    <row r="703" spans="1:86" ht="45" x14ac:dyDescent="0.25">
      <c r="A703" s="53">
        <v>0</v>
      </c>
      <c r="B703" s="52">
        <v>0</v>
      </c>
      <c r="C703" s="51">
        <v>300000003816</v>
      </c>
      <c r="D703" s="51">
        <v>1020304642</v>
      </c>
      <c r="E703" s="50" t="s">
        <v>1985</v>
      </c>
      <c r="F703" s="48">
        <v>0</v>
      </c>
      <c r="G703" s="48">
        <v>0</v>
      </c>
      <c r="H703" s="48">
        <v>0</v>
      </c>
      <c r="I703" s="48">
        <v>0</v>
      </c>
      <c r="J703" s="48">
        <v>0</v>
      </c>
      <c r="K703" s="48">
        <v>0</v>
      </c>
      <c r="L703" s="48">
        <v>0</v>
      </c>
      <c r="M703" s="48">
        <v>0</v>
      </c>
      <c r="N703" s="48">
        <v>0</v>
      </c>
      <c r="O703" s="48">
        <f t="shared" si="117"/>
        <v>441.75657000000001</v>
      </c>
      <c r="P703" s="48">
        <f t="shared" si="118"/>
        <v>372.59984000000003</v>
      </c>
      <c r="Q703" s="48">
        <v>396.56400000000002</v>
      </c>
      <c r="R703" s="48">
        <v>330.47</v>
      </c>
      <c r="S703" s="48">
        <v>0</v>
      </c>
      <c r="T703" s="48">
        <v>0</v>
      </c>
      <c r="U703" s="48">
        <v>0</v>
      </c>
      <c r="V703" s="48">
        <v>0</v>
      </c>
      <c r="W703" s="48">
        <v>0</v>
      </c>
      <c r="X703" s="48">
        <v>0</v>
      </c>
      <c r="Y703" s="48">
        <v>13.521179999999999</v>
      </c>
      <c r="Z703" s="48">
        <v>11.26765</v>
      </c>
      <c r="AA703" s="49">
        <f t="shared" si="119"/>
        <v>31.671389999999999</v>
      </c>
      <c r="AB703" s="49">
        <f t="shared" si="120"/>
        <v>30.862189999999998</v>
      </c>
      <c r="AC703" s="49">
        <v>9.6094600000000003</v>
      </c>
      <c r="AD703" s="49">
        <v>2.9008600000000002</v>
      </c>
      <c r="AE703" s="49">
        <v>7.0743599999999995</v>
      </c>
      <c r="AF703" s="49">
        <v>0.14762</v>
      </c>
      <c r="AG703" s="49">
        <v>4.8552</v>
      </c>
      <c r="AH703" s="49">
        <v>4.0460000000000003</v>
      </c>
      <c r="AI703" s="49">
        <v>0</v>
      </c>
      <c r="AJ703" s="49">
        <v>0</v>
      </c>
      <c r="AK703" s="49">
        <v>0</v>
      </c>
      <c r="AL703" s="49">
        <v>0</v>
      </c>
      <c r="AM703" s="49">
        <v>0</v>
      </c>
      <c r="AN703" s="49">
        <v>0</v>
      </c>
      <c r="AO703" s="49">
        <v>0</v>
      </c>
      <c r="AP703" s="49">
        <v>7.0838900000000002</v>
      </c>
      <c r="AQ703" s="47" t="s">
        <v>1986</v>
      </c>
      <c r="AR703" s="48">
        <v>372.59984000000003</v>
      </c>
      <c r="AT703" s="46" t="s">
        <v>1651</v>
      </c>
      <c r="AU703" s="45">
        <v>1</v>
      </c>
      <c r="AV703" s="44" t="s">
        <v>3944</v>
      </c>
      <c r="AW703" s="43">
        <v>43663</v>
      </c>
      <c r="AX703" s="42">
        <v>13.317</v>
      </c>
      <c r="AY703" s="41">
        <v>15</v>
      </c>
      <c r="AZ703" s="40"/>
      <c r="BA703" s="40"/>
      <c r="BB703" s="40"/>
      <c r="BC703" s="40"/>
      <c r="BD703" s="40"/>
      <c r="BE703" s="40"/>
      <c r="BF703" s="39" t="s">
        <v>2696</v>
      </c>
      <c r="BG703" s="38">
        <v>44834</v>
      </c>
      <c r="BK703" s="37"/>
      <c r="BL703" s="37"/>
      <c r="BM703" s="114">
        <f>D703</f>
        <v>1020304642</v>
      </c>
      <c r="BN703" s="32" t="s">
        <v>2294</v>
      </c>
      <c r="BO703" s="113" t="e">
        <v>#VALUE!</v>
      </c>
      <c r="BP703" s="31">
        <v>7083.89</v>
      </c>
      <c r="BQ703" s="112" t="e">
        <f>BO703-BP703/1000</f>
        <v>#VALUE!</v>
      </c>
      <c r="BR703" s="36"/>
      <c r="CE703" s="35">
        <f t="shared" si="121"/>
        <v>330.47</v>
      </c>
      <c r="CF703" s="33">
        <f t="shared" si="122"/>
        <v>0</v>
      </c>
      <c r="CG703" s="34">
        <f t="shared" si="123"/>
        <v>0</v>
      </c>
      <c r="CH703" s="33">
        <f t="shared" si="124"/>
        <v>0</v>
      </c>
    </row>
    <row r="704" spans="1:86" ht="60" customHeight="1" x14ac:dyDescent="0.25">
      <c r="A704" s="53">
        <v>0</v>
      </c>
      <c r="B704" s="52" t="s">
        <v>2683</v>
      </c>
      <c r="C704" s="51">
        <v>300000004511</v>
      </c>
      <c r="D704" s="51">
        <v>1020205831</v>
      </c>
      <c r="E704" s="50" t="s">
        <v>2897</v>
      </c>
      <c r="F704" s="48">
        <v>0</v>
      </c>
      <c r="G704" s="48">
        <v>0</v>
      </c>
      <c r="H704" s="48">
        <v>0</v>
      </c>
      <c r="I704" s="48">
        <v>0</v>
      </c>
      <c r="J704" s="48">
        <v>0</v>
      </c>
      <c r="K704" s="48">
        <v>0</v>
      </c>
      <c r="L704" s="48">
        <v>0</v>
      </c>
      <c r="M704" s="48">
        <v>0</v>
      </c>
      <c r="N704" s="48">
        <v>0</v>
      </c>
      <c r="O704" s="48">
        <f t="shared" si="117"/>
        <v>5.9905200000000001</v>
      </c>
      <c r="P704" s="48">
        <f t="shared" si="118"/>
        <v>5.9905200000000001</v>
      </c>
      <c r="Q704" s="48">
        <v>5.9905200000000001</v>
      </c>
      <c r="R704" s="48">
        <v>5.9905200000000001</v>
      </c>
      <c r="S704" s="48">
        <v>0</v>
      </c>
      <c r="T704" s="48">
        <v>0</v>
      </c>
      <c r="U704" s="48">
        <v>5.9905200000000001</v>
      </c>
      <c r="V704" s="48">
        <v>5.9905200000000001</v>
      </c>
      <c r="W704" s="48">
        <v>0</v>
      </c>
      <c r="X704" s="48">
        <v>0</v>
      </c>
      <c r="Y704" s="48">
        <v>0</v>
      </c>
      <c r="Z704" s="48">
        <v>0</v>
      </c>
      <c r="AA704" s="49">
        <f t="shared" si="119"/>
        <v>0</v>
      </c>
      <c r="AB704" s="49">
        <f t="shared" si="120"/>
        <v>0</v>
      </c>
      <c r="AC704" s="49">
        <v>0</v>
      </c>
      <c r="AD704" s="49">
        <v>0</v>
      </c>
      <c r="AE704" s="49">
        <v>0</v>
      </c>
      <c r="AF704" s="49">
        <v>0</v>
      </c>
      <c r="AG704" s="49">
        <v>0</v>
      </c>
      <c r="AH704" s="49">
        <v>0</v>
      </c>
      <c r="AI704" s="49">
        <v>0</v>
      </c>
      <c r="AJ704" s="49">
        <v>0</v>
      </c>
      <c r="AK704" s="49">
        <v>0</v>
      </c>
      <c r="AL704" s="49">
        <v>0</v>
      </c>
      <c r="AM704" s="49">
        <v>0</v>
      </c>
      <c r="AN704" s="49">
        <v>0</v>
      </c>
      <c r="AO704" s="49">
        <v>0</v>
      </c>
      <c r="AP704" s="49">
        <v>0</v>
      </c>
      <c r="AQ704" s="47" t="s">
        <v>3945</v>
      </c>
      <c r="AR704" s="48">
        <v>0</v>
      </c>
      <c r="AT704" s="46" t="s">
        <v>1443</v>
      </c>
      <c r="AU704" s="45">
        <v>0</v>
      </c>
      <c r="AV704" s="44" t="s">
        <v>3946</v>
      </c>
      <c r="AW704" s="43">
        <v>44215</v>
      </c>
      <c r="AX704" s="42">
        <v>0.45833000000000002</v>
      </c>
      <c r="AY704" s="41">
        <v>15</v>
      </c>
      <c r="AZ704" s="40"/>
      <c r="BA704" s="40"/>
      <c r="BB704" s="40"/>
      <c r="BC704" s="40"/>
      <c r="BD704" s="40"/>
      <c r="BE704" s="40"/>
      <c r="BF704" s="39">
        <v>0</v>
      </c>
      <c r="BG704" s="38">
        <v>0</v>
      </c>
      <c r="BK704" s="37"/>
      <c r="BL704" s="37"/>
      <c r="BM704" s="37"/>
      <c r="BN704" s="32"/>
      <c r="BP704" s="36"/>
      <c r="BQ704" s="36"/>
      <c r="BR704" s="36"/>
      <c r="CE704" s="35">
        <f t="shared" si="121"/>
        <v>0</v>
      </c>
      <c r="CF704" s="33">
        <f t="shared" si="122"/>
        <v>0</v>
      </c>
      <c r="CG704" s="34">
        <f t="shared" si="123"/>
        <v>5.9905200000000001</v>
      </c>
      <c r="CH704" s="33">
        <f t="shared" si="124"/>
        <v>0</v>
      </c>
    </row>
    <row r="705" spans="1:86" ht="45" customHeight="1" x14ac:dyDescent="0.25">
      <c r="A705" s="53">
        <v>0</v>
      </c>
      <c r="B705" s="52" t="s">
        <v>2683</v>
      </c>
      <c r="C705" s="51">
        <v>300000004530</v>
      </c>
      <c r="D705" s="51">
        <v>1020206933</v>
      </c>
      <c r="E705" s="50" t="s">
        <v>2898</v>
      </c>
      <c r="F705" s="48">
        <v>0</v>
      </c>
      <c r="G705" s="48">
        <v>0</v>
      </c>
      <c r="H705" s="48">
        <v>0</v>
      </c>
      <c r="I705" s="48">
        <v>0</v>
      </c>
      <c r="J705" s="48">
        <v>0</v>
      </c>
      <c r="K705" s="48">
        <v>0</v>
      </c>
      <c r="L705" s="48">
        <v>0</v>
      </c>
      <c r="M705" s="48">
        <v>0</v>
      </c>
      <c r="N705" s="48">
        <v>0</v>
      </c>
      <c r="O705" s="48">
        <f t="shared" si="117"/>
        <v>12.729939999999999</v>
      </c>
      <c r="P705" s="48">
        <f t="shared" si="118"/>
        <v>12.729939999999999</v>
      </c>
      <c r="Q705" s="48">
        <v>12.729939999999999</v>
      </c>
      <c r="R705" s="48">
        <v>12.729939999999999</v>
      </c>
      <c r="S705" s="48">
        <v>0</v>
      </c>
      <c r="T705" s="48">
        <v>0</v>
      </c>
      <c r="U705" s="48">
        <v>12.729939999999999</v>
      </c>
      <c r="V705" s="48">
        <v>12.729939999999999</v>
      </c>
      <c r="W705" s="48">
        <v>0</v>
      </c>
      <c r="X705" s="48">
        <v>0</v>
      </c>
      <c r="Y705" s="48">
        <v>0</v>
      </c>
      <c r="Z705" s="48">
        <v>0</v>
      </c>
      <c r="AA705" s="49">
        <f t="shared" si="119"/>
        <v>0</v>
      </c>
      <c r="AB705" s="49">
        <f t="shared" si="120"/>
        <v>0</v>
      </c>
      <c r="AC705" s="49">
        <v>0</v>
      </c>
      <c r="AD705" s="49">
        <v>0</v>
      </c>
      <c r="AE705" s="49">
        <v>0</v>
      </c>
      <c r="AF705" s="49">
        <v>0</v>
      </c>
      <c r="AG705" s="49">
        <v>0</v>
      </c>
      <c r="AH705" s="49">
        <v>0</v>
      </c>
      <c r="AI705" s="49">
        <v>0</v>
      </c>
      <c r="AJ705" s="49">
        <v>0</v>
      </c>
      <c r="AK705" s="49">
        <v>0</v>
      </c>
      <c r="AL705" s="49">
        <v>0</v>
      </c>
      <c r="AM705" s="49">
        <v>0</v>
      </c>
      <c r="AN705" s="49">
        <v>0</v>
      </c>
      <c r="AO705" s="49">
        <v>0</v>
      </c>
      <c r="AP705" s="49">
        <v>0</v>
      </c>
      <c r="AQ705" s="47" t="s">
        <v>3947</v>
      </c>
      <c r="AR705" s="48">
        <v>0</v>
      </c>
      <c r="AT705" s="46" t="s">
        <v>1443</v>
      </c>
      <c r="AU705" s="45">
        <v>0</v>
      </c>
      <c r="AV705" s="44" t="s">
        <v>3948</v>
      </c>
      <c r="AW705" s="43">
        <v>44533</v>
      </c>
      <c r="AX705" s="42">
        <v>0.45833000000000002</v>
      </c>
      <c r="AY705" s="41">
        <v>6</v>
      </c>
      <c r="AZ705" s="40"/>
      <c r="BA705" s="40"/>
      <c r="BB705" s="40"/>
      <c r="BC705" s="40"/>
      <c r="BD705" s="40"/>
      <c r="BE705" s="40"/>
      <c r="BF705" s="39">
        <v>0</v>
      </c>
      <c r="BG705" s="38">
        <v>0</v>
      </c>
      <c r="BK705" s="37"/>
      <c r="BL705" s="37"/>
      <c r="BM705" s="37"/>
      <c r="BN705" s="32"/>
      <c r="BP705" s="36"/>
      <c r="BQ705" s="36"/>
      <c r="BR705" s="36"/>
      <c r="CE705" s="35">
        <f t="shared" si="121"/>
        <v>0</v>
      </c>
      <c r="CF705" s="33">
        <f t="shared" si="122"/>
        <v>0</v>
      </c>
      <c r="CG705" s="34">
        <f t="shared" si="123"/>
        <v>12.729939999999999</v>
      </c>
      <c r="CH705" s="33">
        <f t="shared" si="124"/>
        <v>0</v>
      </c>
    </row>
    <row r="706" spans="1:86" ht="45" customHeight="1" x14ac:dyDescent="0.25">
      <c r="A706" s="53">
        <v>0</v>
      </c>
      <c r="B706" s="52" t="s">
        <v>2683</v>
      </c>
      <c r="C706" s="51">
        <v>300000004504</v>
      </c>
      <c r="D706" s="51">
        <v>1020206112</v>
      </c>
      <c r="E706" s="50" t="s">
        <v>2899</v>
      </c>
      <c r="F706" s="48">
        <v>0</v>
      </c>
      <c r="G706" s="48">
        <v>0</v>
      </c>
      <c r="H706" s="48">
        <v>0</v>
      </c>
      <c r="I706" s="48">
        <v>0</v>
      </c>
      <c r="J706" s="48">
        <v>0</v>
      </c>
      <c r="K706" s="48">
        <v>0</v>
      </c>
      <c r="L706" s="48">
        <v>0</v>
      </c>
      <c r="M706" s="48">
        <v>0</v>
      </c>
      <c r="N706" s="48">
        <v>0</v>
      </c>
      <c r="O706" s="48">
        <f t="shared" si="117"/>
        <v>19.22973</v>
      </c>
      <c r="P706" s="48">
        <f t="shared" si="118"/>
        <v>19.22973</v>
      </c>
      <c r="Q706" s="48">
        <v>19.22973</v>
      </c>
      <c r="R706" s="48">
        <v>19.22973</v>
      </c>
      <c r="S706" s="48">
        <v>0</v>
      </c>
      <c r="T706" s="48">
        <v>0</v>
      </c>
      <c r="U706" s="48">
        <v>19.22973</v>
      </c>
      <c r="V706" s="48">
        <v>19.22973</v>
      </c>
      <c r="W706" s="48">
        <v>0</v>
      </c>
      <c r="X706" s="48">
        <v>0</v>
      </c>
      <c r="Y706" s="48">
        <v>0</v>
      </c>
      <c r="Z706" s="48">
        <v>0</v>
      </c>
      <c r="AA706" s="49">
        <f t="shared" si="119"/>
        <v>0</v>
      </c>
      <c r="AB706" s="49">
        <f t="shared" si="120"/>
        <v>0</v>
      </c>
      <c r="AC706" s="49">
        <v>0</v>
      </c>
      <c r="AD706" s="49">
        <v>0</v>
      </c>
      <c r="AE706" s="49">
        <v>0</v>
      </c>
      <c r="AF706" s="49">
        <v>0</v>
      </c>
      <c r="AG706" s="49">
        <v>0</v>
      </c>
      <c r="AH706" s="49">
        <v>0</v>
      </c>
      <c r="AI706" s="49">
        <v>0</v>
      </c>
      <c r="AJ706" s="49">
        <v>0</v>
      </c>
      <c r="AK706" s="49">
        <v>0</v>
      </c>
      <c r="AL706" s="49">
        <v>0</v>
      </c>
      <c r="AM706" s="49">
        <v>0</v>
      </c>
      <c r="AN706" s="49">
        <v>0</v>
      </c>
      <c r="AO706" s="49">
        <v>0</v>
      </c>
      <c r="AP706" s="49">
        <v>0</v>
      </c>
      <c r="AQ706" s="47" t="s">
        <v>3949</v>
      </c>
      <c r="AR706" s="48">
        <v>0</v>
      </c>
      <c r="AT706" s="46" t="s">
        <v>1443</v>
      </c>
      <c r="AU706" s="45">
        <v>0</v>
      </c>
      <c r="AV706" s="44" t="s">
        <v>3950</v>
      </c>
      <c r="AW706" s="43">
        <v>44186</v>
      </c>
      <c r="AX706" s="42">
        <v>0.45833000000000002</v>
      </c>
      <c r="AY706" s="41">
        <v>15</v>
      </c>
      <c r="AZ706" s="40"/>
      <c r="BA706" s="40"/>
      <c r="BB706" s="40"/>
      <c r="BC706" s="40"/>
      <c r="BD706" s="40"/>
      <c r="BE706" s="40"/>
      <c r="BF706" s="39">
        <v>0</v>
      </c>
      <c r="BG706" s="38">
        <v>0</v>
      </c>
      <c r="BK706" s="37"/>
      <c r="BL706" s="37"/>
      <c r="BM706" s="37"/>
      <c r="BN706" s="32"/>
      <c r="BP706" s="36"/>
      <c r="BQ706" s="36"/>
      <c r="BR706" s="36"/>
      <c r="CE706" s="35">
        <f t="shared" si="121"/>
        <v>0</v>
      </c>
      <c r="CF706" s="33">
        <f t="shared" si="122"/>
        <v>0</v>
      </c>
      <c r="CG706" s="34">
        <f t="shared" si="123"/>
        <v>19.22973</v>
      </c>
      <c r="CH706" s="33">
        <f t="shared" si="124"/>
        <v>0</v>
      </c>
    </row>
    <row r="707" spans="1:86" ht="60" customHeight="1" x14ac:dyDescent="0.25">
      <c r="A707" s="53">
        <v>0</v>
      </c>
      <c r="B707" s="52" t="s">
        <v>2683</v>
      </c>
      <c r="C707" s="51">
        <v>300000004420</v>
      </c>
      <c r="D707" s="51">
        <v>1020206128</v>
      </c>
      <c r="E707" s="50" t="s">
        <v>1987</v>
      </c>
      <c r="F707" s="48">
        <v>0</v>
      </c>
      <c r="G707" s="48">
        <v>0</v>
      </c>
      <c r="H707" s="48">
        <v>0</v>
      </c>
      <c r="I707" s="48">
        <v>0</v>
      </c>
      <c r="J707" s="48">
        <v>0</v>
      </c>
      <c r="K707" s="48">
        <v>0</v>
      </c>
      <c r="L707" s="48">
        <v>0</v>
      </c>
      <c r="M707" s="48">
        <v>0</v>
      </c>
      <c r="N707" s="48">
        <v>0</v>
      </c>
      <c r="O707" s="48">
        <f t="shared" si="117"/>
        <v>399.36721999999997</v>
      </c>
      <c r="P707" s="48">
        <f t="shared" si="118"/>
        <v>343.20148</v>
      </c>
      <c r="Q707" s="48">
        <v>349.48865000000001</v>
      </c>
      <c r="R707" s="48">
        <v>299.01249000000001</v>
      </c>
      <c r="S707" s="48">
        <v>302.85698000000002</v>
      </c>
      <c r="T707" s="48">
        <v>252.38082</v>
      </c>
      <c r="U707" s="48">
        <v>46.63167</v>
      </c>
      <c r="V707" s="48">
        <v>46.63167</v>
      </c>
      <c r="W707" s="48">
        <v>34.137479999999996</v>
      </c>
      <c r="X707" s="48">
        <v>28.447900000000001</v>
      </c>
      <c r="Y707" s="48">
        <v>0</v>
      </c>
      <c r="Z707" s="48">
        <v>0</v>
      </c>
      <c r="AA707" s="49">
        <f t="shared" si="119"/>
        <v>15.74109</v>
      </c>
      <c r="AB707" s="49">
        <f t="shared" si="120"/>
        <v>15.74109</v>
      </c>
      <c r="AC707" s="49">
        <v>6.3538600000000001</v>
      </c>
      <c r="AD707" s="49">
        <v>1.8559400000000001</v>
      </c>
      <c r="AE707" s="49">
        <v>0.98315000000000008</v>
      </c>
      <c r="AF707" s="49">
        <v>0.16281999999999999</v>
      </c>
      <c r="AG707" s="49">
        <v>0</v>
      </c>
      <c r="AH707" s="49">
        <v>0</v>
      </c>
      <c r="AI707" s="49">
        <v>0</v>
      </c>
      <c r="AJ707" s="49">
        <v>0</v>
      </c>
      <c r="AK707" s="49">
        <v>0</v>
      </c>
      <c r="AL707" s="49">
        <v>0</v>
      </c>
      <c r="AM707" s="49">
        <v>0</v>
      </c>
      <c r="AN707" s="49">
        <v>0</v>
      </c>
      <c r="AO707" s="49">
        <v>0</v>
      </c>
      <c r="AP707" s="49">
        <v>6.3853200000000001</v>
      </c>
      <c r="AQ707" s="47" t="s">
        <v>1988</v>
      </c>
      <c r="AR707" s="48">
        <v>343.20148</v>
      </c>
      <c r="AT707" s="46" t="s">
        <v>1443</v>
      </c>
      <c r="AU707" s="45">
        <v>0</v>
      </c>
      <c r="AV707" s="44" t="s">
        <v>3951</v>
      </c>
      <c r="AW707" s="43">
        <v>44078</v>
      </c>
      <c r="AX707" s="42">
        <v>0.45833000000000002</v>
      </c>
      <c r="AY707" s="41">
        <v>15</v>
      </c>
      <c r="AZ707" s="40"/>
      <c r="BA707" s="40"/>
      <c r="BB707" s="40"/>
      <c r="BC707" s="40"/>
      <c r="BD707" s="40"/>
      <c r="BE707" s="40"/>
      <c r="BF707" s="39" t="s">
        <v>2693</v>
      </c>
      <c r="BG707" s="38">
        <v>44895</v>
      </c>
      <c r="BK707" s="37"/>
      <c r="BL707" s="37"/>
      <c r="BM707" s="37"/>
      <c r="BN707" s="32"/>
      <c r="BP707" s="36"/>
      <c r="BQ707" s="36"/>
      <c r="BR707" s="36"/>
      <c r="CE707" s="35">
        <f t="shared" si="121"/>
        <v>0</v>
      </c>
      <c r="CF707" s="33">
        <f t="shared" si="122"/>
        <v>0</v>
      </c>
      <c r="CG707" s="34">
        <f t="shared" si="123"/>
        <v>46.63167</v>
      </c>
      <c r="CH707" s="33">
        <f t="shared" si="124"/>
        <v>252.38082</v>
      </c>
    </row>
    <row r="708" spans="1:86" ht="60" customHeight="1" x14ac:dyDescent="0.25">
      <c r="A708" s="53">
        <v>0</v>
      </c>
      <c r="B708" s="52" t="s">
        <v>2683</v>
      </c>
      <c r="C708" s="51">
        <v>300000004524</v>
      </c>
      <c r="D708" s="51">
        <v>1020205859</v>
      </c>
      <c r="E708" s="50" t="s">
        <v>2900</v>
      </c>
      <c r="F708" s="48">
        <v>0</v>
      </c>
      <c r="G708" s="48">
        <v>0</v>
      </c>
      <c r="H708" s="48">
        <v>0</v>
      </c>
      <c r="I708" s="48">
        <v>0</v>
      </c>
      <c r="J708" s="48">
        <v>0</v>
      </c>
      <c r="K708" s="48">
        <v>0</v>
      </c>
      <c r="L708" s="48">
        <v>0</v>
      </c>
      <c r="M708" s="48">
        <v>0</v>
      </c>
      <c r="N708" s="48">
        <v>0</v>
      </c>
      <c r="O708" s="48">
        <f t="shared" si="117"/>
        <v>17.22289</v>
      </c>
      <c r="P708" s="48">
        <f t="shared" si="118"/>
        <v>17.22289</v>
      </c>
      <c r="Q708" s="48">
        <v>17.22289</v>
      </c>
      <c r="R708" s="48">
        <v>17.22289</v>
      </c>
      <c r="S708" s="48">
        <v>0</v>
      </c>
      <c r="T708" s="48">
        <v>0</v>
      </c>
      <c r="U708" s="48">
        <v>17.22289</v>
      </c>
      <c r="V708" s="48">
        <v>17.22289</v>
      </c>
      <c r="W708" s="48">
        <v>0</v>
      </c>
      <c r="X708" s="48">
        <v>0</v>
      </c>
      <c r="Y708" s="48">
        <v>0</v>
      </c>
      <c r="Z708" s="48">
        <v>0</v>
      </c>
      <c r="AA708" s="49">
        <f t="shared" si="119"/>
        <v>0</v>
      </c>
      <c r="AB708" s="49">
        <f t="shared" si="120"/>
        <v>0</v>
      </c>
      <c r="AC708" s="49">
        <v>0</v>
      </c>
      <c r="AD708" s="49">
        <v>0</v>
      </c>
      <c r="AE708" s="49">
        <v>0</v>
      </c>
      <c r="AF708" s="49">
        <v>0</v>
      </c>
      <c r="AG708" s="49">
        <v>0</v>
      </c>
      <c r="AH708" s="49">
        <v>0</v>
      </c>
      <c r="AI708" s="49">
        <v>0</v>
      </c>
      <c r="AJ708" s="49">
        <v>0</v>
      </c>
      <c r="AK708" s="49">
        <v>0</v>
      </c>
      <c r="AL708" s="49">
        <v>0</v>
      </c>
      <c r="AM708" s="49">
        <v>0</v>
      </c>
      <c r="AN708" s="49">
        <v>0</v>
      </c>
      <c r="AO708" s="49">
        <v>0</v>
      </c>
      <c r="AP708" s="49">
        <v>0</v>
      </c>
      <c r="AQ708" s="47" t="s">
        <v>3952</v>
      </c>
      <c r="AR708" s="48">
        <v>0</v>
      </c>
      <c r="AT708" s="46" t="s">
        <v>1443</v>
      </c>
      <c r="AU708" s="45">
        <v>0</v>
      </c>
      <c r="AV708" s="44" t="s">
        <v>3953</v>
      </c>
      <c r="AW708" s="43">
        <v>44187</v>
      </c>
      <c r="AX708" s="42">
        <v>0.45833000000000002</v>
      </c>
      <c r="AY708" s="41">
        <v>15</v>
      </c>
      <c r="AZ708" s="40"/>
      <c r="BA708" s="40"/>
      <c r="BB708" s="40"/>
      <c r="BC708" s="40"/>
      <c r="BD708" s="40"/>
      <c r="BE708" s="40"/>
      <c r="BF708" s="39">
        <v>0</v>
      </c>
      <c r="BG708" s="38">
        <v>0</v>
      </c>
      <c r="BK708" s="37"/>
      <c r="BL708" s="37"/>
      <c r="BM708" s="37"/>
      <c r="BN708" s="32"/>
      <c r="BP708" s="36"/>
      <c r="BQ708" s="36"/>
      <c r="BR708" s="36"/>
      <c r="CE708" s="35">
        <f t="shared" si="121"/>
        <v>0</v>
      </c>
      <c r="CF708" s="33">
        <f t="shared" si="122"/>
        <v>0</v>
      </c>
      <c r="CG708" s="34">
        <f t="shared" si="123"/>
        <v>17.22289</v>
      </c>
      <c r="CH708" s="33">
        <f t="shared" si="124"/>
        <v>0</v>
      </c>
    </row>
    <row r="709" spans="1:86" ht="105" customHeight="1" x14ac:dyDescent="0.25">
      <c r="A709" s="53">
        <v>0</v>
      </c>
      <c r="B709" s="52" t="s">
        <v>2683</v>
      </c>
      <c r="C709" s="51">
        <v>300000004529</v>
      </c>
      <c r="D709" s="51">
        <v>1020207591</v>
      </c>
      <c r="E709" s="50" t="s">
        <v>2901</v>
      </c>
      <c r="F709" s="48">
        <v>0</v>
      </c>
      <c r="G709" s="48">
        <v>0</v>
      </c>
      <c r="H709" s="48">
        <v>0</v>
      </c>
      <c r="I709" s="48">
        <v>0</v>
      </c>
      <c r="J709" s="48">
        <v>0</v>
      </c>
      <c r="K709" s="48">
        <v>0</v>
      </c>
      <c r="L709" s="48">
        <v>0</v>
      </c>
      <c r="M709" s="48">
        <v>0</v>
      </c>
      <c r="N709" s="48">
        <v>0</v>
      </c>
      <c r="O709" s="48">
        <f t="shared" si="117"/>
        <v>2.99526</v>
      </c>
      <c r="P709" s="48">
        <f t="shared" si="118"/>
        <v>2.99526</v>
      </c>
      <c r="Q709" s="48">
        <v>2.99526</v>
      </c>
      <c r="R709" s="48">
        <v>2.99526</v>
      </c>
      <c r="S709" s="48">
        <v>0</v>
      </c>
      <c r="T709" s="48">
        <v>0</v>
      </c>
      <c r="U709" s="48">
        <v>2.99526</v>
      </c>
      <c r="V709" s="48">
        <v>2.99526</v>
      </c>
      <c r="W709" s="48">
        <v>0</v>
      </c>
      <c r="X709" s="48">
        <v>0</v>
      </c>
      <c r="Y709" s="48">
        <v>0</v>
      </c>
      <c r="Z709" s="48">
        <v>0</v>
      </c>
      <c r="AA709" s="49">
        <f t="shared" si="119"/>
        <v>0</v>
      </c>
      <c r="AB709" s="49">
        <f t="shared" si="120"/>
        <v>0</v>
      </c>
      <c r="AC709" s="49">
        <v>0</v>
      </c>
      <c r="AD709" s="49">
        <v>0</v>
      </c>
      <c r="AE709" s="49">
        <v>0</v>
      </c>
      <c r="AF709" s="49">
        <v>0</v>
      </c>
      <c r="AG709" s="49">
        <v>0</v>
      </c>
      <c r="AH709" s="49">
        <v>0</v>
      </c>
      <c r="AI709" s="49">
        <v>0</v>
      </c>
      <c r="AJ709" s="49">
        <v>0</v>
      </c>
      <c r="AK709" s="49">
        <v>0</v>
      </c>
      <c r="AL709" s="49">
        <v>0</v>
      </c>
      <c r="AM709" s="49">
        <v>0</v>
      </c>
      <c r="AN709" s="49">
        <v>0</v>
      </c>
      <c r="AO709" s="49">
        <v>0</v>
      </c>
      <c r="AP709" s="49">
        <v>0</v>
      </c>
      <c r="AQ709" s="47" t="s">
        <v>3954</v>
      </c>
      <c r="AR709" s="48">
        <v>0</v>
      </c>
      <c r="AT709" s="46" t="s">
        <v>1443</v>
      </c>
      <c r="AU709" s="45">
        <v>0</v>
      </c>
      <c r="AV709" s="44" t="s">
        <v>3955</v>
      </c>
      <c r="AW709" s="43" t="s">
        <v>3956</v>
      </c>
      <c r="AX709" s="42" t="s">
        <v>3957</v>
      </c>
      <c r="AY709" s="41" t="s">
        <v>3958</v>
      </c>
      <c r="AZ709" s="40"/>
      <c r="BA709" s="40"/>
      <c r="BB709" s="40"/>
      <c r="BC709" s="40"/>
      <c r="BD709" s="40"/>
      <c r="BE709" s="40"/>
      <c r="BF709" s="39">
        <v>0</v>
      </c>
      <c r="BG709" s="38">
        <v>0</v>
      </c>
      <c r="BK709" s="37"/>
      <c r="BL709" s="37"/>
      <c r="BM709" s="37"/>
      <c r="BN709" s="32"/>
      <c r="BP709" s="36"/>
      <c r="BQ709" s="36"/>
      <c r="BR709" s="36"/>
      <c r="CE709" s="35">
        <f t="shared" si="121"/>
        <v>0</v>
      </c>
      <c r="CF709" s="33">
        <f t="shared" si="122"/>
        <v>0</v>
      </c>
      <c r="CG709" s="34">
        <f t="shared" si="123"/>
        <v>2.99526</v>
      </c>
      <c r="CH709" s="33">
        <f t="shared" si="124"/>
        <v>0</v>
      </c>
    </row>
    <row r="710" spans="1:86" ht="15" customHeight="1" x14ac:dyDescent="0.25">
      <c r="A710" s="53">
        <v>0</v>
      </c>
      <c r="B710" s="52">
        <v>0</v>
      </c>
      <c r="C710" s="51">
        <v>0</v>
      </c>
      <c r="D710" s="51">
        <v>0</v>
      </c>
      <c r="E710" s="50">
        <v>0</v>
      </c>
      <c r="F710" s="48">
        <v>0</v>
      </c>
      <c r="G710" s="48">
        <v>0</v>
      </c>
      <c r="H710" s="48">
        <v>0</v>
      </c>
      <c r="I710" s="48">
        <v>0</v>
      </c>
      <c r="J710" s="48">
        <v>0</v>
      </c>
      <c r="K710" s="48">
        <v>0</v>
      </c>
      <c r="L710" s="48">
        <v>0</v>
      </c>
      <c r="M710" s="48">
        <v>0</v>
      </c>
      <c r="N710" s="48">
        <v>0</v>
      </c>
      <c r="O710" s="48">
        <f t="shared" si="117"/>
        <v>0</v>
      </c>
      <c r="P710" s="48">
        <f t="shared" si="118"/>
        <v>0</v>
      </c>
      <c r="Q710" s="48">
        <v>0</v>
      </c>
      <c r="R710" s="48">
        <v>0</v>
      </c>
      <c r="S710" s="48">
        <v>0</v>
      </c>
      <c r="T710" s="48">
        <v>0</v>
      </c>
      <c r="U710" s="48">
        <v>0</v>
      </c>
      <c r="V710" s="48">
        <v>0</v>
      </c>
      <c r="W710" s="48">
        <v>0</v>
      </c>
      <c r="X710" s="48">
        <v>0</v>
      </c>
      <c r="Y710" s="48">
        <v>0</v>
      </c>
      <c r="Z710" s="48">
        <v>0</v>
      </c>
      <c r="AA710" s="49">
        <f t="shared" si="119"/>
        <v>0</v>
      </c>
      <c r="AB710" s="49">
        <f t="shared" si="120"/>
        <v>0</v>
      </c>
      <c r="AC710" s="49">
        <v>0</v>
      </c>
      <c r="AD710" s="49">
        <v>0</v>
      </c>
      <c r="AE710" s="49">
        <v>0</v>
      </c>
      <c r="AF710" s="49">
        <v>0</v>
      </c>
      <c r="AG710" s="49">
        <v>0</v>
      </c>
      <c r="AH710" s="49">
        <v>0</v>
      </c>
      <c r="AI710" s="49">
        <v>0</v>
      </c>
      <c r="AJ710" s="49">
        <v>0</v>
      </c>
      <c r="AK710" s="49">
        <v>0</v>
      </c>
      <c r="AL710" s="49">
        <v>0</v>
      </c>
      <c r="AM710" s="49">
        <v>0</v>
      </c>
      <c r="AN710" s="49">
        <v>0</v>
      </c>
      <c r="AO710" s="49">
        <v>0</v>
      </c>
      <c r="AP710" s="49">
        <v>0</v>
      </c>
      <c r="AQ710" s="47">
        <v>0</v>
      </c>
      <c r="AR710" s="48">
        <v>0</v>
      </c>
      <c r="AT710" s="46">
        <v>0</v>
      </c>
      <c r="AU710" s="45">
        <v>0</v>
      </c>
      <c r="AV710" s="44">
        <v>0</v>
      </c>
      <c r="AW710" s="43">
        <v>0</v>
      </c>
      <c r="AX710" s="42">
        <v>0</v>
      </c>
      <c r="AY710" s="41">
        <v>0</v>
      </c>
      <c r="AZ710" s="40"/>
      <c r="BA710" s="40"/>
      <c r="BB710" s="40"/>
      <c r="BC710" s="40"/>
      <c r="BD710" s="40"/>
      <c r="BE710" s="40"/>
      <c r="BF710" s="39">
        <v>0</v>
      </c>
      <c r="BG710" s="38">
        <v>0</v>
      </c>
      <c r="BK710" s="37"/>
      <c r="BL710" s="37"/>
      <c r="BM710" s="37"/>
      <c r="BN710" s="32"/>
      <c r="BP710" s="36"/>
      <c r="BQ710" s="36"/>
      <c r="BR710" s="36"/>
      <c r="CE710" s="35">
        <f t="shared" si="121"/>
        <v>0</v>
      </c>
      <c r="CF710" s="33">
        <f t="shared" si="122"/>
        <v>0</v>
      </c>
      <c r="CG710" s="34">
        <f t="shared" si="123"/>
        <v>0</v>
      </c>
      <c r="CH710" s="33">
        <f t="shared" si="124"/>
        <v>0</v>
      </c>
    </row>
    <row r="711" spans="1:86" ht="60" customHeight="1" x14ac:dyDescent="0.25">
      <c r="A711" s="53">
        <v>0</v>
      </c>
      <c r="B711" s="52" t="s">
        <v>2683</v>
      </c>
      <c r="C711" s="51">
        <v>300000004501</v>
      </c>
      <c r="D711" s="51">
        <v>1020206884</v>
      </c>
      <c r="E711" s="50" t="s">
        <v>2902</v>
      </c>
      <c r="F711" s="48">
        <v>0</v>
      </c>
      <c r="G711" s="48">
        <v>0</v>
      </c>
      <c r="H711" s="48">
        <v>0</v>
      </c>
      <c r="I711" s="48">
        <v>0</v>
      </c>
      <c r="J711" s="48">
        <v>0</v>
      </c>
      <c r="K711" s="48">
        <v>0</v>
      </c>
      <c r="L711" s="48">
        <v>0</v>
      </c>
      <c r="M711" s="48">
        <v>0</v>
      </c>
      <c r="N711" s="48">
        <v>0</v>
      </c>
      <c r="O711" s="48">
        <f t="shared" si="117"/>
        <v>256.49037999999996</v>
      </c>
      <c r="P711" s="48">
        <f t="shared" si="118"/>
        <v>256.49037999999996</v>
      </c>
      <c r="Q711" s="48">
        <v>186.78389999999999</v>
      </c>
      <c r="R711" s="48">
        <v>186.78389999999999</v>
      </c>
      <c r="S711" s="48">
        <v>0</v>
      </c>
      <c r="T711" s="48">
        <v>0</v>
      </c>
      <c r="U711" s="48">
        <v>186.78389999999999</v>
      </c>
      <c r="V711" s="48">
        <v>186.78389999999999</v>
      </c>
      <c r="W711" s="48">
        <v>0</v>
      </c>
      <c r="X711" s="48">
        <v>0</v>
      </c>
      <c r="Y711" s="48">
        <v>0</v>
      </c>
      <c r="Z711" s="48">
        <v>0</v>
      </c>
      <c r="AA711" s="49">
        <f t="shared" si="119"/>
        <v>69.706479999999999</v>
      </c>
      <c r="AB711" s="49">
        <f t="shared" si="120"/>
        <v>69.706479999999999</v>
      </c>
      <c r="AC711" s="49">
        <v>10.42897</v>
      </c>
      <c r="AD711" s="49">
        <v>2.9843199999999999</v>
      </c>
      <c r="AE711" s="49">
        <v>56.01061</v>
      </c>
      <c r="AF711" s="49">
        <v>0.28258</v>
      </c>
      <c r="AG711" s="49">
        <v>0</v>
      </c>
      <c r="AH711" s="49">
        <v>0</v>
      </c>
      <c r="AI711" s="49">
        <v>0</v>
      </c>
      <c r="AJ711" s="49">
        <v>0</v>
      </c>
      <c r="AK711" s="49">
        <v>0</v>
      </c>
      <c r="AL711" s="49">
        <v>0</v>
      </c>
      <c r="AM711" s="49">
        <v>0</v>
      </c>
      <c r="AN711" s="49">
        <v>0</v>
      </c>
      <c r="AO711" s="49">
        <v>0</v>
      </c>
      <c r="AP711" s="49">
        <v>0</v>
      </c>
      <c r="AQ711" s="47" t="s">
        <v>3959</v>
      </c>
      <c r="AR711" s="48">
        <v>0</v>
      </c>
      <c r="AT711" s="46" t="s">
        <v>1443</v>
      </c>
      <c r="AU711" s="45">
        <v>0</v>
      </c>
      <c r="AV711" s="44" t="s">
        <v>3960</v>
      </c>
      <c r="AW711" s="43" t="s">
        <v>3961</v>
      </c>
      <c r="AX711" s="42" t="s">
        <v>3250</v>
      </c>
      <c r="AY711" s="41" t="s">
        <v>1444</v>
      </c>
      <c r="AZ711" s="40"/>
      <c r="BA711" s="40"/>
      <c r="BB711" s="40"/>
      <c r="BC711" s="40"/>
      <c r="BD711" s="40"/>
      <c r="BE711" s="40"/>
      <c r="BF711" s="39">
        <v>0</v>
      </c>
      <c r="BG711" s="38">
        <v>0</v>
      </c>
      <c r="BK711" s="37"/>
      <c r="BL711" s="37"/>
      <c r="BM711" s="37"/>
      <c r="BN711" s="32"/>
      <c r="BP711" s="36"/>
      <c r="BQ711" s="36"/>
      <c r="BR711" s="36"/>
      <c r="CE711" s="35">
        <f t="shared" si="121"/>
        <v>0</v>
      </c>
      <c r="CF711" s="33">
        <f t="shared" si="122"/>
        <v>0</v>
      </c>
      <c r="CG711" s="34">
        <f t="shared" si="123"/>
        <v>186.78389999999999</v>
      </c>
      <c r="CH711" s="33">
        <f t="shared" si="124"/>
        <v>0</v>
      </c>
    </row>
    <row r="712" spans="1:86" ht="60" customHeight="1" x14ac:dyDescent="0.25">
      <c r="A712" s="53">
        <v>0</v>
      </c>
      <c r="B712" s="52" t="s">
        <v>2683</v>
      </c>
      <c r="C712" s="51">
        <v>300000004539</v>
      </c>
      <c r="D712" s="51">
        <v>1020207002</v>
      </c>
      <c r="E712" s="50" t="s">
        <v>2903</v>
      </c>
      <c r="F712" s="48">
        <v>0</v>
      </c>
      <c r="G712" s="48">
        <v>0</v>
      </c>
      <c r="H712" s="48">
        <v>0</v>
      </c>
      <c r="I712" s="48">
        <v>0</v>
      </c>
      <c r="J712" s="48">
        <v>0</v>
      </c>
      <c r="K712" s="48">
        <v>0</v>
      </c>
      <c r="L712" s="48">
        <v>0</v>
      </c>
      <c r="M712" s="48">
        <v>0</v>
      </c>
      <c r="N712" s="48">
        <v>0</v>
      </c>
      <c r="O712" s="48">
        <f t="shared" si="117"/>
        <v>75.790010000000009</v>
      </c>
      <c r="P712" s="48">
        <f t="shared" si="118"/>
        <v>75.790010000000009</v>
      </c>
      <c r="Q712" s="48">
        <v>5.9905200000000001</v>
      </c>
      <c r="R712" s="48">
        <v>5.9905200000000001</v>
      </c>
      <c r="S712" s="48">
        <v>0</v>
      </c>
      <c r="T712" s="48">
        <v>0</v>
      </c>
      <c r="U712" s="48">
        <v>5.9905200000000001</v>
      </c>
      <c r="V712" s="48">
        <v>5.9905200000000001</v>
      </c>
      <c r="W712" s="48">
        <v>0</v>
      </c>
      <c r="X712" s="48">
        <v>0</v>
      </c>
      <c r="Y712" s="48">
        <v>0</v>
      </c>
      <c r="Z712" s="48">
        <v>0</v>
      </c>
      <c r="AA712" s="49">
        <f t="shared" si="119"/>
        <v>69.799490000000006</v>
      </c>
      <c r="AB712" s="49">
        <f t="shared" si="120"/>
        <v>69.799490000000006</v>
      </c>
      <c r="AC712" s="49">
        <v>5.16364</v>
      </c>
      <c r="AD712" s="49">
        <v>1.4776100000000001</v>
      </c>
      <c r="AE712" s="49">
        <v>63.018329999999999</v>
      </c>
      <c r="AF712" s="49">
        <v>0.13991000000000001</v>
      </c>
      <c r="AG712" s="49">
        <v>0</v>
      </c>
      <c r="AH712" s="49">
        <v>0</v>
      </c>
      <c r="AI712" s="49">
        <v>0</v>
      </c>
      <c r="AJ712" s="49">
        <v>0</v>
      </c>
      <c r="AK712" s="49">
        <v>0</v>
      </c>
      <c r="AL712" s="49">
        <v>0</v>
      </c>
      <c r="AM712" s="49">
        <v>0</v>
      </c>
      <c r="AN712" s="49">
        <v>0</v>
      </c>
      <c r="AO712" s="49">
        <v>0</v>
      </c>
      <c r="AP712" s="49">
        <v>0</v>
      </c>
      <c r="AQ712" s="47" t="s">
        <v>3962</v>
      </c>
      <c r="AR712" s="48">
        <v>0</v>
      </c>
      <c r="AT712" s="46" t="s">
        <v>1443</v>
      </c>
      <c r="AU712" s="45">
        <v>0</v>
      </c>
      <c r="AV712" s="44" t="s">
        <v>3963</v>
      </c>
      <c r="AW712" s="43">
        <v>44560</v>
      </c>
      <c r="AX712" s="42">
        <v>0.45833000000000002</v>
      </c>
      <c r="AY712" s="41">
        <v>15</v>
      </c>
      <c r="AZ712" s="40"/>
      <c r="BA712" s="40"/>
      <c r="BB712" s="40"/>
      <c r="BC712" s="40"/>
      <c r="BD712" s="40"/>
      <c r="BE712" s="40"/>
      <c r="BF712" s="39">
        <v>0</v>
      </c>
      <c r="BG712" s="38">
        <v>0</v>
      </c>
      <c r="BK712" s="37"/>
      <c r="BL712" s="37"/>
      <c r="BM712" s="37"/>
      <c r="BN712" s="32"/>
      <c r="BP712" s="36"/>
      <c r="BQ712" s="36"/>
      <c r="BR712" s="36"/>
      <c r="CE712" s="35">
        <f t="shared" si="121"/>
        <v>0</v>
      </c>
      <c r="CF712" s="33">
        <f t="shared" si="122"/>
        <v>0</v>
      </c>
      <c r="CG712" s="34">
        <f t="shared" si="123"/>
        <v>5.9905200000000001</v>
      </c>
      <c r="CH712" s="33">
        <f t="shared" si="124"/>
        <v>0</v>
      </c>
    </row>
    <row r="713" spans="1:86" ht="60" customHeight="1" x14ac:dyDescent="0.25">
      <c r="A713" s="53">
        <v>0</v>
      </c>
      <c r="B713" s="52" t="s">
        <v>2683</v>
      </c>
      <c r="C713" s="51">
        <v>300000004493</v>
      </c>
      <c r="D713" s="51">
        <v>1020205248</v>
      </c>
      <c r="E713" s="50" t="s">
        <v>2904</v>
      </c>
      <c r="F713" s="48">
        <v>0</v>
      </c>
      <c r="G713" s="48">
        <v>0</v>
      </c>
      <c r="H713" s="48">
        <v>0</v>
      </c>
      <c r="I713" s="48">
        <v>0</v>
      </c>
      <c r="J713" s="48">
        <v>0</v>
      </c>
      <c r="K713" s="48">
        <v>0</v>
      </c>
      <c r="L713" s="48">
        <v>0</v>
      </c>
      <c r="M713" s="48">
        <v>0</v>
      </c>
      <c r="N713" s="48">
        <v>0</v>
      </c>
      <c r="O713" s="48">
        <f t="shared" si="117"/>
        <v>2.99526</v>
      </c>
      <c r="P713" s="48">
        <f t="shared" si="118"/>
        <v>2.99526</v>
      </c>
      <c r="Q713" s="48">
        <v>2.99526</v>
      </c>
      <c r="R713" s="48">
        <v>2.99526</v>
      </c>
      <c r="S713" s="48">
        <v>0</v>
      </c>
      <c r="T713" s="48">
        <v>0</v>
      </c>
      <c r="U713" s="48">
        <v>2.99526</v>
      </c>
      <c r="V713" s="48">
        <v>2.99526</v>
      </c>
      <c r="W713" s="48">
        <v>0</v>
      </c>
      <c r="X713" s="48">
        <v>0</v>
      </c>
      <c r="Y713" s="48">
        <v>0</v>
      </c>
      <c r="Z713" s="48">
        <v>0</v>
      </c>
      <c r="AA713" s="49">
        <f t="shared" si="119"/>
        <v>0</v>
      </c>
      <c r="AB713" s="49">
        <f t="shared" si="120"/>
        <v>0</v>
      </c>
      <c r="AC713" s="49">
        <v>0</v>
      </c>
      <c r="AD713" s="49">
        <v>0</v>
      </c>
      <c r="AE713" s="49">
        <v>0</v>
      </c>
      <c r="AF713" s="49">
        <v>0</v>
      </c>
      <c r="AG713" s="49">
        <v>0</v>
      </c>
      <c r="AH713" s="49">
        <v>0</v>
      </c>
      <c r="AI713" s="49">
        <v>0</v>
      </c>
      <c r="AJ713" s="49">
        <v>0</v>
      </c>
      <c r="AK713" s="49">
        <v>0</v>
      </c>
      <c r="AL713" s="49">
        <v>0</v>
      </c>
      <c r="AM713" s="49">
        <v>0</v>
      </c>
      <c r="AN713" s="49">
        <v>0</v>
      </c>
      <c r="AO713" s="49">
        <v>0</v>
      </c>
      <c r="AP713" s="49">
        <v>0</v>
      </c>
      <c r="AQ713" s="47" t="s">
        <v>3964</v>
      </c>
      <c r="AR713" s="48">
        <v>0</v>
      </c>
      <c r="AT713" s="46" t="s">
        <v>1443</v>
      </c>
      <c r="AU713" s="45">
        <v>0</v>
      </c>
      <c r="AV713" s="44" t="s">
        <v>3965</v>
      </c>
      <c r="AW713" s="43">
        <v>43853</v>
      </c>
      <c r="AX713" s="42">
        <v>0.45833000000000002</v>
      </c>
      <c r="AY713" s="41">
        <v>14</v>
      </c>
      <c r="AZ713" s="40"/>
      <c r="BA713" s="40"/>
      <c r="BB713" s="40"/>
      <c r="BC713" s="40"/>
      <c r="BD713" s="40"/>
      <c r="BE713" s="40"/>
      <c r="BF713" s="39">
        <v>0</v>
      </c>
      <c r="BG713" s="38">
        <v>0</v>
      </c>
      <c r="BK713" s="37"/>
      <c r="BL713" s="37"/>
      <c r="BM713" s="37"/>
      <c r="BN713" s="32"/>
      <c r="BP713" s="36"/>
      <c r="BQ713" s="36"/>
      <c r="BR713" s="36"/>
      <c r="CE713" s="35">
        <f t="shared" si="121"/>
        <v>0</v>
      </c>
      <c r="CF713" s="33">
        <f t="shared" si="122"/>
        <v>0</v>
      </c>
      <c r="CG713" s="34">
        <f t="shared" si="123"/>
        <v>2.99526</v>
      </c>
      <c r="CH713" s="33">
        <f t="shared" si="124"/>
        <v>0</v>
      </c>
    </row>
    <row r="714" spans="1:86" ht="60" customHeight="1" x14ac:dyDescent="0.25">
      <c r="A714" s="53">
        <v>0</v>
      </c>
      <c r="B714" s="52" t="s">
        <v>2683</v>
      </c>
      <c r="C714" s="51">
        <v>300000004502</v>
      </c>
      <c r="D714" s="51">
        <v>1020306341</v>
      </c>
      <c r="E714" s="50" t="s">
        <v>2905</v>
      </c>
      <c r="F714" s="48">
        <v>0</v>
      </c>
      <c r="G714" s="48">
        <v>0</v>
      </c>
      <c r="H714" s="48">
        <v>0</v>
      </c>
      <c r="I714" s="48">
        <v>0</v>
      </c>
      <c r="J714" s="48">
        <v>0</v>
      </c>
      <c r="K714" s="48">
        <v>0</v>
      </c>
      <c r="L714" s="48">
        <v>0</v>
      </c>
      <c r="M714" s="48">
        <v>0</v>
      </c>
      <c r="N714" s="48">
        <v>0</v>
      </c>
      <c r="O714" s="48">
        <f t="shared" si="117"/>
        <v>128.62443000000002</v>
      </c>
      <c r="P714" s="48">
        <f t="shared" si="118"/>
        <v>120.17610000000001</v>
      </c>
      <c r="Q714" s="48">
        <v>8.2370300000000007</v>
      </c>
      <c r="R714" s="48">
        <v>8.2370300000000007</v>
      </c>
      <c r="S714" s="48">
        <v>0</v>
      </c>
      <c r="T714" s="48">
        <v>0</v>
      </c>
      <c r="U714" s="48">
        <v>8.2370300000000007</v>
      </c>
      <c r="V714" s="48">
        <v>8.2370300000000007</v>
      </c>
      <c r="W714" s="48">
        <v>0</v>
      </c>
      <c r="X714" s="48">
        <v>0</v>
      </c>
      <c r="Y714" s="48">
        <v>50.69</v>
      </c>
      <c r="Z714" s="48">
        <v>42.241669999999999</v>
      </c>
      <c r="AA714" s="49">
        <f t="shared" si="119"/>
        <v>69.697400000000002</v>
      </c>
      <c r="AB714" s="49">
        <f t="shared" si="120"/>
        <v>69.697400000000002</v>
      </c>
      <c r="AC714" s="49">
        <v>13.93468</v>
      </c>
      <c r="AD714" s="49">
        <v>4.0711899999999996</v>
      </c>
      <c r="AE714" s="49">
        <v>51.334679999999999</v>
      </c>
      <c r="AF714" s="49">
        <v>0.35685</v>
      </c>
      <c r="AG714" s="49">
        <v>0</v>
      </c>
      <c r="AH714" s="49">
        <v>0</v>
      </c>
      <c r="AI714" s="49">
        <v>0</v>
      </c>
      <c r="AJ714" s="49">
        <v>0</v>
      </c>
      <c r="AK714" s="49">
        <v>0</v>
      </c>
      <c r="AL714" s="49">
        <v>0</v>
      </c>
      <c r="AM714" s="49">
        <v>0</v>
      </c>
      <c r="AN714" s="49">
        <v>0</v>
      </c>
      <c r="AO714" s="49">
        <v>0</v>
      </c>
      <c r="AP714" s="49">
        <v>0</v>
      </c>
      <c r="AQ714" s="47" t="s">
        <v>3966</v>
      </c>
      <c r="AR714" s="48">
        <v>0</v>
      </c>
      <c r="AT714" s="46" t="s">
        <v>1443</v>
      </c>
      <c r="AU714" s="45">
        <v>0</v>
      </c>
      <c r="AV714" s="44" t="s">
        <v>3967</v>
      </c>
      <c r="AW714" s="43" t="s">
        <v>3968</v>
      </c>
      <c r="AX714" s="42" t="s">
        <v>3969</v>
      </c>
      <c r="AY714" s="41" t="s">
        <v>1473</v>
      </c>
      <c r="AZ714" s="40"/>
      <c r="BA714" s="40"/>
      <c r="BB714" s="40"/>
      <c r="BC714" s="40"/>
      <c r="BD714" s="40"/>
      <c r="BE714" s="40"/>
      <c r="BF714" s="39">
        <v>0</v>
      </c>
      <c r="BG714" s="38">
        <v>0</v>
      </c>
      <c r="BK714" s="37"/>
      <c r="BL714" s="37"/>
      <c r="BM714" s="37"/>
      <c r="BN714" s="32"/>
      <c r="BP714" s="36"/>
      <c r="BQ714" s="36"/>
      <c r="BR714" s="36"/>
      <c r="CE714" s="35">
        <f t="shared" si="121"/>
        <v>0</v>
      </c>
      <c r="CF714" s="33">
        <f t="shared" si="122"/>
        <v>0</v>
      </c>
      <c r="CG714" s="34">
        <f t="shared" si="123"/>
        <v>8.2370300000000007</v>
      </c>
      <c r="CH714" s="33">
        <f t="shared" si="124"/>
        <v>0</v>
      </c>
    </row>
    <row r="715" spans="1:86" ht="60" customHeight="1" x14ac:dyDescent="0.25">
      <c r="A715" s="53">
        <v>0</v>
      </c>
      <c r="B715" s="52" t="s">
        <v>2683</v>
      </c>
      <c r="C715" s="51">
        <v>300000004523</v>
      </c>
      <c r="D715" s="51">
        <v>1020306438</v>
      </c>
      <c r="E715" s="50" t="s">
        <v>2906</v>
      </c>
      <c r="F715" s="48">
        <v>0</v>
      </c>
      <c r="G715" s="48">
        <v>0</v>
      </c>
      <c r="H715" s="48">
        <v>0</v>
      </c>
      <c r="I715" s="48">
        <v>0</v>
      </c>
      <c r="J715" s="48">
        <v>0</v>
      </c>
      <c r="K715" s="48">
        <v>0</v>
      </c>
      <c r="L715" s="48">
        <v>0</v>
      </c>
      <c r="M715" s="48">
        <v>0</v>
      </c>
      <c r="N715" s="48">
        <v>0</v>
      </c>
      <c r="O715" s="48">
        <f t="shared" ref="O715:O778" si="127">SUM(Q715,W715,Y715,AA715)</f>
        <v>125.45518000000001</v>
      </c>
      <c r="P715" s="48">
        <f t="shared" ref="P715:P778" si="128">SUM(R715,X715,Z715,AB715)</f>
        <v>125.45518000000001</v>
      </c>
      <c r="Q715" s="48">
        <v>125.45518000000001</v>
      </c>
      <c r="R715" s="48">
        <v>125.45518000000001</v>
      </c>
      <c r="S715" s="48">
        <v>0</v>
      </c>
      <c r="T715" s="48">
        <v>0</v>
      </c>
      <c r="U715" s="48">
        <v>125.45518000000001</v>
      </c>
      <c r="V715" s="48">
        <v>125.45518000000001</v>
      </c>
      <c r="W715" s="48">
        <v>0</v>
      </c>
      <c r="X715" s="48">
        <v>0</v>
      </c>
      <c r="Y715" s="48">
        <v>0</v>
      </c>
      <c r="Z715" s="48">
        <v>0</v>
      </c>
      <c r="AA715" s="49">
        <f t="shared" ref="AA715:AA778" si="129">SUM(AC715,AD715,AE715,AF715,AG715,AI715,AK715,AM715,AN715,AP715)</f>
        <v>0</v>
      </c>
      <c r="AB715" s="49">
        <f t="shared" ref="AB715:AB778" si="130">SUM(AC715,AD715,AE715,AF715,AH715,AJ715,AL715,AM715,AO715,AP715)</f>
        <v>0</v>
      </c>
      <c r="AC715" s="49">
        <v>0</v>
      </c>
      <c r="AD715" s="49">
        <v>0</v>
      </c>
      <c r="AE715" s="49">
        <v>0</v>
      </c>
      <c r="AF715" s="49">
        <v>0</v>
      </c>
      <c r="AG715" s="49">
        <v>0</v>
      </c>
      <c r="AH715" s="49">
        <v>0</v>
      </c>
      <c r="AI715" s="49">
        <v>0</v>
      </c>
      <c r="AJ715" s="49">
        <v>0</v>
      </c>
      <c r="AK715" s="49">
        <v>0</v>
      </c>
      <c r="AL715" s="49">
        <v>0</v>
      </c>
      <c r="AM715" s="49">
        <v>0</v>
      </c>
      <c r="AN715" s="49">
        <v>0</v>
      </c>
      <c r="AO715" s="49">
        <v>0</v>
      </c>
      <c r="AP715" s="49">
        <v>0</v>
      </c>
      <c r="AQ715" s="47" t="s">
        <v>3970</v>
      </c>
      <c r="AR715" s="48">
        <v>0</v>
      </c>
      <c r="AT715" s="46" t="s">
        <v>1443</v>
      </c>
      <c r="AU715" s="45">
        <v>0</v>
      </c>
      <c r="AV715" s="44" t="s">
        <v>3971</v>
      </c>
      <c r="AW715" s="43" t="s">
        <v>3972</v>
      </c>
      <c r="AX715" s="42" t="s">
        <v>3250</v>
      </c>
      <c r="AY715" s="41" t="s">
        <v>1444</v>
      </c>
      <c r="AZ715" s="40"/>
      <c r="BA715" s="40"/>
      <c r="BB715" s="40"/>
      <c r="BC715" s="40"/>
      <c r="BD715" s="40"/>
      <c r="BE715" s="40"/>
      <c r="BF715" s="39">
        <v>0</v>
      </c>
      <c r="BG715" s="38">
        <v>0</v>
      </c>
      <c r="BK715" s="37"/>
      <c r="BL715" s="37"/>
      <c r="BM715" s="37"/>
      <c r="BN715" s="32"/>
      <c r="BP715" s="36"/>
      <c r="BQ715" s="36"/>
      <c r="BR715" s="36"/>
      <c r="CE715" s="35">
        <f t="shared" ref="CE715:CE778" si="131">R715-T715-V715</f>
        <v>0</v>
      </c>
      <c r="CF715" s="33">
        <f t="shared" ref="CF715:CF778" si="132">IF(CE715&gt;0.000001,T715,0)</f>
        <v>0</v>
      </c>
      <c r="CG715" s="34">
        <f t="shared" ref="CG715:CG778" si="133">V715</f>
        <v>125.45518000000001</v>
      </c>
      <c r="CH715" s="33">
        <f t="shared" ref="CH715:CH778" si="134">IF(CE715&gt;0.000001,0,T715)</f>
        <v>0</v>
      </c>
    </row>
    <row r="716" spans="1:86" ht="60" customHeight="1" x14ac:dyDescent="0.25">
      <c r="A716" s="53">
        <v>0</v>
      </c>
      <c r="B716" s="52" t="s">
        <v>2683</v>
      </c>
      <c r="C716" s="51">
        <v>300000004525</v>
      </c>
      <c r="D716" s="51">
        <v>1020306382</v>
      </c>
      <c r="E716" s="50" t="s">
        <v>2907</v>
      </c>
      <c r="F716" s="48">
        <v>0</v>
      </c>
      <c r="G716" s="48">
        <v>0</v>
      </c>
      <c r="H716" s="48">
        <v>0</v>
      </c>
      <c r="I716" s="48">
        <v>0</v>
      </c>
      <c r="J716" s="48">
        <v>0</v>
      </c>
      <c r="K716" s="48">
        <v>0</v>
      </c>
      <c r="L716" s="48">
        <v>0</v>
      </c>
      <c r="M716" s="48">
        <v>0</v>
      </c>
      <c r="N716" s="48">
        <v>0</v>
      </c>
      <c r="O716" s="48">
        <f t="shared" si="127"/>
        <v>121.40852</v>
      </c>
      <c r="P716" s="48">
        <f t="shared" si="128"/>
        <v>121.40852</v>
      </c>
      <c r="Q716" s="48">
        <v>51.636769999999999</v>
      </c>
      <c r="R716" s="48">
        <v>51.636769999999999</v>
      </c>
      <c r="S716" s="48">
        <v>0</v>
      </c>
      <c r="T716" s="48">
        <v>0</v>
      </c>
      <c r="U716" s="48">
        <v>51.636769999999999</v>
      </c>
      <c r="V716" s="48">
        <v>51.636769999999999</v>
      </c>
      <c r="W716" s="48">
        <v>0</v>
      </c>
      <c r="X716" s="48">
        <v>0</v>
      </c>
      <c r="Y716" s="48">
        <v>0</v>
      </c>
      <c r="Z716" s="48">
        <v>0</v>
      </c>
      <c r="AA716" s="49">
        <f t="shared" si="129"/>
        <v>69.771749999999997</v>
      </c>
      <c r="AB716" s="49">
        <f t="shared" si="130"/>
        <v>69.771749999999997</v>
      </c>
      <c r="AC716" s="49">
        <v>20.97137</v>
      </c>
      <c r="AD716" s="49">
        <v>6.1274499999999996</v>
      </c>
      <c r="AE716" s="49">
        <v>42.13597</v>
      </c>
      <c r="AF716" s="49">
        <v>0.53695999999999999</v>
      </c>
      <c r="AG716" s="49">
        <v>0</v>
      </c>
      <c r="AH716" s="49">
        <v>0</v>
      </c>
      <c r="AI716" s="49">
        <v>0</v>
      </c>
      <c r="AJ716" s="49">
        <v>0</v>
      </c>
      <c r="AK716" s="49">
        <v>0</v>
      </c>
      <c r="AL716" s="49">
        <v>0</v>
      </c>
      <c r="AM716" s="49">
        <v>0</v>
      </c>
      <c r="AN716" s="49">
        <v>0</v>
      </c>
      <c r="AO716" s="49">
        <v>0</v>
      </c>
      <c r="AP716" s="49">
        <v>0</v>
      </c>
      <c r="AQ716" s="47" t="s">
        <v>3973</v>
      </c>
      <c r="AR716" s="48">
        <v>0</v>
      </c>
      <c r="AT716" s="46" t="s">
        <v>1443</v>
      </c>
      <c r="AU716" s="45">
        <v>0</v>
      </c>
      <c r="AV716" s="44" t="s">
        <v>3974</v>
      </c>
      <c r="AW716" s="43">
        <v>44440</v>
      </c>
      <c r="AX716" s="42">
        <v>0.45833000000000002</v>
      </c>
      <c r="AY716" s="41">
        <v>6</v>
      </c>
      <c r="AZ716" s="40"/>
      <c r="BA716" s="40"/>
      <c r="BB716" s="40"/>
      <c r="BC716" s="40"/>
      <c r="BD716" s="40"/>
      <c r="BE716" s="40"/>
      <c r="BF716" s="39">
        <v>0</v>
      </c>
      <c r="BG716" s="38">
        <v>0</v>
      </c>
      <c r="BK716" s="37"/>
      <c r="BL716" s="37"/>
      <c r="BM716" s="37"/>
      <c r="BN716" s="32"/>
      <c r="BP716" s="36"/>
      <c r="BQ716" s="36"/>
      <c r="BR716" s="36"/>
      <c r="CE716" s="35">
        <f t="shared" si="131"/>
        <v>0</v>
      </c>
      <c r="CF716" s="33">
        <f t="shared" si="132"/>
        <v>0</v>
      </c>
      <c r="CG716" s="34">
        <f t="shared" si="133"/>
        <v>51.636769999999999</v>
      </c>
      <c r="CH716" s="33">
        <f t="shared" si="134"/>
        <v>0</v>
      </c>
    </row>
    <row r="717" spans="1:86" ht="60" customHeight="1" x14ac:dyDescent="0.25">
      <c r="A717" s="53">
        <v>0</v>
      </c>
      <c r="B717" s="52" t="s">
        <v>2683</v>
      </c>
      <c r="C717" s="51">
        <v>300000004508</v>
      </c>
      <c r="D717" s="51">
        <v>1020206688</v>
      </c>
      <c r="E717" s="50" t="s">
        <v>2908</v>
      </c>
      <c r="F717" s="48">
        <v>0</v>
      </c>
      <c r="G717" s="48">
        <v>0</v>
      </c>
      <c r="H717" s="48">
        <v>0</v>
      </c>
      <c r="I717" s="48">
        <v>0</v>
      </c>
      <c r="J717" s="48">
        <v>0</v>
      </c>
      <c r="K717" s="48">
        <v>0</v>
      </c>
      <c r="L717" s="48">
        <v>0</v>
      </c>
      <c r="M717" s="48">
        <v>0</v>
      </c>
      <c r="N717" s="48">
        <v>0</v>
      </c>
      <c r="O717" s="48">
        <f t="shared" si="127"/>
        <v>5.7509199999999998</v>
      </c>
      <c r="P717" s="48">
        <f t="shared" si="128"/>
        <v>5.7509199999999998</v>
      </c>
      <c r="Q717" s="48">
        <v>5.7509199999999998</v>
      </c>
      <c r="R717" s="48">
        <v>5.7509199999999998</v>
      </c>
      <c r="S717" s="48">
        <v>0</v>
      </c>
      <c r="T717" s="48">
        <v>0</v>
      </c>
      <c r="U717" s="48">
        <v>5.7509199999999998</v>
      </c>
      <c r="V717" s="48">
        <v>5.7509199999999998</v>
      </c>
      <c r="W717" s="48">
        <v>0</v>
      </c>
      <c r="X717" s="48">
        <v>0</v>
      </c>
      <c r="Y717" s="48">
        <v>0</v>
      </c>
      <c r="Z717" s="48">
        <v>0</v>
      </c>
      <c r="AA717" s="49">
        <f t="shared" si="129"/>
        <v>0</v>
      </c>
      <c r="AB717" s="49">
        <f t="shared" si="130"/>
        <v>0</v>
      </c>
      <c r="AC717" s="49">
        <v>0</v>
      </c>
      <c r="AD717" s="49">
        <v>0</v>
      </c>
      <c r="AE717" s="49">
        <v>0</v>
      </c>
      <c r="AF717" s="49">
        <v>0</v>
      </c>
      <c r="AG717" s="49">
        <v>0</v>
      </c>
      <c r="AH717" s="49">
        <v>0</v>
      </c>
      <c r="AI717" s="49">
        <v>0</v>
      </c>
      <c r="AJ717" s="49">
        <v>0</v>
      </c>
      <c r="AK717" s="49">
        <v>0</v>
      </c>
      <c r="AL717" s="49">
        <v>0</v>
      </c>
      <c r="AM717" s="49">
        <v>0</v>
      </c>
      <c r="AN717" s="49">
        <v>0</v>
      </c>
      <c r="AO717" s="49">
        <v>0</v>
      </c>
      <c r="AP717" s="49">
        <v>0</v>
      </c>
      <c r="AQ717" s="47" t="s">
        <v>3975</v>
      </c>
      <c r="AR717" s="48">
        <v>0</v>
      </c>
      <c r="AT717" s="46" t="s">
        <v>1443</v>
      </c>
      <c r="AU717" s="45">
        <v>0</v>
      </c>
      <c r="AV717" s="44" t="s">
        <v>3976</v>
      </c>
      <c r="AW717" s="43">
        <v>44454</v>
      </c>
      <c r="AX717" s="42">
        <v>0.45833000000000002</v>
      </c>
      <c r="AY717" s="41">
        <v>15</v>
      </c>
      <c r="AZ717" s="40"/>
      <c r="BA717" s="40"/>
      <c r="BB717" s="40"/>
      <c r="BC717" s="40"/>
      <c r="BD717" s="40"/>
      <c r="BE717" s="40"/>
      <c r="BF717" s="39">
        <v>0</v>
      </c>
      <c r="BG717" s="38">
        <v>0</v>
      </c>
      <c r="BK717" s="37"/>
      <c r="BL717" s="37"/>
      <c r="BM717" s="37"/>
      <c r="BN717" s="32"/>
      <c r="BP717" s="36"/>
      <c r="BQ717" s="36"/>
      <c r="BR717" s="36"/>
      <c r="CE717" s="35">
        <f t="shared" si="131"/>
        <v>0</v>
      </c>
      <c r="CF717" s="33">
        <f t="shared" si="132"/>
        <v>0</v>
      </c>
      <c r="CG717" s="34">
        <f t="shared" si="133"/>
        <v>5.7509199999999998</v>
      </c>
      <c r="CH717" s="33">
        <f t="shared" si="134"/>
        <v>0</v>
      </c>
    </row>
    <row r="718" spans="1:86" ht="45" customHeight="1" x14ac:dyDescent="0.25">
      <c r="A718" s="53">
        <v>0</v>
      </c>
      <c r="B718" s="52" t="s">
        <v>2683</v>
      </c>
      <c r="C718" s="51">
        <v>300000004505</v>
      </c>
      <c r="D718" s="51">
        <v>1020206234</v>
      </c>
      <c r="E718" s="50" t="s">
        <v>2909</v>
      </c>
      <c r="F718" s="48">
        <v>0</v>
      </c>
      <c r="G718" s="48">
        <v>0</v>
      </c>
      <c r="H718" s="48">
        <v>0</v>
      </c>
      <c r="I718" s="48">
        <v>0</v>
      </c>
      <c r="J718" s="48">
        <v>0</v>
      </c>
      <c r="K718" s="48">
        <v>0</v>
      </c>
      <c r="L718" s="48">
        <v>0</v>
      </c>
      <c r="M718" s="48">
        <v>0</v>
      </c>
      <c r="N718" s="48">
        <v>0</v>
      </c>
      <c r="O718" s="48">
        <f t="shared" si="127"/>
        <v>95.089570000000009</v>
      </c>
      <c r="P718" s="48">
        <f t="shared" si="128"/>
        <v>95.089570000000009</v>
      </c>
      <c r="Q718" s="48">
        <v>25.192810000000001</v>
      </c>
      <c r="R718" s="48">
        <v>25.192810000000001</v>
      </c>
      <c r="S718" s="48">
        <v>0</v>
      </c>
      <c r="T718" s="48">
        <v>0</v>
      </c>
      <c r="U718" s="48">
        <v>25.192810000000001</v>
      </c>
      <c r="V718" s="48">
        <v>25.192810000000001</v>
      </c>
      <c r="W718" s="48">
        <v>0</v>
      </c>
      <c r="X718" s="48">
        <v>0</v>
      </c>
      <c r="Y718" s="48">
        <v>0</v>
      </c>
      <c r="Z718" s="48">
        <v>0</v>
      </c>
      <c r="AA718" s="49">
        <f t="shared" si="129"/>
        <v>69.89676</v>
      </c>
      <c r="AB718" s="49">
        <f t="shared" si="130"/>
        <v>69.89676</v>
      </c>
      <c r="AC718" s="49">
        <v>4.1334400000000002</v>
      </c>
      <c r="AD718" s="49">
        <v>1.1828099999999999</v>
      </c>
      <c r="AE718" s="49">
        <v>64.468510000000009</v>
      </c>
      <c r="AF718" s="49">
        <v>0.112</v>
      </c>
      <c r="AG718" s="49">
        <v>0</v>
      </c>
      <c r="AH718" s="49">
        <v>0</v>
      </c>
      <c r="AI718" s="49">
        <v>0</v>
      </c>
      <c r="AJ718" s="49">
        <v>0</v>
      </c>
      <c r="AK718" s="49">
        <v>0</v>
      </c>
      <c r="AL718" s="49">
        <v>0</v>
      </c>
      <c r="AM718" s="49">
        <v>0</v>
      </c>
      <c r="AN718" s="49">
        <v>0</v>
      </c>
      <c r="AO718" s="49">
        <v>0</v>
      </c>
      <c r="AP718" s="49">
        <v>0</v>
      </c>
      <c r="AQ718" s="47" t="s">
        <v>3977</v>
      </c>
      <c r="AR718" s="48">
        <v>0</v>
      </c>
      <c r="AT718" s="46" t="s">
        <v>1443</v>
      </c>
      <c r="AU718" s="45">
        <v>0</v>
      </c>
      <c r="AV718" s="44" t="s">
        <v>3978</v>
      </c>
      <c r="AW718" s="43">
        <v>44364</v>
      </c>
      <c r="AX718" s="42">
        <v>0.45833000000000002</v>
      </c>
      <c r="AY718" s="41">
        <v>15</v>
      </c>
      <c r="AZ718" s="40"/>
      <c r="BA718" s="40"/>
      <c r="BB718" s="40"/>
      <c r="BC718" s="40"/>
      <c r="BD718" s="40"/>
      <c r="BE718" s="40"/>
      <c r="BF718" s="39">
        <v>0</v>
      </c>
      <c r="BG718" s="38">
        <v>0</v>
      </c>
      <c r="BK718" s="37"/>
      <c r="BL718" s="37"/>
      <c r="BM718" s="37"/>
      <c r="BN718" s="32"/>
      <c r="BP718" s="36"/>
      <c r="BQ718" s="36"/>
      <c r="BR718" s="36"/>
      <c r="CE718" s="35">
        <f t="shared" si="131"/>
        <v>0</v>
      </c>
      <c r="CF718" s="33">
        <f t="shared" si="132"/>
        <v>0</v>
      </c>
      <c r="CG718" s="34">
        <f t="shared" si="133"/>
        <v>25.192810000000001</v>
      </c>
      <c r="CH718" s="33">
        <f t="shared" si="134"/>
        <v>0</v>
      </c>
    </row>
    <row r="719" spans="1:86" ht="60" customHeight="1" x14ac:dyDescent="0.25">
      <c r="A719" s="53">
        <v>0</v>
      </c>
      <c r="B719" s="52" t="s">
        <v>2683</v>
      </c>
      <c r="C719" s="51">
        <v>300000004421</v>
      </c>
      <c r="D719" s="51">
        <v>1020306347</v>
      </c>
      <c r="E719" s="50" t="s">
        <v>1989</v>
      </c>
      <c r="F719" s="48">
        <v>0</v>
      </c>
      <c r="G719" s="48">
        <v>0</v>
      </c>
      <c r="H719" s="48">
        <v>0</v>
      </c>
      <c r="I719" s="48">
        <v>0</v>
      </c>
      <c r="J719" s="48">
        <v>0</v>
      </c>
      <c r="K719" s="48">
        <v>0</v>
      </c>
      <c r="L719" s="48">
        <v>0</v>
      </c>
      <c r="M719" s="48">
        <v>0</v>
      </c>
      <c r="N719" s="48">
        <v>0</v>
      </c>
      <c r="O719" s="48">
        <f t="shared" si="127"/>
        <v>159.66629</v>
      </c>
      <c r="P719" s="48">
        <f t="shared" si="128"/>
        <v>139.56546</v>
      </c>
      <c r="Q719" s="48">
        <v>122.456</v>
      </c>
      <c r="R719" s="48">
        <v>107.41329</v>
      </c>
      <c r="S719" s="48">
        <v>90.256280000000004</v>
      </c>
      <c r="T719" s="48">
        <v>75.213570000000004</v>
      </c>
      <c r="U719" s="48">
        <v>32.199719999999999</v>
      </c>
      <c r="V719" s="48">
        <v>32.199719999999999</v>
      </c>
      <c r="W719" s="48">
        <v>30.348700000000001</v>
      </c>
      <c r="X719" s="48">
        <v>25.290579999999999</v>
      </c>
      <c r="Y719" s="48">
        <v>0</v>
      </c>
      <c r="Z719" s="48">
        <v>0</v>
      </c>
      <c r="AA719" s="49">
        <f t="shared" si="129"/>
        <v>6.8615899999999996</v>
      </c>
      <c r="AB719" s="49">
        <f t="shared" si="130"/>
        <v>6.8615899999999996</v>
      </c>
      <c r="AC719" s="49">
        <v>2.6574900000000001</v>
      </c>
      <c r="AD719" s="49">
        <v>0.77686999999999995</v>
      </c>
      <c r="AE719" s="49">
        <v>0.41300999999999999</v>
      </c>
      <c r="AF719" s="49">
        <v>6.794E-2</v>
      </c>
      <c r="AG719" s="49">
        <v>0</v>
      </c>
      <c r="AH719" s="49">
        <v>0</v>
      </c>
      <c r="AI719" s="49">
        <v>0</v>
      </c>
      <c r="AJ719" s="49">
        <v>0</v>
      </c>
      <c r="AK719" s="49">
        <v>0</v>
      </c>
      <c r="AL719" s="49">
        <v>0</v>
      </c>
      <c r="AM719" s="49">
        <v>0</v>
      </c>
      <c r="AN719" s="49">
        <v>0</v>
      </c>
      <c r="AO719" s="49">
        <v>0</v>
      </c>
      <c r="AP719" s="49">
        <v>2.9462799999999998</v>
      </c>
      <c r="AQ719" s="47" t="s">
        <v>1990</v>
      </c>
      <c r="AR719" s="48">
        <v>139.56546</v>
      </c>
      <c r="AT719" s="46" t="s">
        <v>1651</v>
      </c>
      <c r="AU719" s="45">
        <v>1</v>
      </c>
      <c r="AV719" s="44" t="s">
        <v>3979</v>
      </c>
      <c r="AW719" s="43">
        <v>44354</v>
      </c>
      <c r="AX719" s="42">
        <v>39.736350000000002</v>
      </c>
      <c r="AY719" s="41">
        <v>15</v>
      </c>
      <c r="AZ719" s="40"/>
      <c r="BA719" s="40"/>
      <c r="BB719" s="40"/>
      <c r="BC719" s="40"/>
      <c r="BD719" s="40"/>
      <c r="BE719" s="40"/>
      <c r="BF719" s="39" t="s">
        <v>2693</v>
      </c>
      <c r="BG719" s="38">
        <v>44865</v>
      </c>
      <c r="BK719" s="37"/>
      <c r="BL719" s="37"/>
      <c r="BM719" s="37"/>
      <c r="BN719" s="32"/>
      <c r="BP719" s="36"/>
      <c r="BQ719" s="36"/>
      <c r="BR719" s="36"/>
      <c r="CE719" s="35">
        <f t="shared" si="131"/>
        <v>0</v>
      </c>
      <c r="CF719" s="33">
        <f t="shared" si="132"/>
        <v>0</v>
      </c>
      <c r="CG719" s="34">
        <f t="shared" si="133"/>
        <v>32.199719999999999</v>
      </c>
      <c r="CH719" s="33">
        <f t="shared" si="134"/>
        <v>75.213570000000004</v>
      </c>
    </row>
    <row r="720" spans="1:86" ht="60" customHeight="1" x14ac:dyDescent="0.25">
      <c r="A720" s="53">
        <v>0</v>
      </c>
      <c r="B720" s="52" t="s">
        <v>2683</v>
      </c>
      <c r="C720" s="51">
        <v>300000004526</v>
      </c>
      <c r="D720" s="51">
        <v>1020207037</v>
      </c>
      <c r="E720" s="50" t="s">
        <v>2910</v>
      </c>
      <c r="F720" s="48">
        <v>0</v>
      </c>
      <c r="G720" s="48">
        <v>0</v>
      </c>
      <c r="H720" s="48">
        <v>0</v>
      </c>
      <c r="I720" s="48">
        <v>0</v>
      </c>
      <c r="J720" s="48">
        <v>0</v>
      </c>
      <c r="K720" s="48">
        <v>0</v>
      </c>
      <c r="L720" s="48">
        <v>0</v>
      </c>
      <c r="M720" s="48">
        <v>0</v>
      </c>
      <c r="N720" s="48">
        <v>0</v>
      </c>
      <c r="O720" s="48">
        <f t="shared" si="127"/>
        <v>37.209800000000001</v>
      </c>
      <c r="P720" s="48">
        <f t="shared" si="128"/>
        <v>37.209800000000001</v>
      </c>
      <c r="Q720" s="48">
        <v>37.209800000000001</v>
      </c>
      <c r="R720" s="48">
        <v>37.209800000000001</v>
      </c>
      <c r="S720" s="48">
        <v>0</v>
      </c>
      <c r="T720" s="48">
        <v>0</v>
      </c>
      <c r="U720" s="48">
        <v>37.209800000000001</v>
      </c>
      <c r="V720" s="48">
        <v>37.209800000000001</v>
      </c>
      <c r="W720" s="48">
        <v>0</v>
      </c>
      <c r="X720" s="48">
        <v>0</v>
      </c>
      <c r="Y720" s="48">
        <v>0</v>
      </c>
      <c r="Z720" s="48">
        <v>0</v>
      </c>
      <c r="AA720" s="49">
        <f t="shared" si="129"/>
        <v>0</v>
      </c>
      <c r="AB720" s="49">
        <f t="shared" si="130"/>
        <v>0</v>
      </c>
      <c r="AC720" s="49">
        <v>0</v>
      </c>
      <c r="AD720" s="49">
        <v>0</v>
      </c>
      <c r="AE720" s="49">
        <v>0</v>
      </c>
      <c r="AF720" s="49">
        <v>0</v>
      </c>
      <c r="AG720" s="49">
        <v>0</v>
      </c>
      <c r="AH720" s="49">
        <v>0</v>
      </c>
      <c r="AI720" s="49">
        <v>0</v>
      </c>
      <c r="AJ720" s="49">
        <v>0</v>
      </c>
      <c r="AK720" s="49">
        <v>0</v>
      </c>
      <c r="AL720" s="49">
        <v>0</v>
      </c>
      <c r="AM720" s="49">
        <v>0</v>
      </c>
      <c r="AN720" s="49">
        <v>0</v>
      </c>
      <c r="AO720" s="49">
        <v>0</v>
      </c>
      <c r="AP720" s="49">
        <v>0</v>
      </c>
      <c r="AQ720" s="47" t="s">
        <v>3980</v>
      </c>
      <c r="AR720" s="48">
        <v>0</v>
      </c>
      <c r="AT720" s="46" t="s">
        <v>1651</v>
      </c>
      <c r="AU720" s="45">
        <v>1</v>
      </c>
      <c r="AV720" s="44" t="s">
        <v>3981</v>
      </c>
      <c r="AW720" s="43" t="s">
        <v>3982</v>
      </c>
      <c r="AX720" s="42" t="s">
        <v>3983</v>
      </c>
      <c r="AY720" s="41" t="s">
        <v>3984</v>
      </c>
      <c r="AZ720" s="40"/>
      <c r="BA720" s="40"/>
      <c r="BB720" s="40"/>
      <c r="BC720" s="40"/>
      <c r="BD720" s="40"/>
      <c r="BE720" s="40"/>
      <c r="BF720" s="39">
        <v>0</v>
      </c>
      <c r="BG720" s="38">
        <v>0</v>
      </c>
      <c r="BK720" s="37"/>
      <c r="BL720" s="37"/>
      <c r="BM720" s="37"/>
      <c r="BN720" s="32"/>
      <c r="BP720" s="36"/>
      <c r="BQ720" s="36"/>
      <c r="BR720" s="36"/>
      <c r="CE720" s="35">
        <f t="shared" si="131"/>
        <v>0</v>
      </c>
      <c r="CF720" s="33">
        <f t="shared" si="132"/>
        <v>0</v>
      </c>
      <c r="CG720" s="34">
        <f t="shared" si="133"/>
        <v>37.209800000000001</v>
      </c>
      <c r="CH720" s="33">
        <f t="shared" si="134"/>
        <v>0</v>
      </c>
    </row>
    <row r="721" spans="1:86" ht="75" customHeight="1" x14ac:dyDescent="0.25">
      <c r="A721" s="53">
        <v>0</v>
      </c>
      <c r="B721" s="52" t="s">
        <v>2683</v>
      </c>
      <c r="C721" s="51">
        <v>300000004527</v>
      </c>
      <c r="D721" s="51">
        <v>1020205761</v>
      </c>
      <c r="E721" s="50" t="s">
        <v>2911</v>
      </c>
      <c r="F721" s="48">
        <v>0</v>
      </c>
      <c r="G721" s="48">
        <v>0</v>
      </c>
      <c r="H721" s="48">
        <v>0</v>
      </c>
      <c r="I721" s="48">
        <v>0</v>
      </c>
      <c r="J721" s="48">
        <v>0</v>
      </c>
      <c r="K721" s="48">
        <v>0</v>
      </c>
      <c r="L721" s="48">
        <v>0</v>
      </c>
      <c r="M721" s="48">
        <v>0</v>
      </c>
      <c r="N721" s="48">
        <v>0</v>
      </c>
      <c r="O721" s="48">
        <f t="shared" si="127"/>
        <v>172.86147</v>
      </c>
      <c r="P721" s="48">
        <f t="shared" si="128"/>
        <v>172.86147</v>
      </c>
      <c r="Q721" s="48">
        <v>103.04579</v>
      </c>
      <c r="R721" s="48">
        <v>103.04579</v>
      </c>
      <c r="S721" s="48">
        <v>0</v>
      </c>
      <c r="T721" s="48">
        <v>0</v>
      </c>
      <c r="U721" s="48">
        <v>103.04579</v>
      </c>
      <c r="V721" s="48">
        <v>103.04579</v>
      </c>
      <c r="W721" s="48">
        <v>0</v>
      </c>
      <c r="X721" s="48">
        <v>0</v>
      </c>
      <c r="Y721" s="48">
        <v>0</v>
      </c>
      <c r="Z721" s="48">
        <v>0</v>
      </c>
      <c r="AA721" s="49">
        <f t="shared" si="129"/>
        <v>69.81568</v>
      </c>
      <c r="AB721" s="49">
        <f t="shared" si="130"/>
        <v>69.81568</v>
      </c>
      <c r="AC721" s="49">
        <v>10.5434</v>
      </c>
      <c r="AD721" s="49">
        <v>3.0170599999999999</v>
      </c>
      <c r="AE721" s="49">
        <v>55.969539999999995</v>
      </c>
      <c r="AF721" s="49">
        <v>0.28567999999999999</v>
      </c>
      <c r="AG721" s="49">
        <v>0</v>
      </c>
      <c r="AH721" s="49">
        <v>0</v>
      </c>
      <c r="AI721" s="49">
        <v>0</v>
      </c>
      <c r="AJ721" s="49">
        <v>0</v>
      </c>
      <c r="AK721" s="49">
        <v>0</v>
      </c>
      <c r="AL721" s="49">
        <v>0</v>
      </c>
      <c r="AM721" s="49">
        <v>0</v>
      </c>
      <c r="AN721" s="49">
        <v>0</v>
      </c>
      <c r="AO721" s="49">
        <v>0</v>
      </c>
      <c r="AP721" s="49">
        <v>0</v>
      </c>
      <c r="AQ721" s="47" t="s">
        <v>3985</v>
      </c>
      <c r="AR721" s="48">
        <v>0</v>
      </c>
      <c r="AT721" s="46" t="s">
        <v>1651</v>
      </c>
      <c r="AU721" s="45">
        <v>1</v>
      </c>
      <c r="AV721" s="44" t="s">
        <v>3986</v>
      </c>
      <c r="AW721" s="43">
        <v>44231</v>
      </c>
      <c r="AX721" s="42">
        <v>39.805999999999997</v>
      </c>
      <c r="AY721" s="41">
        <v>15</v>
      </c>
      <c r="AZ721" s="40"/>
      <c r="BA721" s="40"/>
      <c r="BB721" s="40"/>
      <c r="BC721" s="40"/>
      <c r="BD721" s="40"/>
      <c r="BE721" s="40"/>
      <c r="BF721" s="39">
        <v>0</v>
      </c>
      <c r="BG721" s="38">
        <v>0</v>
      </c>
      <c r="BK721" s="37"/>
      <c r="BL721" s="37"/>
      <c r="BM721" s="37"/>
      <c r="BN721" s="32"/>
      <c r="BP721" s="36"/>
      <c r="BQ721" s="36"/>
      <c r="BR721" s="36"/>
      <c r="CE721" s="35">
        <f t="shared" si="131"/>
        <v>0</v>
      </c>
      <c r="CF721" s="33">
        <f t="shared" si="132"/>
        <v>0</v>
      </c>
      <c r="CG721" s="34">
        <f t="shared" si="133"/>
        <v>103.04579</v>
      </c>
      <c r="CH721" s="33">
        <f t="shared" si="134"/>
        <v>0</v>
      </c>
    </row>
    <row r="722" spans="1:86" ht="135" customHeight="1" x14ac:dyDescent="0.25">
      <c r="A722" s="53">
        <v>0</v>
      </c>
      <c r="B722" s="52" t="s">
        <v>2683</v>
      </c>
      <c r="C722" s="51" t="s">
        <v>2912</v>
      </c>
      <c r="D722" s="51">
        <v>1020205002</v>
      </c>
      <c r="E722" s="50" t="s">
        <v>2913</v>
      </c>
      <c r="F722" s="48">
        <v>0</v>
      </c>
      <c r="G722" s="48">
        <v>0</v>
      </c>
      <c r="H722" s="48">
        <v>0</v>
      </c>
      <c r="I722" s="48">
        <v>0</v>
      </c>
      <c r="J722" s="48">
        <v>0</v>
      </c>
      <c r="K722" s="48">
        <v>0</v>
      </c>
      <c r="L722" s="48">
        <v>0</v>
      </c>
      <c r="M722" s="48">
        <v>0</v>
      </c>
      <c r="N722" s="48">
        <v>0</v>
      </c>
      <c r="O722" s="48">
        <f t="shared" si="127"/>
        <v>1368.7408499999999</v>
      </c>
      <c r="P722" s="48">
        <f t="shared" si="128"/>
        <v>1215.74829</v>
      </c>
      <c r="Q722" s="48">
        <v>1171.2696100000001</v>
      </c>
      <c r="R722" s="48">
        <v>1036.16318</v>
      </c>
      <c r="S722" s="48">
        <v>810.63858000000005</v>
      </c>
      <c r="T722" s="48">
        <v>675.53215</v>
      </c>
      <c r="U722" s="48">
        <v>360.63103000000001</v>
      </c>
      <c r="V722" s="48">
        <v>360.63103000000001</v>
      </c>
      <c r="W722" s="48">
        <v>107.31677999999999</v>
      </c>
      <c r="X722" s="48">
        <v>89.43065</v>
      </c>
      <c r="Y722" s="48">
        <v>0</v>
      </c>
      <c r="Z722" s="48">
        <v>0</v>
      </c>
      <c r="AA722" s="49">
        <f t="shared" si="129"/>
        <v>90.15446</v>
      </c>
      <c r="AB722" s="49">
        <f t="shared" si="130"/>
        <v>90.15446</v>
      </c>
      <c r="AC722" s="49">
        <v>36.743850000000002</v>
      </c>
      <c r="AD722" s="49">
        <v>10.740130000000001</v>
      </c>
      <c r="AE722" s="49">
        <v>5.70688</v>
      </c>
      <c r="AF722" s="49">
        <v>0.93974000000000002</v>
      </c>
      <c r="AG722" s="49">
        <v>0</v>
      </c>
      <c r="AH722" s="49">
        <v>0</v>
      </c>
      <c r="AI722" s="49">
        <v>0</v>
      </c>
      <c r="AJ722" s="49">
        <v>0</v>
      </c>
      <c r="AK722" s="49">
        <v>0</v>
      </c>
      <c r="AL722" s="49">
        <v>0</v>
      </c>
      <c r="AM722" s="49">
        <v>0</v>
      </c>
      <c r="AN722" s="49">
        <v>0</v>
      </c>
      <c r="AO722" s="49">
        <v>0</v>
      </c>
      <c r="AP722" s="49">
        <v>36.023859999999999</v>
      </c>
      <c r="AQ722" s="47" t="s">
        <v>1991</v>
      </c>
      <c r="AR722" s="48">
        <v>1215.74829</v>
      </c>
      <c r="AT722" s="46" t="s">
        <v>1443</v>
      </c>
      <c r="AU722" s="45">
        <v>0</v>
      </c>
      <c r="AV722" s="44" t="s">
        <v>3987</v>
      </c>
      <c r="AW722" s="43" t="s">
        <v>3988</v>
      </c>
      <c r="AX722" s="42" t="s">
        <v>3280</v>
      </c>
      <c r="AY722" s="41" t="s">
        <v>1992</v>
      </c>
      <c r="AZ722" s="40"/>
      <c r="BA722" s="40"/>
      <c r="BB722" s="40"/>
      <c r="BC722" s="40"/>
      <c r="BD722" s="40"/>
      <c r="BE722" s="40"/>
      <c r="BF722" s="39" t="s">
        <v>2693</v>
      </c>
      <c r="BG722" s="38">
        <v>44895</v>
      </c>
      <c r="BK722" s="37"/>
      <c r="BL722" s="37"/>
      <c r="BM722" s="37"/>
      <c r="BN722" s="32"/>
      <c r="BP722" s="36"/>
      <c r="BQ722" s="36"/>
      <c r="BR722" s="36"/>
      <c r="CE722" s="35">
        <f t="shared" si="131"/>
        <v>0</v>
      </c>
      <c r="CF722" s="33">
        <f t="shared" si="132"/>
        <v>0</v>
      </c>
      <c r="CG722" s="34">
        <f t="shared" si="133"/>
        <v>360.63103000000001</v>
      </c>
      <c r="CH722" s="33">
        <f t="shared" si="134"/>
        <v>675.53215</v>
      </c>
    </row>
    <row r="723" spans="1:86" ht="120" customHeight="1" x14ac:dyDescent="0.25">
      <c r="A723" s="53">
        <v>0</v>
      </c>
      <c r="B723" s="52" t="s">
        <v>2683</v>
      </c>
      <c r="C723" s="51">
        <v>300000004344</v>
      </c>
      <c r="D723" s="51">
        <v>1020204859</v>
      </c>
      <c r="E723" s="50" t="s">
        <v>1993</v>
      </c>
      <c r="F723" s="48">
        <v>0</v>
      </c>
      <c r="G723" s="48">
        <v>0</v>
      </c>
      <c r="H723" s="48">
        <v>0</v>
      </c>
      <c r="I723" s="48">
        <v>0</v>
      </c>
      <c r="J723" s="48">
        <v>0</v>
      </c>
      <c r="K723" s="48">
        <v>0</v>
      </c>
      <c r="L723" s="48">
        <v>0</v>
      </c>
      <c r="M723" s="48">
        <v>0</v>
      </c>
      <c r="N723" s="48">
        <v>0</v>
      </c>
      <c r="O723" s="48">
        <f t="shared" si="127"/>
        <v>113.9817</v>
      </c>
      <c r="P723" s="48">
        <f t="shared" si="128"/>
        <v>102.33022</v>
      </c>
      <c r="Q723" s="48">
        <v>108.29769</v>
      </c>
      <c r="R723" s="48">
        <v>96.646209999999996</v>
      </c>
      <c r="S723" s="48">
        <v>69.90889</v>
      </c>
      <c r="T723" s="48">
        <v>58.25741</v>
      </c>
      <c r="U723" s="48">
        <v>38.388800000000003</v>
      </c>
      <c r="V723" s="48">
        <v>38.388800000000003</v>
      </c>
      <c r="W723" s="48">
        <v>0</v>
      </c>
      <c r="X723" s="48">
        <v>0</v>
      </c>
      <c r="Y723" s="48">
        <v>0</v>
      </c>
      <c r="Z723" s="48">
        <v>0</v>
      </c>
      <c r="AA723" s="49">
        <f t="shared" si="129"/>
        <v>5.6840099999999998</v>
      </c>
      <c r="AB723" s="49">
        <f t="shared" si="130"/>
        <v>5.6840099999999998</v>
      </c>
      <c r="AC723" s="49">
        <v>2.39174</v>
      </c>
      <c r="AD723" s="49">
        <v>0.69918000000000002</v>
      </c>
      <c r="AE723" s="49">
        <v>0.37170999999999998</v>
      </c>
      <c r="AF723" s="49">
        <v>6.1150000000000003E-2</v>
      </c>
      <c r="AG723" s="49">
        <v>0</v>
      </c>
      <c r="AH723" s="49">
        <v>0</v>
      </c>
      <c r="AI723" s="49">
        <v>0</v>
      </c>
      <c r="AJ723" s="49">
        <v>0</v>
      </c>
      <c r="AK723" s="49">
        <v>0</v>
      </c>
      <c r="AL723" s="49">
        <v>0</v>
      </c>
      <c r="AM723" s="49">
        <v>0</v>
      </c>
      <c r="AN723" s="49">
        <v>0</v>
      </c>
      <c r="AO723" s="49">
        <v>0</v>
      </c>
      <c r="AP723" s="49">
        <v>2.1602299999999999</v>
      </c>
      <c r="AQ723" s="47" t="s">
        <v>1994</v>
      </c>
      <c r="AR723" s="48">
        <v>102.33022</v>
      </c>
      <c r="AT723" s="46" t="s">
        <v>1443</v>
      </c>
      <c r="AU723" s="45">
        <v>0</v>
      </c>
      <c r="AV723" s="44" t="s">
        <v>3989</v>
      </c>
      <c r="AW723" s="43">
        <v>43739</v>
      </c>
      <c r="AX723" s="42">
        <v>0.45833000000000002</v>
      </c>
      <c r="AY723" s="41">
        <v>10</v>
      </c>
      <c r="AZ723" s="40"/>
      <c r="BA723" s="40"/>
      <c r="BB723" s="40"/>
      <c r="BC723" s="40"/>
      <c r="BD723" s="40"/>
      <c r="BE723" s="40"/>
      <c r="BF723" s="39" t="s">
        <v>2693</v>
      </c>
      <c r="BG723" s="38">
        <v>44865</v>
      </c>
      <c r="BK723" s="37"/>
      <c r="BL723" s="37"/>
      <c r="BM723" s="37"/>
      <c r="BN723" s="32"/>
      <c r="BP723" s="36"/>
      <c r="BQ723" s="36"/>
      <c r="BR723" s="36"/>
      <c r="CE723" s="35">
        <f t="shared" si="131"/>
        <v>0</v>
      </c>
      <c r="CF723" s="33">
        <f t="shared" si="132"/>
        <v>0</v>
      </c>
      <c r="CG723" s="34">
        <f t="shared" si="133"/>
        <v>38.388800000000003</v>
      </c>
      <c r="CH723" s="33">
        <f t="shared" si="134"/>
        <v>58.25741</v>
      </c>
    </row>
    <row r="724" spans="1:86" ht="60" customHeight="1" x14ac:dyDescent="0.25">
      <c r="A724" s="53">
        <v>0</v>
      </c>
      <c r="B724" s="52" t="s">
        <v>2683</v>
      </c>
      <c r="C724" s="51">
        <v>300000004358</v>
      </c>
      <c r="D724" s="51">
        <v>1020206695</v>
      </c>
      <c r="E724" s="50" t="s">
        <v>1995</v>
      </c>
      <c r="F724" s="48">
        <v>0</v>
      </c>
      <c r="G724" s="48">
        <v>0</v>
      </c>
      <c r="H724" s="48">
        <v>0</v>
      </c>
      <c r="I724" s="48">
        <v>0</v>
      </c>
      <c r="J724" s="48">
        <v>0</v>
      </c>
      <c r="K724" s="48">
        <v>0</v>
      </c>
      <c r="L724" s="48">
        <v>0</v>
      </c>
      <c r="M724" s="48">
        <v>0</v>
      </c>
      <c r="N724" s="48">
        <v>0</v>
      </c>
      <c r="O724" s="48">
        <f t="shared" si="127"/>
        <v>92.869730000000004</v>
      </c>
      <c r="P724" s="48">
        <f t="shared" si="128"/>
        <v>82.114680000000007</v>
      </c>
      <c r="Q724" s="48">
        <v>67.67013</v>
      </c>
      <c r="R724" s="48">
        <v>59.716760000000001</v>
      </c>
      <c r="S724" s="48">
        <v>47.720230000000001</v>
      </c>
      <c r="T724" s="48">
        <v>39.766860000000001</v>
      </c>
      <c r="U724" s="48">
        <v>19.9499</v>
      </c>
      <c r="V724" s="48">
        <v>19.9499</v>
      </c>
      <c r="W724" s="48">
        <v>16.810079999999999</v>
      </c>
      <c r="X724" s="48">
        <v>14.0084</v>
      </c>
      <c r="Y724" s="48">
        <v>0</v>
      </c>
      <c r="Z724" s="48">
        <v>0</v>
      </c>
      <c r="AA724" s="49">
        <f t="shared" si="129"/>
        <v>8.389520000000001</v>
      </c>
      <c r="AB724" s="49">
        <f t="shared" si="130"/>
        <v>8.389520000000001</v>
      </c>
      <c r="AC724" s="49">
        <v>4.5177500000000004</v>
      </c>
      <c r="AD724" s="49">
        <v>1.3206800000000001</v>
      </c>
      <c r="AE724" s="49">
        <v>0.70211999999999997</v>
      </c>
      <c r="AF724" s="49">
        <v>0.11551</v>
      </c>
      <c r="AG724" s="49">
        <v>0</v>
      </c>
      <c r="AH724" s="49">
        <v>0</v>
      </c>
      <c r="AI724" s="49">
        <v>0</v>
      </c>
      <c r="AJ724" s="49">
        <v>0</v>
      </c>
      <c r="AK724" s="49">
        <v>0</v>
      </c>
      <c r="AL724" s="49">
        <v>0</v>
      </c>
      <c r="AM724" s="49">
        <v>0</v>
      </c>
      <c r="AN724" s="49">
        <v>0</v>
      </c>
      <c r="AO724" s="49">
        <v>0</v>
      </c>
      <c r="AP724" s="49">
        <v>1.73346</v>
      </c>
      <c r="AQ724" s="47" t="s">
        <v>1996</v>
      </c>
      <c r="AR724" s="48">
        <v>82.114680000000007</v>
      </c>
      <c r="AT724" s="46" t="s">
        <v>1443</v>
      </c>
      <c r="AU724" s="45">
        <v>0</v>
      </c>
      <c r="AV724" s="44" t="s">
        <v>3990</v>
      </c>
      <c r="AW724" s="43">
        <v>44460</v>
      </c>
      <c r="AX724" s="42">
        <v>0.45833000000000002</v>
      </c>
      <c r="AY724" s="41">
        <v>15</v>
      </c>
      <c r="AZ724" s="40"/>
      <c r="BA724" s="40"/>
      <c r="BB724" s="40"/>
      <c r="BC724" s="40"/>
      <c r="BD724" s="40"/>
      <c r="BE724" s="40"/>
      <c r="BF724" s="39" t="s">
        <v>2693</v>
      </c>
      <c r="BG724" s="38">
        <v>44865</v>
      </c>
      <c r="BK724" s="37"/>
      <c r="BL724" s="37"/>
      <c r="BM724" s="37"/>
      <c r="BN724" s="32"/>
      <c r="BP724" s="36"/>
      <c r="BQ724" s="36"/>
      <c r="BR724" s="36"/>
      <c r="CE724" s="35">
        <f t="shared" si="131"/>
        <v>0</v>
      </c>
      <c r="CF724" s="33">
        <f t="shared" si="132"/>
        <v>0</v>
      </c>
      <c r="CG724" s="34">
        <f t="shared" si="133"/>
        <v>19.9499</v>
      </c>
      <c r="CH724" s="33">
        <f t="shared" si="134"/>
        <v>39.766860000000001</v>
      </c>
    </row>
    <row r="725" spans="1:86" ht="60" customHeight="1" x14ac:dyDescent="0.25">
      <c r="A725" s="53">
        <v>0</v>
      </c>
      <c r="B725" s="52" t="s">
        <v>2683</v>
      </c>
      <c r="C725" s="51">
        <v>300000004518</v>
      </c>
      <c r="D725" s="51">
        <v>1020306491</v>
      </c>
      <c r="E725" s="50" t="s">
        <v>1997</v>
      </c>
      <c r="F725" s="48">
        <v>0</v>
      </c>
      <c r="G725" s="48">
        <v>0</v>
      </c>
      <c r="H725" s="48">
        <v>0</v>
      </c>
      <c r="I725" s="48">
        <v>0</v>
      </c>
      <c r="J725" s="48">
        <v>0</v>
      </c>
      <c r="K725" s="48">
        <v>0</v>
      </c>
      <c r="L725" s="48">
        <v>0</v>
      </c>
      <c r="M725" s="48">
        <v>0</v>
      </c>
      <c r="N725" s="48">
        <v>0</v>
      </c>
      <c r="O725" s="48">
        <f t="shared" si="127"/>
        <v>223.08795000000001</v>
      </c>
      <c r="P725" s="48">
        <f t="shared" si="128"/>
        <v>208.54228999999998</v>
      </c>
      <c r="Q725" s="48">
        <v>162.25116</v>
      </c>
      <c r="R725" s="48">
        <v>152.02132999999998</v>
      </c>
      <c r="S725" s="48">
        <v>61.378999999999998</v>
      </c>
      <c r="T725" s="48">
        <v>51.149169999999998</v>
      </c>
      <c r="U725" s="48">
        <v>100.87215999999999</v>
      </c>
      <c r="V725" s="48">
        <v>100.87215999999999</v>
      </c>
      <c r="W725" s="48">
        <v>25.895</v>
      </c>
      <c r="X725" s="48">
        <v>21.579170000000001</v>
      </c>
      <c r="Y725" s="48">
        <v>0</v>
      </c>
      <c r="Z725" s="48">
        <v>0</v>
      </c>
      <c r="AA725" s="49">
        <f t="shared" si="129"/>
        <v>34.941789999999997</v>
      </c>
      <c r="AB725" s="49">
        <f t="shared" si="130"/>
        <v>34.941789999999997</v>
      </c>
      <c r="AC725" s="49">
        <v>20.728370000000002</v>
      </c>
      <c r="AD725" s="49">
        <v>6.0595600000000003</v>
      </c>
      <c r="AE725" s="49">
        <v>3.2214800000000001</v>
      </c>
      <c r="AF725" s="49">
        <v>0.52997000000000005</v>
      </c>
      <c r="AG725" s="49">
        <v>0</v>
      </c>
      <c r="AH725" s="49">
        <v>0</v>
      </c>
      <c r="AI725" s="49">
        <v>0</v>
      </c>
      <c r="AJ725" s="49">
        <v>0</v>
      </c>
      <c r="AK725" s="49">
        <v>0</v>
      </c>
      <c r="AL725" s="49">
        <v>0</v>
      </c>
      <c r="AM725" s="49">
        <v>0</v>
      </c>
      <c r="AN725" s="49">
        <v>0</v>
      </c>
      <c r="AO725" s="49">
        <v>0</v>
      </c>
      <c r="AP725" s="49">
        <v>4.4024099999999997</v>
      </c>
      <c r="AQ725" s="47" t="s">
        <v>1998</v>
      </c>
      <c r="AR725" s="48">
        <v>208.54228999999998</v>
      </c>
      <c r="AT725" s="46" t="s">
        <v>1443</v>
      </c>
      <c r="AU725" s="45">
        <v>0</v>
      </c>
      <c r="AV725" s="44" t="s">
        <v>3991</v>
      </c>
      <c r="AW725" s="43">
        <v>44377</v>
      </c>
      <c r="AX725" s="42">
        <v>0.45833000000000002</v>
      </c>
      <c r="AY725" s="41">
        <v>5</v>
      </c>
      <c r="AZ725" s="40"/>
      <c r="BA725" s="40"/>
      <c r="BB725" s="40"/>
      <c r="BC725" s="40"/>
      <c r="BD725" s="40"/>
      <c r="BE725" s="40"/>
      <c r="BF725" s="39" t="s">
        <v>2693</v>
      </c>
      <c r="BG725" s="38">
        <v>44865</v>
      </c>
      <c r="BK725" s="37"/>
      <c r="BL725" s="37"/>
      <c r="BM725" s="37"/>
      <c r="BN725" s="32"/>
      <c r="BP725" s="36"/>
      <c r="BQ725" s="36"/>
      <c r="BR725" s="36"/>
      <c r="CE725" s="35">
        <f t="shared" si="131"/>
        <v>0</v>
      </c>
      <c r="CF725" s="33">
        <f t="shared" si="132"/>
        <v>0</v>
      </c>
      <c r="CG725" s="34">
        <f t="shared" si="133"/>
        <v>100.87215999999999</v>
      </c>
      <c r="CH725" s="33">
        <f t="shared" si="134"/>
        <v>51.149169999999998</v>
      </c>
    </row>
    <row r="726" spans="1:86" ht="105" customHeight="1" x14ac:dyDescent="0.25">
      <c r="A726" s="53">
        <v>0</v>
      </c>
      <c r="B726" s="52" t="s">
        <v>2683</v>
      </c>
      <c r="C726" s="51">
        <v>300000004372</v>
      </c>
      <c r="D726" s="51">
        <v>1020205673</v>
      </c>
      <c r="E726" s="50" t="s">
        <v>1999</v>
      </c>
      <c r="F726" s="48">
        <v>0</v>
      </c>
      <c r="G726" s="48">
        <v>0</v>
      </c>
      <c r="H726" s="48">
        <v>0</v>
      </c>
      <c r="I726" s="48">
        <v>0</v>
      </c>
      <c r="J726" s="48">
        <v>0</v>
      </c>
      <c r="K726" s="48">
        <v>0</v>
      </c>
      <c r="L726" s="48">
        <v>0</v>
      </c>
      <c r="M726" s="48">
        <v>0</v>
      </c>
      <c r="N726" s="48">
        <v>0</v>
      </c>
      <c r="O726" s="48">
        <f t="shared" si="127"/>
        <v>394.31419000000005</v>
      </c>
      <c r="P726" s="48">
        <f t="shared" si="128"/>
        <v>347.26386000000002</v>
      </c>
      <c r="Q726" s="48">
        <v>305.97041000000002</v>
      </c>
      <c r="R726" s="48">
        <v>266.09251</v>
      </c>
      <c r="S726" s="48">
        <v>239.26741000000001</v>
      </c>
      <c r="T726" s="48">
        <v>199.38951</v>
      </c>
      <c r="U726" s="48">
        <v>66.703000000000003</v>
      </c>
      <c r="V726" s="48">
        <v>66.703000000000003</v>
      </c>
      <c r="W726" s="48">
        <v>43.034570000000002</v>
      </c>
      <c r="X726" s="48">
        <v>35.862139999999997</v>
      </c>
      <c r="Y726" s="48">
        <v>0</v>
      </c>
      <c r="Z726" s="48">
        <v>0</v>
      </c>
      <c r="AA726" s="49">
        <f t="shared" si="129"/>
        <v>45.30921</v>
      </c>
      <c r="AB726" s="49">
        <f t="shared" si="130"/>
        <v>45.30921</v>
      </c>
      <c r="AC726" s="49">
        <v>25.777529999999999</v>
      </c>
      <c r="AD726" s="49">
        <v>7.5355800000000004</v>
      </c>
      <c r="AE726" s="49">
        <v>4.0061999999999998</v>
      </c>
      <c r="AF726" s="49">
        <v>0.65905999999999998</v>
      </c>
      <c r="AG726" s="49">
        <v>0</v>
      </c>
      <c r="AH726" s="49">
        <v>0</v>
      </c>
      <c r="AI726" s="49">
        <v>0</v>
      </c>
      <c r="AJ726" s="49">
        <v>0</v>
      </c>
      <c r="AK726" s="49">
        <v>0</v>
      </c>
      <c r="AL726" s="49">
        <v>0</v>
      </c>
      <c r="AM726" s="49">
        <v>0</v>
      </c>
      <c r="AN726" s="49">
        <v>0</v>
      </c>
      <c r="AO726" s="49">
        <v>0</v>
      </c>
      <c r="AP726" s="49">
        <v>7.3308400000000002</v>
      </c>
      <c r="AQ726" s="47" t="s">
        <v>2000</v>
      </c>
      <c r="AR726" s="48">
        <v>347.26386000000002</v>
      </c>
      <c r="AT726" s="46" t="s">
        <v>1443</v>
      </c>
      <c r="AU726" s="45">
        <v>0</v>
      </c>
      <c r="AV726" s="44" t="s">
        <v>3992</v>
      </c>
      <c r="AW726" s="43" t="s">
        <v>3993</v>
      </c>
      <c r="AX726" s="42" t="s">
        <v>3294</v>
      </c>
      <c r="AY726" s="41" t="s">
        <v>2001</v>
      </c>
      <c r="AZ726" s="40"/>
      <c r="BA726" s="40"/>
      <c r="BB726" s="40"/>
      <c r="BC726" s="40"/>
      <c r="BD726" s="40"/>
      <c r="BE726" s="40"/>
      <c r="BF726" s="39" t="s">
        <v>2693</v>
      </c>
      <c r="BG726" s="38">
        <v>44865</v>
      </c>
      <c r="BK726" s="37"/>
      <c r="BL726" s="37"/>
      <c r="BM726" s="37"/>
      <c r="BN726" s="32"/>
      <c r="BP726" s="36"/>
      <c r="BQ726" s="36"/>
      <c r="BR726" s="36"/>
      <c r="CE726" s="35">
        <f t="shared" si="131"/>
        <v>0</v>
      </c>
      <c r="CF726" s="33">
        <f t="shared" si="132"/>
        <v>0</v>
      </c>
      <c r="CG726" s="34">
        <f t="shared" si="133"/>
        <v>66.703000000000003</v>
      </c>
      <c r="CH726" s="33">
        <f t="shared" si="134"/>
        <v>199.38951</v>
      </c>
    </row>
    <row r="727" spans="1:86" ht="409.5" x14ac:dyDescent="0.25">
      <c r="A727" s="53">
        <v>0</v>
      </c>
      <c r="B727" s="52">
        <v>0</v>
      </c>
      <c r="C727" s="51">
        <v>300000004495</v>
      </c>
      <c r="D727" s="51">
        <v>0</v>
      </c>
      <c r="E727" s="50" t="s">
        <v>2002</v>
      </c>
      <c r="F727" s="48">
        <v>0</v>
      </c>
      <c r="G727" s="48">
        <v>0</v>
      </c>
      <c r="H727" s="48">
        <v>0</v>
      </c>
      <c r="I727" s="48">
        <v>0</v>
      </c>
      <c r="J727" s="48">
        <v>0</v>
      </c>
      <c r="K727" s="48">
        <v>0</v>
      </c>
      <c r="L727" s="48">
        <v>0</v>
      </c>
      <c r="M727" s="48">
        <v>0</v>
      </c>
      <c r="N727" s="48">
        <v>0</v>
      </c>
      <c r="O727" s="48">
        <f t="shared" si="127"/>
        <v>1044.47399</v>
      </c>
      <c r="P727" s="48">
        <f t="shared" si="128"/>
        <v>872.28739000000007</v>
      </c>
      <c r="Q727" s="48">
        <v>455.92899999999997</v>
      </c>
      <c r="R727" s="48">
        <v>379.94083000000001</v>
      </c>
      <c r="S727" s="48">
        <v>0</v>
      </c>
      <c r="T727" s="48">
        <v>0</v>
      </c>
      <c r="U727" s="48">
        <v>0</v>
      </c>
      <c r="V727" s="48">
        <v>0</v>
      </c>
      <c r="W727" s="48">
        <v>549.12383</v>
      </c>
      <c r="X727" s="48">
        <v>457.60318999999998</v>
      </c>
      <c r="Y727" s="48">
        <v>0</v>
      </c>
      <c r="Z727" s="48">
        <v>0</v>
      </c>
      <c r="AA727" s="49">
        <f t="shared" si="129"/>
        <v>39.42116</v>
      </c>
      <c r="AB727" s="49">
        <f t="shared" si="130"/>
        <v>34.743369999999999</v>
      </c>
      <c r="AC727" s="49">
        <v>7.7067300000000003</v>
      </c>
      <c r="AD727" s="49">
        <v>2.25292</v>
      </c>
      <c r="AE727" s="49">
        <v>1.19773</v>
      </c>
      <c r="AF727" s="49">
        <v>0.19703999999999999</v>
      </c>
      <c r="AG727" s="49">
        <v>28.066739999999999</v>
      </c>
      <c r="AH727" s="49">
        <v>23.388950000000001</v>
      </c>
      <c r="AI727" s="49">
        <v>0</v>
      </c>
      <c r="AJ727" s="49">
        <v>0</v>
      </c>
      <c r="AK727" s="49">
        <v>0</v>
      </c>
      <c r="AL727" s="49">
        <v>0</v>
      </c>
      <c r="AM727" s="49">
        <v>0</v>
      </c>
      <c r="AN727" s="49">
        <v>0</v>
      </c>
      <c r="AO727" s="49">
        <v>0</v>
      </c>
      <c r="AP727" s="49">
        <v>0</v>
      </c>
      <c r="AQ727" s="47">
        <v>0</v>
      </c>
      <c r="AR727" s="48">
        <v>872.28739000000007</v>
      </c>
      <c r="AT727" s="46" t="s">
        <v>1443</v>
      </c>
      <c r="AU727" s="45">
        <v>0</v>
      </c>
      <c r="AV727" s="44" t="s">
        <v>3994</v>
      </c>
      <c r="AW727" s="43" t="s">
        <v>3995</v>
      </c>
      <c r="AX727" s="115" t="s">
        <v>3996</v>
      </c>
      <c r="AY727" s="41" t="s">
        <v>2003</v>
      </c>
      <c r="AZ727" s="40"/>
      <c r="BA727" s="40"/>
      <c r="BB727" s="40"/>
      <c r="BC727" s="40"/>
      <c r="BD727" s="40"/>
      <c r="BE727" s="40"/>
      <c r="BF727" s="39" t="s">
        <v>2693</v>
      </c>
      <c r="BG727" s="38">
        <v>44865</v>
      </c>
      <c r="BK727" s="37"/>
      <c r="BL727" s="37"/>
      <c r="BM727" s="37"/>
      <c r="BN727" s="32"/>
      <c r="BP727" s="36"/>
      <c r="BQ727" s="36"/>
      <c r="BR727" s="36"/>
      <c r="CE727" s="35">
        <f t="shared" si="131"/>
        <v>379.94083000000001</v>
      </c>
      <c r="CF727" s="33">
        <f t="shared" si="132"/>
        <v>0</v>
      </c>
      <c r="CG727" s="34">
        <f t="shared" si="133"/>
        <v>0</v>
      </c>
      <c r="CH727" s="33">
        <f t="shared" si="134"/>
        <v>0</v>
      </c>
    </row>
    <row r="728" spans="1:86" ht="60" x14ac:dyDescent="0.25">
      <c r="A728" s="53">
        <v>0</v>
      </c>
      <c r="B728" s="52">
        <v>0</v>
      </c>
      <c r="C728" s="51">
        <v>300000004566</v>
      </c>
      <c r="D728" s="51">
        <v>1020306582</v>
      </c>
      <c r="E728" s="50" t="s">
        <v>2004</v>
      </c>
      <c r="F728" s="48">
        <v>0</v>
      </c>
      <c r="G728" s="48">
        <v>0</v>
      </c>
      <c r="H728" s="48">
        <v>0</v>
      </c>
      <c r="I728" s="48">
        <v>0</v>
      </c>
      <c r="J728" s="48">
        <v>0</v>
      </c>
      <c r="K728" s="48">
        <v>0</v>
      </c>
      <c r="L728" s="48">
        <v>0</v>
      </c>
      <c r="M728" s="48">
        <v>0</v>
      </c>
      <c r="N728" s="48">
        <v>0</v>
      </c>
      <c r="O728" s="48">
        <f t="shared" si="127"/>
        <v>365.70775000000003</v>
      </c>
      <c r="P728" s="48">
        <f t="shared" si="128"/>
        <v>307.17493999999999</v>
      </c>
      <c r="Q728" s="48">
        <v>202.4256</v>
      </c>
      <c r="R728" s="48">
        <v>168.68799999999999</v>
      </c>
      <c r="S728" s="48">
        <v>0</v>
      </c>
      <c r="T728" s="48">
        <v>0</v>
      </c>
      <c r="U728" s="48">
        <v>0</v>
      </c>
      <c r="V728" s="48">
        <v>0</v>
      </c>
      <c r="W728" s="48">
        <v>65.501999999999995</v>
      </c>
      <c r="X728" s="48">
        <v>54.585000000000001</v>
      </c>
      <c r="Y728" s="48">
        <v>69.580860000000001</v>
      </c>
      <c r="Z728" s="48">
        <v>57.984050000000003</v>
      </c>
      <c r="AA728" s="49">
        <f t="shared" si="129"/>
        <v>28.199289999999998</v>
      </c>
      <c r="AB728" s="49">
        <f t="shared" si="130"/>
        <v>25.91789</v>
      </c>
      <c r="AC728" s="49">
        <v>5.4478</v>
      </c>
      <c r="AD728" s="49">
        <v>1.59257</v>
      </c>
      <c r="AE728" s="49">
        <v>0.84667000000000003</v>
      </c>
      <c r="AF728" s="49">
        <v>0.13927999999999999</v>
      </c>
      <c r="AG728" s="49">
        <v>13.6884</v>
      </c>
      <c r="AH728" s="49">
        <v>11.407</v>
      </c>
      <c r="AI728" s="49">
        <v>0</v>
      </c>
      <c r="AJ728" s="49">
        <v>0</v>
      </c>
      <c r="AK728" s="49">
        <v>0</v>
      </c>
      <c r="AL728" s="49">
        <v>0</v>
      </c>
      <c r="AM728" s="49">
        <v>0</v>
      </c>
      <c r="AN728" s="49">
        <v>0</v>
      </c>
      <c r="AO728" s="49">
        <v>0</v>
      </c>
      <c r="AP728" s="49">
        <v>6.4845699999999997</v>
      </c>
      <c r="AQ728" s="47" t="s">
        <v>2005</v>
      </c>
      <c r="AR728" s="48">
        <v>307.17493999999999</v>
      </c>
      <c r="AT728" s="46" t="s">
        <v>1443</v>
      </c>
      <c r="AU728" s="45">
        <v>0</v>
      </c>
      <c r="AV728" s="44" t="s">
        <v>3997</v>
      </c>
      <c r="AW728" s="43">
        <v>44278</v>
      </c>
      <c r="AX728" s="42">
        <v>0.45833000000000002</v>
      </c>
      <c r="AY728" s="41">
        <v>15</v>
      </c>
      <c r="AZ728" s="40"/>
      <c r="BA728" s="40"/>
      <c r="BB728" s="40"/>
      <c r="BC728" s="40"/>
      <c r="BD728" s="40"/>
      <c r="BE728" s="40"/>
      <c r="BF728" s="39" t="s">
        <v>2693</v>
      </c>
      <c r="BG728" s="38">
        <v>44865</v>
      </c>
      <c r="BK728" s="37"/>
      <c r="BL728" s="37"/>
      <c r="BM728" s="37"/>
      <c r="BN728" s="32"/>
      <c r="BP728" s="36"/>
      <c r="BQ728" s="36"/>
      <c r="BR728" s="36"/>
      <c r="CE728" s="35">
        <f t="shared" si="131"/>
        <v>168.68799999999999</v>
      </c>
      <c r="CF728" s="33">
        <f t="shared" si="132"/>
        <v>0</v>
      </c>
      <c r="CG728" s="34">
        <f t="shared" si="133"/>
        <v>0</v>
      </c>
      <c r="CH728" s="33">
        <f t="shared" si="134"/>
        <v>0</v>
      </c>
    </row>
    <row r="729" spans="1:86" ht="90" customHeight="1" x14ac:dyDescent="0.25">
      <c r="A729" s="53">
        <v>0</v>
      </c>
      <c r="B729" s="52" t="s">
        <v>2683</v>
      </c>
      <c r="C729" s="51">
        <v>300000003886</v>
      </c>
      <c r="D729" s="51">
        <v>1020206926</v>
      </c>
      <c r="E729" s="50" t="s">
        <v>2914</v>
      </c>
      <c r="F729" s="48">
        <v>0</v>
      </c>
      <c r="G729" s="48">
        <v>0</v>
      </c>
      <c r="H729" s="48">
        <v>0</v>
      </c>
      <c r="I729" s="48">
        <v>0</v>
      </c>
      <c r="J729" s="48">
        <v>0</v>
      </c>
      <c r="K729" s="48">
        <v>0</v>
      </c>
      <c r="L729" s="48">
        <v>0</v>
      </c>
      <c r="M729" s="48">
        <v>0</v>
      </c>
      <c r="N729" s="48">
        <v>0</v>
      </c>
      <c r="O729" s="48">
        <f t="shared" si="127"/>
        <v>9.3373500000000007</v>
      </c>
      <c r="P729" s="48">
        <f t="shared" si="128"/>
        <v>9.3373500000000007</v>
      </c>
      <c r="Q729" s="48">
        <v>9.3373500000000007</v>
      </c>
      <c r="R729" s="48">
        <v>9.3373500000000007</v>
      </c>
      <c r="S729" s="48">
        <v>0</v>
      </c>
      <c r="T729" s="48">
        <v>0</v>
      </c>
      <c r="U729" s="48">
        <v>9.3373500000000007</v>
      </c>
      <c r="V729" s="48">
        <v>9.3373500000000007</v>
      </c>
      <c r="W729" s="48">
        <v>0</v>
      </c>
      <c r="X729" s="48">
        <v>0</v>
      </c>
      <c r="Y729" s="48">
        <v>0</v>
      </c>
      <c r="Z729" s="48">
        <v>0</v>
      </c>
      <c r="AA729" s="49">
        <f t="shared" si="129"/>
        <v>0</v>
      </c>
      <c r="AB729" s="49">
        <f t="shared" si="130"/>
        <v>0</v>
      </c>
      <c r="AC729" s="49">
        <v>0</v>
      </c>
      <c r="AD729" s="49">
        <v>0</v>
      </c>
      <c r="AE729" s="49">
        <v>0</v>
      </c>
      <c r="AF729" s="49">
        <v>0</v>
      </c>
      <c r="AG729" s="49">
        <v>0</v>
      </c>
      <c r="AH729" s="49">
        <v>0</v>
      </c>
      <c r="AI729" s="49">
        <v>0</v>
      </c>
      <c r="AJ729" s="49">
        <v>0</v>
      </c>
      <c r="AK729" s="49">
        <v>0</v>
      </c>
      <c r="AL729" s="49">
        <v>0</v>
      </c>
      <c r="AM729" s="49">
        <v>0</v>
      </c>
      <c r="AN729" s="49">
        <v>0</v>
      </c>
      <c r="AO729" s="49">
        <v>0</v>
      </c>
      <c r="AP729" s="49">
        <v>0</v>
      </c>
      <c r="AQ729" s="47" t="s">
        <v>3998</v>
      </c>
      <c r="AR729" s="48">
        <v>0</v>
      </c>
      <c r="AT729" s="46" t="s">
        <v>1651</v>
      </c>
      <c r="AU729" s="45">
        <v>1</v>
      </c>
      <c r="AV729" s="44" t="s">
        <v>3999</v>
      </c>
      <c r="AW729" s="43">
        <v>44340</v>
      </c>
      <c r="AX729" s="42">
        <v>36.60924</v>
      </c>
      <c r="AY729" s="41">
        <v>10</v>
      </c>
      <c r="AZ729" s="40"/>
      <c r="BA729" s="40"/>
      <c r="BB729" s="40"/>
      <c r="BC729" s="40"/>
      <c r="BD729" s="40"/>
      <c r="BE729" s="40"/>
      <c r="BF729" s="39">
        <v>0</v>
      </c>
      <c r="BG729" s="38">
        <v>0</v>
      </c>
      <c r="BK729" s="37"/>
      <c r="BL729" s="37"/>
      <c r="BM729" s="37"/>
      <c r="BN729" s="32"/>
      <c r="BP729" s="36"/>
      <c r="BQ729" s="36"/>
      <c r="BR729" s="36"/>
      <c r="CE729" s="35">
        <f t="shared" si="131"/>
        <v>0</v>
      </c>
      <c r="CF729" s="33">
        <f t="shared" si="132"/>
        <v>0</v>
      </c>
      <c r="CG729" s="34">
        <f t="shared" si="133"/>
        <v>9.3373500000000007</v>
      </c>
      <c r="CH729" s="33">
        <f t="shared" si="134"/>
        <v>0</v>
      </c>
    </row>
    <row r="730" spans="1:86" ht="45" customHeight="1" x14ac:dyDescent="0.25">
      <c r="A730" s="53">
        <v>0</v>
      </c>
      <c r="B730" s="52" t="s">
        <v>2683</v>
      </c>
      <c r="C730" s="51">
        <v>300000004533</v>
      </c>
      <c r="D730" s="51">
        <v>1020206129</v>
      </c>
      <c r="E730" s="50" t="s">
        <v>2915</v>
      </c>
      <c r="F730" s="48">
        <v>0</v>
      </c>
      <c r="G730" s="48">
        <v>0</v>
      </c>
      <c r="H730" s="48">
        <v>0</v>
      </c>
      <c r="I730" s="48">
        <v>0</v>
      </c>
      <c r="J730" s="48">
        <v>0</v>
      </c>
      <c r="K730" s="48">
        <v>0</v>
      </c>
      <c r="L730" s="48">
        <v>0</v>
      </c>
      <c r="M730" s="48">
        <v>0</v>
      </c>
      <c r="N730" s="48">
        <v>0</v>
      </c>
      <c r="O730" s="48">
        <f t="shared" si="127"/>
        <v>1.8674599999999999</v>
      </c>
      <c r="P730" s="48">
        <f t="shared" si="128"/>
        <v>1.8674599999999999</v>
      </c>
      <c r="Q730" s="48">
        <v>1.8674599999999999</v>
      </c>
      <c r="R730" s="48">
        <v>1.8674599999999999</v>
      </c>
      <c r="S730" s="48">
        <v>0</v>
      </c>
      <c r="T730" s="48">
        <v>0</v>
      </c>
      <c r="U730" s="48">
        <v>1.8674599999999999</v>
      </c>
      <c r="V730" s="48">
        <v>1.8674599999999999</v>
      </c>
      <c r="W730" s="48">
        <v>0</v>
      </c>
      <c r="X730" s="48">
        <v>0</v>
      </c>
      <c r="Y730" s="48">
        <v>0</v>
      </c>
      <c r="Z730" s="48">
        <v>0</v>
      </c>
      <c r="AA730" s="49">
        <f t="shared" si="129"/>
        <v>0</v>
      </c>
      <c r="AB730" s="49">
        <f t="shared" si="130"/>
        <v>0</v>
      </c>
      <c r="AC730" s="49">
        <v>0</v>
      </c>
      <c r="AD730" s="49">
        <v>0</v>
      </c>
      <c r="AE730" s="49">
        <v>0</v>
      </c>
      <c r="AF730" s="49">
        <v>0</v>
      </c>
      <c r="AG730" s="49">
        <v>0</v>
      </c>
      <c r="AH730" s="49">
        <v>0</v>
      </c>
      <c r="AI730" s="49">
        <v>0</v>
      </c>
      <c r="AJ730" s="49">
        <v>0</v>
      </c>
      <c r="AK730" s="49">
        <v>0</v>
      </c>
      <c r="AL730" s="49">
        <v>0</v>
      </c>
      <c r="AM730" s="49">
        <v>0</v>
      </c>
      <c r="AN730" s="49">
        <v>0</v>
      </c>
      <c r="AO730" s="49">
        <v>0</v>
      </c>
      <c r="AP730" s="49">
        <v>0</v>
      </c>
      <c r="AQ730" s="47" t="s">
        <v>4000</v>
      </c>
      <c r="AR730" s="48">
        <v>0</v>
      </c>
      <c r="AT730" s="46" t="s">
        <v>1443</v>
      </c>
      <c r="AU730" s="45">
        <v>0</v>
      </c>
      <c r="AV730" s="44" t="s">
        <v>4001</v>
      </c>
      <c r="AW730" s="43">
        <v>44247</v>
      </c>
      <c r="AX730" s="42">
        <v>0.45833000000000002</v>
      </c>
      <c r="AY730" s="41">
        <v>15</v>
      </c>
      <c r="AZ730" s="40"/>
      <c r="BA730" s="40"/>
      <c r="BB730" s="40"/>
      <c r="BC730" s="40"/>
      <c r="BD730" s="40"/>
      <c r="BE730" s="40"/>
      <c r="BF730" s="39">
        <v>0</v>
      </c>
      <c r="BG730" s="38">
        <v>0</v>
      </c>
      <c r="BK730" s="37"/>
      <c r="BL730" s="37"/>
      <c r="BM730" s="37"/>
      <c r="BN730" s="32"/>
      <c r="BP730" s="36"/>
      <c r="BQ730" s="36"/>
      <c r="BR730" s="36"/>
      <c r="CE730" s="35">
        <f t="shared" si="131"/>
        <v>0</v>
      </c>
      <c r="CF730" s="33">
        <f t="shared" si="132"/>
        <v>0</v>
      </c>
      <c r="CG730" s="34">
        <f t="shared" si="133"/>
        <v>1.8674599999999999</v>
      </c>
      <c r="CH730" s="33">
        <f t="shared" si="134"/>
        <v>0</v>
      </c>
    </row>
    <row r="731" spans="1:86" ht="45" customHeight="1" x14ac:dyDescent="0.25">
      <c r="A731" s="53">
        <v>0</v>
      </c>
      <c r="B731" s="52" t="s">
        <v>2683</v>
      </c>
      <c r="C731" s="51">
        <v>300000004550</v>
      </c>
      <c r="D731" s="51">
        <v>1020306594</v>
      </c>
      <c r="E731" s="50" t="s">
        <v>2916</v>
      </c>
      <c r="F731" s="48">
        <v>0</v>
      </c>
      <c r="G731" s="48">
        <v>0</v>
      </c>
      <c r="H731" s="48">
        <v>0</v>
      </c>
      <c r="I731" s="48">
        <v>0</v>
      </c>
      <c r="J731" s="48">
        <v>0</v>
      </c>
      <c r="K731" s="48">
        <v>0</v>
      </c>
      <c r="L731" s="48">
        <v>0</v>
      </c>
      <c r="M731" s="48">
        <v>0</v>
      </c>
      <c r="N731" s="48">
        <v>0</v>
      </c>
      <c r="O731" s="48">
        <f t="shared" si="127"/>
        <v>8.0675100000000004</v>
      </c>
      <c r="P731" s="48">
        <f t="shared" si="128"/>
        <v>8.0675100000000004</v>
      </c>
      <c r="Q731" s="48">
        <v>8.0675100000000004</v>
      </c>
      <c r="R731" s="48">
        <v>8.0675100000000004</v>
      </c>
      <c r="S731" s="48">
        <v>0</v>
      </c>
      <c r="T731" s="48">
        <v>0</v>
      </c>
      <c r="U731" s="48">
        <v>8.0675100000000004</v>
      </c>
      <c r="V731" s="48">
        <v>8.0675100000000004</v>
      </c>
      <c r="W731" s="48">
        <v>0</v>
      </c>
      <c r="X731" s="48">
        <v>0</v>
      </c>
      <c r="Y731" s="48">
        <v>0</v>
      </c>
      <c r="Z731" s="48">
        <v>0</v>
      </c>
      <c r="AA731" s="49">
        <f t="shared" si="129"/>
        <v>0</v>
      </c>
      <c r="AB731" s="49">
        <f t="shared" si="130"/>
        <v>0</v>
      </c>
      <c r="AC731" s="49">
        <v>0</v>
      </c>
      <c r="AD731" s="49">
        <v>0</v>
      </c>
      <c r="AE731" s="49">
        <v>0</v>
      </c>
      <c r="AF731" s="49">
        <v>0</v>
      </c>
      <c r="AG731" s="49">
        <v>0</v>
      </c>
      <c r="AH731" s="49">
        <v>0</v>
      </c>
      <c r="AI731" s="49">
        <v>0</v>
      </c>
      <c r="AJ731" s="49">
        <v>0</v>
      </c>
      <c r="AK731" s="49">
        <v>0</v>
      </c>
      <c r="AL731" s="49">
        <v>0</v>
      </c>
      <c r="AM731" s="49">
        <v>0</v>
      </c>
      <c r="AN731" s="49">
        <v>0</v>
      </c>
      <c r="AO731" s="49">
        <v>0</v>
      </c>
      <c r="AP731" s="49">
        <v>0</v>
      </c>
      <c r="AQ731" s="47" t="s">
        <v>4002</v>
      </c>
      <c r="AR731" s="48">
        <v>0</v>
      </c>
      <c r="AT731" s="46" t="s">
        <v>1443</v>
      </c>
      <c r="AU731" s="45">
        <v>0</v>
      </c>
      <c r="AV731" s="44" t="s">
        <v>4003</v>
      </c>
      <c r="AW731" s="43">
        <v>44392</v>
      </c>
      <c r="AX731" s="42">
        <v>0.45833000000000002</v>
      </c>
      <c r="AY731" s="41">
        <v>15</v>
      </c>
      <c r="AZ731" s="40"/>
      <c r="BA731" s="40"/>
      <c r="BB731" s="40"/>
      <c r="BC731" s="40"/>
      <c r="BD731" s="40"/>
      <c r="BE731" s="40"/>
      <c r="BF731" s="39">
        <v>0</v>
      </c>
      <c r="BG731" s="38">
        <v>0</v>
      </c>
      <c r="BK731" s="37"/>
      <c r="BL731" s="37"/>
      <c r="BM731" s="37"/>
      <c r="BN731" s="32"/>
      <c r="BP731" s="36"/>
      <c r="BQ731" s="36"/>
      <c r="BR731" s="36"/>
      <c r="CE731" s="35">
        <f t="shared" si="131"/>
        <v>0</v>
      </c>
      <c r="CF731" s="33">
        <f t="shared" si="132"/>
        <v>0</v>
      </c>
      <c r="CG731" s="34">
        <f t="shared" si="133"/>
        <v>8.0675100000000004</v>
      </c>
      <c r="CH731" s="33">
        <f t="shared" si="134"/>
        <v>0</v>
      </c>
    </row>
    <row r="732" spans="1:86" ht="60" customHeight="1" x14ac:dyDescent="0.25">
      <c r="A732" s="53">
        <v>0</v>
      </c>
      <c r="B732" s="52" t="s">
        <v>2683</v>
      </c>
      <c r="C732" s="51">
        <v>300000004557</v>
      </c>
      <c r="D732" s="51">
        <v>1020205623</v>
      </c>
      <c r="E732" s="50" t="s">
        <v>2917</v>
      </c>
      <c r="F732" s="48">
        <v>0</v>
      </c>
      <c r="G732" s="48">
        <v>0</v>
      </c>
      <c r="H732" s="48">
        <v>0</v>
      </c>
      <c r="I732" s="48">
        <v>0</v>
      </c>
      <c r="J732" s="48">
        <v>0</v>
      </c>
      <c r="K732" s="48">
        <v>0</v>
      </c>
      <c r="L732" s="48">
        <v>0</v>
      </c>
      <c r="M732" s="48">
        <v>0</v>
      </c>
      <c r="N732" s="48">
        <v>0</v>
      </c>
      <c r="O732" s="48">
        <f t="shared" si="127"/>
        <v>9.3373500000000007</v>
      </c>
      <c r="P732" s="48">
        <f t="shared" si="128"/>
        <v>9.3373500000000007</v>
      </c>
      <c r="Q732" s="48">
        <v>9.3373500000000007</v>
      </c>
      <c r="R732" s="48">
        <v>9.3373500000000007</v>
      </c>
      <c r="S732" s="48">
        <v>0</v>
      </c>
      <c r="T732" s="48">
        <v>0</v>
      </c>
      <c r="U732" s="48">
        <v>9.3373500000000007</v>
      </c>
      <c r="V732" s="48">
        <v>9.3373500000000007</v>
      </c>
      <c r="W732" s="48">
        <v>0</v>
      </c>
      <c r="X732" s="48">
        <v>0</v>
      </c>
      <c r="Y732" s="48">
        <v>0</v>
      </c>
      <c r="Z732" s="48">
        <v>0</v>
      </c>
      <c r="AA732" s="49">
        <f t="shared" si="129"/>
        <v>0</v>
      </c>
      <c r="AB732" s="49">
        <f t="shared" si="130"/>
        <v>0</v>
      </c>
      <c r="AC732" s="49">
        <v>0</v>
      </c>
      <c r="AD732" s="49">
        <v>0</v>
      </c>
      <c r="AE732" s="49">
        <v>0</v>
      </c>
      <c r="AF732" s="49">
        <v>0</v>
      </c>
      <c r="AG732" s="49">
        <v>0</v>
      </c>
      <c r="AH732" s="49">
        <v>0</v>
      </c>
      <c r="AI732" s="49">
        <v>0</v>
      </c>
      <c r="AJ732" s="49">
        <v>0</v>
      </c>
      <c r="AK732" s="49">
        <v>0</v>
      </c>
      <c r="AL732" s="49">
        <v>0</v>
      </c>
      <c r="AM732" s="49">
        <v>0</v>
      </c>
      <c r="AN732" s="49">
        <v>0</v>
      </c>
      <c r="AO732" s="49">
        <v>0</v>
      </c>
      <c r="AP732" s="49">
        <v>0</v>
      </c>
      <c r="AQ732" s="47" t="s">
        <v>4004</v>
      </c>
      <c r="AR732" s="48">
        <v>0</v>
      </c>
      <c r="AT732" s="46" t="s">
        <v>1443</v>
      </c>
      <c r="AU732" s="45">
        <v>0</v>
      </c>
      <c r="AV732" s="44" t="s">
        <v>4005</v>
      </c>
      <c r="AW732" s="43">
        <v>44075</v>
      </c>
      <c r="AX732" s="42">
        <v>0.45833000000000002</v>
      </c>
      <c r="AY732" s="41">
        <v>5</v>
      </c>
      <c r="AZ732" s="40"/>
      <c r="BA732" s="40"/>
      <c r="BB732" s="40"/>
      <c r="BC732" s="40"/>
      <c r="BD732" s="40"/>
      <c r="BE732" s="40"/>
      <c r="BF732" s="39">
        <v>0</v>
      </c>
      <c r="BG732" s="38">
        <v>0</v>
      </c>
      <c r="BK732" s="37"/>
      <c r="BL732" s="37"/>
      <c r="BM732" s="37"/>
      <c r="BN732" s="32"/>
      <c r="BP732" s="36"/>
      <c r="BQ732" s="36"/>
      <c r="BR732" s="36"/>
      <c r="CE732" s="35">
        <f t="shared" si="131"/>
        <v>0</v>
      </c>
      <c r="CF732" s="33">
        <f t="shared" si="132"/>
        <v>0</v>
      </c>
      <c r="CG732" s="34">
        <f t="shared" si="133"/>
        <v>9.3373500000000007</v>
      </c>
      <c r="CH732" s="33">
        <f t="shared" si="134"/>
        <v>0</v>
      </c>
    </row>
    <row r="733" spans="1:86" ht="60" customHeight="1" x14ac:dyDescent="0.25">
      <c r="A733" s="53">
        <v>0</v>
      </c>
      <c r="B733" s="52" t="s">
        <v>2683</v>
      </c>
      <c r="C733" s="51">
        <v>300000004547</v>
      </c>
      <c r="D733" s="51">
        <v>1020207112</v>
      </c>
      <c r="E733" s="50" t="s">
        <v>2918</v>
      </c>
      <c r="F733" s="48">
        <v>0</v>
      </c>
      <c r="G733" s="48">
        <v>0</v>
      </c>
      <c r="H733" s="48">
        <v>0</v>
      </c>
      <c r="I733" s="48">
        <v>0</v>
      </c>
      <c r="J733" s="48">
        <v>0</v>
      </c>
      <c r="K733" s="48">
        <v>0</v>
      </c>
      <c r="L733" s="48">
        <v>0</v>
      </c>
      <c r="M733" s="48">
        <v>0</v>
      </c>
      <c r="N733" s="48">
        <v>0</v>
      </c>
      <c r="O733" s="48">
        <f t="shared" si="127"/>
        <v>9.3373500000000007</v>
      </c>
      <c r="P733" s="48">
        <f t="shared" si="128"/>
        <v>9.3373500000000007</v>
      </c>
      <c r="Q733" s="48">
        <v>9.3373500000000007</v>
      </c>
      <c r="R733" s="48">
        <v>9.3373500000000007</v>
      </c>
      <c r="S733" s="48">
        <v>0</v>
      </c>
      <c r="T733" s="48">
        <v>0</v>
      </c>
      <c r="U733" s="48">
        <v>9.3373500000000007</v>
      </c>
      <c r="V733" s="48">
        <v>9.3373500000000007</v>
      </c>
      <c r="W733" s="48">
        <v>0</v>
      </c>
      <c r="X733" s="48">
        <v>0</v>
      </c>
      <c r="Y733" s="48">
        <v>0</v>
      </c>
      <c r="Z733" s="48">
        <v>0</v>
      </c>
      <c r="AA733" s="49">
        <f t="shared" si="129"/>
        <v>0</v>
      </c>
      <c r="AB733" s="49">
        <f t="shared" si="130"/>
        <v>0</v>
      </c>
      <c r="AC733" s="49">
        <v>0</v>
      </c>
      <c r="AD733" s="49">
        <v>0</v>
      </c>
      <c r="AE733" s="49">
        <v>0</v>
      </c>
      <c r="AF733" s="49">
        <v>0</v>
      </c>
      <c r="AG733" s="49">
        <v>0</v>
      </c>
      <c r="AH733" s="49">
        <v>0</v>
      </c>
      <c r="AI733" s="49">
        <v>0</v>
      </c>
      <c r="AJ733" s="49">
        <v>0</v>
      </c>
      <c r="AK733" s="49">
        <v>0</v>
      </c>
      <c r="AL733" s="49">
        <v>0</v>
      </c>
      <c r="AM733" s="49">
        <v>0</v>
      </c>
      <c r="AN733" s="49">
        <v>0</v>
      </c>
      <c r="AO733" s="49">
        <v>0</v>
      </c>
      <c r="AP733" s="49">
        <v>0</v>
      </c>
      <c r="AQ733" s="47" t="s">
        <v>4006</v>
      </c>
      <c r="AR733" s="48">
        <v>0</v>
      </c>
      <c r="AT733" s="46" t="s">
        <v>1651</v>
      </c>
      <c r="AU733" s="45">
        <v>1</v>
      </c>
      <c r="AV733" s="44" t="s">
        <v>4007</v>
      </c>
      <c r="AW733" s="43">
        <v>44620</v>
      </c>
      <c r="AX733" s="42">
        <v>36.92</v>
      </c>
      <c r="AY733" s="41">
        <v>12</v>
      </c>
      <c r="AZ733" s="40"/>
      <c r="BA733" s="40"/>
      <c r="BB733" s="40"/>
      <c r="BC733" s="40"/>
      <c r="BD733" s="40"/>
      <c r="BE733" s="40"/>
      <c r="BF733" s="39">
        <v>0</v>
      </c>
      <c r="BG733" s="38">
        <v>0</v>
      </c>
      <c r="BK733" s="37"/>
      <c r="BL733" s="37"/>
      <c r="BM733" s="37"/>
      <c r="BN733" s="32"/>
      <c r="BP733" s="36"/>
      <c r="BQ733" s="36"/>
      <c r="BR733" s="36"/>
      <c r="CE733" s="35">
        <f t="shared" si="131"/>
        <v>0</v>
      </c>
      <c r="CF733" s="33">
        <f t="shared" si="132"/>
        <v>0</v>
      </c>
      <c r="CG733" s="34">
        <f t="shared" si="133"/>
        <v>9.3373500000000007</v>
      </c>
      <c r="CH733" s="33">
        <f t="shared" si="134"/>
        <v>0</v>
      </c>
    </row>
    <row r="734" spans="1:86" ht="60" customHeight="1" x14ac:dyDescent="0.25">
      <c r="A734" s="53">
        <v>0</v>
      </c>
      <c r="B734" s="52" t="s">
        <v>2683</v>
      </c>
      <c r="C734" s="51">
        <v>300000004561</v>
      </c>
      <c r="D734" s="51">
        <v>1020205817</v>
      </c>
      <c r="E734" s="50" t="s">
        <v>2919</v>
      </c>
      <c r="F734" s="48">
        <v>0</v>
      </c>
      <c r="G734" s="48">
        <v>0</v>
      </c>
      <c r="H734" s="48">
        <v>0</v>
      </c>
      <c r="I734" s="48">
        <v>0</v>
      </c>
      <c r="J734" s="48">
        <v>0</v>
      </c>
      <c r="K734" s="48">
        <v>0</v>
      </c>
      <c r="L734" s="48">
        <v>0</v>
      </c>
      <c r="M734" s="48">
        <v>0</v>
      </c>
      <c r="N734" s="48">
        <v>0</v>
      </c>
      <c r="O734" s="48">
        <f t="shared" si="127"/>
        <v>13.072229999999999</v>
      </c>
      <c r="P734" s="48">
        <f t="shared" si="128"/>
        <v>13.072229999999999</v>
      </c>
      <c r="Q734" s="48">
        <v>13.072229999999999</v>
      </c>
      <c r="R734" s="48">
        <v>13.072229999999999</v>
      </c>
      <c r="S734" s="48">
        <v>0</v>
      </c>
      <c r="T734" s="48">
        <v>0</v>
      </c>
      <c r="U734" s="48">
        <v>13.072229999999999</v>
      </c>
      <c r="V734" s="48">
        <v>13.072229999999999</v>
      </c>
      <c r="W734" s="48">
        <v>0</v>
      </c>
      <c r="X734" s="48">
        <v>0</v>
      </c>
      <c r="Y734" s="48">
        <v>0</v>
      </c>
      <c r="Z734" s="48">
        <v>0</v>
      </c>
      <c r="AA734" s="49">
        <f t="shared" si="129"/>
        <v>0</v>
      </c>
      <c r="AB734" s="49">
        <f t="shared" si="130"/>
        <v>0</v>
      </c>
      <c r="AC734" s="49">
        <v>0</v>
      </c>
      <c r="AD734" s="49">
        <v>0</v>
      </c>
      <c r="AE734" s="49">
        <v>0</v>
      </c>
      <c r="AF734" s="49">
        <v>0</v>
      </c>
      <c r="AG734" s="49">
        <v>0</v>
      </c>
      <c r="AH734" s="49">
        <v>0</v>
      </c>
      <c r="AI734" s="49">
        <v>0</v>
      </c>
      <c r="AJ734" s="49">
        <v>0</v>
      </c>
      <c r="AK734" s="49">
        <v>0</v>
      </c>
      <c r="AL734" s="49">
        <v>0</v>
      </c>
      <c r="AM734" s="49">
        <v>0</v>
      </c>
      <c r="AN734" s="49">
        <v>0</v>
      </c>
      <c r="AO734" s="49">
        <v>0</v>
      </c>
      <c r="AP734" s="49">
        <v>0</v>
      </c>
      <c r="AQ734" s="47" t="s">
        <v>4008</v>
      </c>
      <c r="AR734" s="48">
        <v>0</v>
      </c>
      <c r="AT734" s="46" t="s">
        <v>1443</v>
      </c>
      <c r="AU734" s="45">
        <v>0</v>
      </c>
      <c r="AV734" s="44" t="s">
        <v>4009</v>
      </c>
      <c r="AW734" s="43">
        <v>44236</v>
      </c>
      <c r="AX734" s="42">
        <v>0.45833000000000002</v>
      </c>
      <c r="AY734" s="41">
        <v>6</v>
      </c>
      <c r="AZ734" s="40"/>
      <c r="BA734" s="40"/>
      <c r="BB734" s="40"/>
      <c r="BC734" s="40"/>
      <c r="BD734" s="40"/>
      <c r="BE734" s="40"/>
      <c r="BF734" s="39">
        <v>0</v>
      </c>
      <c r="BG734" s="38">
        <v>0</v>
      </c>
      <c r="BK734" s="37"/>
      <c r="BL734" s="37"/>
      <c r="BM734" s="37"/>
      <c r="BN734" s="32"/>
      <c r="BP734" s="36"/>
      <c r="BQ734" s="36"/>
      <c r="BR734" s="36"/>
      <c r="CE734" s="35">
        <f t="shared" si="131"/>
        <v>0</v>
      </c>
      <c r="CF734" s="33">
        <f t="shared" si="132"/>
        <v>0</v>
      </c>
      <c r="CG734" s="34">
        <f t="shared" si="133"/>
        <v>13.072229999999999</v>
      </c>
      <c r="CH734" s="33">
        <f t="shared" si="134"/>
        <v>0</v>
      </c>
    </row>
    <row r="735" spans="1:86" ht="60" customHeight="1" x14ac:dyDescent="0.25">
      <c r="A735" s="53">
        <v>0</v>
      </c>
      <c r="B735" s="52" t="s">
        <v>2683</v>
      </c>
      <c r="C735" s="51">
        <v>300000004552</v>
      </c>
      <c r="D735" s="51">
        <v>1020207574</v>
      </c>
      <c r="E735" s="50" t="s">
        <v>2920</v>
      </c>
      <c r="F735" s="48">
        <v>0</v>
      </c>
      <c r="G735" s="48">
        <v>0</v>
      </c>
      <c r="H735" s="48">
        <v>0</v>
      </c>
      <c r="I735" s="48">
        <v>0</v>
      </c>
      <c r="J735" s="48">
        <v>0</v>
      </c>
      <c r="K735" s="48">
        <v>0</v>
      </c>
      <c r="L735" s="48">
        <v>0</v>
      </c>
      <c r="M735" s="48">
        <v>0</v>
      </c>
      <c r="N735" s="48">
        <v>0</v>
      </c>
      <c r="O735" s="48">
        <f t="shared" si="127"/>
        <v>1.8674599999999999</v>
      </c>
      <c r="P735" s="48">
        <f t="shared" si="128"/>
        <v>1.8674599999999999</v>
      </c>
      <c r="Q735" s="48">
        <v>1.8674599999999999</v>
      </c>
      <c r="R735" s="48">
        <v>1.8674599999999999</v>
      </c>
      <c r="S735" s="48">
        <v>0</v>
      </c>
      <c r="T735" s="48">
        <v>0</v>
      </c>
      <c r="U735" s="48">
        <v>1.8674599999999999</v>
      </c>
      <c r="V735" s="48">
        <v>1.8674599999999999</v>
      </c>
      <c r="W735" s="48">
        <v>0</v>
      </c>
      <c r="X735" s="48">
        <v>0</v>
      </c>
      <c r="Y735" s="48">
        <v>0</v>
      </c>
      <c r="Z735" s="48">
        <v>0</v>
      </c>
      <c r="AA735" s="49">
        <f t="shared" si="129"/>
        <v>0</v>
      </c>
      <c r="AB735" s="49">
        <f t="shared" si="130"/>
        <v>0</v>
      </c>
      <c r="AC735" s="49">
        <v>0</v>
      </c>
      <c r="AD735" s="49">
        <v>0</v>
      </c>
      <c r="AE735" s="49">
        <v>0</v>
      </c>
      <c r="AF735" s="49">
        <v>0</v>
      </c>
      <c r="AG735" s="49">
        <v>0</v>
      </c>
      <c r="AH735" s="49">
        <v>0</v>
      </c>
      <c r="AI735" s="49">
        <v>0</v>
      </c>
      <c r="AJ735" s="49">
        <v>0</v>
      </c>
      <c r="AK735" s="49">
        <v>0</v>
      </c>
      <c r="AL735" s="49">
        <v>0</v>
      </c>
      <c r="AM735" s="49">
        <v>0</v>
      </c>
      <c r="AN735" s="49">
        <v>0</v>
      </c>
      <c r="AO735" s="49">
        <v>0</v>
      </c>
      <c r="AP735" s="49">
        <v>0</v>
      </c>
      <c r="AQ735" s="47" t="s">
        <v>4010</v>
      </c>
      <c r="AR735" s="48">
        <v>0</v>
      </c>
      <c r="AT735" s="46" t="s">
        <v>1443</v>
      </c>
      <c r="AU735" s="45">
        <v>0</v>
      </c>
      <c r="AV735" s="44" t="s">
        <v>4011</v>
      </c>
      <c r="AW735" s="43">
        <v>44740</v>
      </c>
      <c r="AX735" s="42">
        <v>0.45833000000000002</v>
      </c>
      <c r="AY735" s="41">
        <v>15</v>
      </c>
      <c r="AZ735" s="40"/>
      <c r="BA735" s="40"/>
      <c r="BB735" s="40"/>
      <c r="BC735" s="40"/>
      <c r="BD735" s="40"/>
      <c r="BE735" s="40"/>
      <c r="BF735" s="39">
        <v>0</v>
      </c>
      <c r="BG735" s="38">
        <v>0</v>
      </c>
      <c r="BK735" s="37"/>
      <c r="BL735" s="37"/>
      <c r="BM735" s="37"/>
      <c r="BN735" s="32"/>
      <c r="BP735" s="36"/>
      <c r="BQ735" s="36"/>
      <c r="BR735" s="36"/>
      <c r="CE735" s="35">
        <f t="shared" si="131"/>
        <v>0</v>
      </c>
      <c r="CF735" s="33">
        <f t="shared" si="132"/>
        <v>0</v>
      </c>
      <c r="CG735" s="34">
        <f t="shared" si="133"/>
        <v>1.8674599999999999</v>
      </c>
      <c r="CH735" s="33">
        <f t="shared" si="134"/>
        <v>0</v>
      </c>
    </row>
    <row r="736" spans="1:86" ht="75" customHeight="1" x14ac:dyDescent="0.25">
      <c r="A736" s="53">
        <v>0</v>
      </c>
      <c r="B736" s="52" t="s">
        <v>2683</v>
      </c>
      <c r="C736" s="51">
        <v>300000004560</v>
      </c>
      <c r="D736" s="51">
        <v>1020206661</v>
      </c>
      <c r="E736" s="50" t="s">
        <v>2921</v>
      </c>
      <c r="F736" s="48">
        <v>0</v>
      </c>
      <c r="G736" s="48">
        <v>0</v>
      </c>
      <c r="H736" s="48">
        <v>0</v>
      </c>
      <c r="I736" s="48">
        <v>0</v>
      </c>
      <c r="J736" s="48">
        <v>0</v>
      </c>
      <c r="K736" s="48">
        <v>0</v>
      </c>
      <c r="L736" s="48">
        <v>0</v>
      </c>
      <c r="M736" s="48">
        <v>0</v>
      </c>
      <c r="N736" s="48">
        <v>0</v>
      </c>
      <c r="O736" s="48">
        <f t="shared" si="127"/>
        <v>3.7349199999999998</v>
      </c>
      <c r="P736" s="48">
        <f t="shared" si="128"/>
        <v>3.7349199999999998</v>
      </c>
      <c r="Q736" s="48">
        <v>3.7349199999999998</v>
      </c>
      <c r="R736" s="48">
        <v>3.7349199999999998</v>
      </c>
      <c r="S736" s="48">
        <v>0</v>
      </c>
      <c r="T736" s="48">
        <v>0</v>
      </c>
      <c r="U736" s="48">
        <v>3.7349199999999998</v>
      </c>
      <c r="V736" s="48">
        <v>3.7349199999999998</v>
      </c>
      <c r="W736" s="48">
        <v>0</v>
      </c>
      <c r="X736" s="48">
        <v>0</v>
      </c>
      <c r="Y736" s="48">
        <v>0</v>
      </c>
      <c r="Z736" s="48">
        <v>0</v>
      </c>
      <c r="AA736" s="49">
        <f t="shared" si="129"/>
        <v>0</v>
      </c>
      <c r="AB736" s="49">
        <f t="shared" si="130"/>
        <v>0</v>
      </c>
      <c r="AC736" s="49">
        <v>0</v>
      </c>
      <c r="AD736" s="49">
        <v>0</v>
      </c>
      <c r="AE736" s="49">
        <v>0</v>
      </c>
      <c r="AF736" s="49">
        <v>0</v>
      </c>
      <c r="AG736" s="49">
        <v>0</v>
      </c>
      <c r="AH736" s="49">
        <v>0</v>
      </c>
      <c r="AI736" s="49">
        <v>0</v>
      </c>
      <c r="AJ736" s="49">
        <v>0</v>
      </c>
      <c r="AK736" s="49">
        <v>0</v>
      </c>
      <c r="AL736" s="49">
        <v>0</v>
      </c>
      <c r="AM736" s="49">
        <v>0</v>
      </c>
      <c r="AN736" s="49">
        <v>0</v>
      </c>
      <c r="AO736" s="49">
        <v>0</v>
      </c>
      <c r="AP736" s="49">
        <v>0</v>
      </c>
      <c r="AQ736" s="47" t="s">
        <v>4012</v>
      </c>
      <c r="AR736" s="48">
        <v>0</v>
      </c>
      <c r="AT736" s="46" t="s">
        <v>1443</v>
      </c>
      <c r="AU736" s="45">
        <v>0</v>
      </c>
      <c r="AV736" s="44" t="s">
        <v>4013</v>
      </c>
      <c r="AW736" s="43">
        <v>44448</v>
      </c>
      <c r="AX736" s="42">
        <v>0.45833000000000002</v>
      </c>
      <c r="AY736" s="41">
        <v>15</v>
      </c>
      <c r="AZ736" s="40"/>
      <c r="BA736" s="40"/>
      <c r="BB736" s="40"/>
      <c r="BC736" s="40"/>
      <c r="BD736" s="40"/>
      <c r="BE736" s="40"/>
      <c r="BF736" s="39">
        <v>0</v>
      </c>
      <c r="BG736" s="38">
        <v>0</v>
      </c>
      <c r="BK736" s="37"/>
      <c r="BL736" s="37"/>
      <c r="BM736" s="37"/>
      <c r="BN736" s="32"/>
      <c r="BP736" s="36"/>
      <c r="BQ736" s="36"/>
      <c r="BR736" s="36"/>
      <c r="CE736" s="35">
        <f t="shared" si="131"/>
        <v>0</v>
      </c>
      <c r="CF736" s="33">
        <f t="shared" si="132"/>
        <v>0</v>
      </c>
      <c r="CG736" s="34">
        <f t="shared" si="133"/>
        <v>3.7349199999999998</v>
      </c>
      <c r="CH736" s="33">
        <f t="shared" si="134"/>
        <v>0</v>
      </c>
    </row>
    <row r="737" spans="1:86" ht="60" customHeight="1" x14ac:dyDescent="0.25">
      <c r="A737" s="53">
        <v>0</v>
      </c>
      <c r="B737" s="52" t="s">
        <v>2683</v>
      </c>
      <c r="C737" s="51">
        <v>300000004549</v>
      </c>
      <c r="D737" s="51">
        <v>1020206223</v>
      </c>
      <c r="E737" s="50" t="s">
        <v>2922</v>
      </c>
      <c r="F737" s="48">
        <v>0</v>
      </c>
      <c r="G737" s="48">
        <v>0</v>
      </c>
      <c r="H737" s="48">
        <v>0</v>
      </c>
      <c r="I737" s="48">
        <v>0</v>
      </c>
      <c r="J737" s="48">
        <v>0</v>
      </c>
      <c r="K737" s="48">
        <v>0</v>
      </c>
      <c r="L737" s="48">
        <v>0</v>
      </c>
      <c r="M737" s="48">
        <v>0</v>
      </c>
      <c r="N737" s="48">
        <v>0</v>
      </c>
      <c r="O737" s="48">
        <f t="shared" si="127"/>
        <v>14.93981</v>
      </c>
      <c r="P737" s="48">
        <f t="shared" si="128"/>
        <v>14.93981</v>
      </c>
      <c r="Q737" s="48">
        <v>14.93981</v>
      </c>
      <c r="R737" s="48">
        <v>14.93981</v>
      </c>
      <c r="S737" s="48">
        <v>0</v>
      </c>
      <c r="T737" s="48">
        <v>0</v>
      </c>
      <c r="U737" s="48">
        <v>14.93981</v>
      </c>
      <c r="V737" s="48">
        <v>14.93981</v>
      </c>
      <c r="W737" s="48">
        <v>0</v>
      </c>
      <c r="X737" s="48">
        <v>0</v>
      </c>
      <c r="Y737" s="48">
        <v>0</v>
      </c>
      <c r="Z737" s="48">
        <v>0</v>
      </c>
      <c r="AA737" s="49">
        <f t="shared" si="129"/>
        <v>0</v>
      </c>
      <c r="AB737" s="49">
        <f t="shared" si="130"/>
        <v>0</v>
      </c>
      <c r="AC737" s="49">
        <v>0</v>
      </c>
      <c r="AD737" s="49">
        <v>0</v>
      </c>
      <c r="AE737" s="49">
        <v>0</v>
      </c>
      <c r="AF737" s="49">
        <v>0</v>
      </c>
      <c r="AG737" s="49">
        <v>0</v>
      </c>
      <c r="AH737" s="49">
        <v>0</v>
      </c>
      <c r="AI737" s="49">
        <v>0</v>
      </c>
      <c r="AJ737" s="49">
        <v>0</v>
      </c>
      <c r="AK737" s="49">
        <v>0</v>
      </c>
      <c r="AL737" s="49">
        <v>0</v>
      </c>
      <c r="AM737" s="49">
        <v>0</v>
      </c>
      <c r="AN737" s="49">
        <v>0</v>
      </c>
      <c r="AO737" s="49">
        <v>0</v>
      </c>
      <c r="AP737" s="49">
        <v>0</v>
      </c>
      <c r="AQ737" s="47" t="s">
        <v>4014</v>
      </c>
      <c r="AR737" s="48">
        <v>0</v>
      </c>
      <c r="AT737" s="46" t="s">
        <v>1443</v>
      </c>
      <c r="AU737" s="45">
        <v>0</v>
      </c>
      <c r="AV737" s="44" t="s">
        <v>4015</v>
      </c>
      <c r="AW737" s="43">
        <v>44351</v>
      </c>
      <c r="AX737" s="42">
        <v>0.45833000000000002</v>
      </c>
      <c r="AY737" s="41">
        <v>10</v>
      </c>
      <c r="AZ737" s="40"/>
      <c r="BA737" s="40"/>
      <c r="BB737" s="40"/>
      <c r="BC737" s="40"/>
      <c r="BD737" s="40"/>
      <c r="BE737" s="40"/>
      <c r="BF737" s="39">
        <v>0</v>
      </c>
      <c r="BG737" s="38">
        <v>0</v>
      </c>
      <c r="BK737" s="37"/>
      <c r="BL737" s="37"/>
      <c r="BM737" s="37"/>
      <c r="BN737" s="32"/>
      <c r="BP737" s="36"/>
      <c r="BQ737" s="36"/>
      <c r="BR737" s="36"/>
      <c r="CE737" s="35">
        <f t="shared" si="131"/>
        <v>0</v>
      </c>
      <c r="CF737" s="33">
        <f t="shared" si="132"/>
        <v>0</v>
      </c>
      <c r="CG737" s="34">
        <f t="shared" si="133"/>
        <v>14.93981</v>
      </c>
      <c r="CH737" s="33">
        <f t="shared" si="134"/>
        <v>0</v>
      </c>
    </row>
    <row r="738" spans="1:86" ht="45" customHeight="1" x14ac:dyDescent="0.25">
      <c r="A738" s="53">
        <v>0</v>
      </c>
      <c r="B738" s="52" t="s">
        <v>2683</v>
      </c>
      <c r="C738" s="51">
        <v>300000004528</v>
      </c>
      <c r="D738" s="51">
        <v>1020205814</v>
      </c>
      <c r="E738" s="50" t="s">
        <v>2923</v>
      </c>
      <c r="F738" s="48">
        <v>0</v>
      </c>
      <c r="G738" s="48">
        <v>0</v>
      </c>
      <c r="H738" s="48">
        <v>0</v>
      </c>
      <c r="I738" s="48">
        <v>0</v>
      </c>
      <c r="J738" s="48">
        <v>0</v>
      </c>
      <c r="K738" s="48">
        <v>0</v>
      </c>
      <c r="L738" s="48">
        <v>0</v>
      </c>
      <c r="M738" s="48">
        <v>0</v>
      </c>
      <c r="N738" s="48">
        <v>0</v>
      </c>
      <c r="O738" s="48">
        <f t="shared" si="127"/>
        <v>27.078330000000001</v>
      </c>
      <c r="P738" s="48">
        <f t="shared" si="128"/>
        <v>27.078330000000001</v>
      </c>
      <c r="Q738" s="48">
        <v>27.078330000000001</v>
      </c>
      <c r="R738" s="48">
        <v>27.078330000000001</v>
      </c>
      <c r="S738" s="48">
        <v>0</v>
      </c>
      <c r="T738" s="48">
        <v>0</v>
      </c>
      <c r="U738" s="48">
        <v>27.078330000000001</v>
      </c>
      <c r="V738" s="48">
        <v>27.078330000000001</v>
      </c>
      <c r="W738" s="48">
        <v>0</v>
      </c>
      <c r="X738" s="48">
        <v>0</v>
      </c>
      <c r="Y738" s="48">
        <v>0</v>
      </c>
      <c r="Z738" s="48">
        <v>0</v>
      </c>
      <c r="AA738" s="49">
        <f t="shared" si="129"/>
        <v>0</v>
      </c>
      <c r="AB738" s="49">
        <f t="shared" si="130"/>
        <v>0</v>
      </c>
      <c r="AC738" s="49">
        <v>0</v>
      </c>
      <c r="AD738" s="49">
        <v>0</v>
      </c>
      <c r="AE738" s="49">
        <v>0</v>
      </c>
      <c r="AF738" s="49">
        <v>0</v>
      </c>
      <c r="AG738" s="49">
        <v>0</v>
      </c>
      <c r="AH738" s="49">
        <v>0</v>
      </c>
      <c r="AI738" s="49">
        <v>0</v>
      </c>
      <c r="AJ738" s="49">
        <v>0</v>
      </c>
      <c r="AK738" s="49">
        <v>0</v>
      </c>
      <c r="AL738" s="49">
        <v>0</v>
      </c>
      <c r="AM738" s="49">
        <v>0</v>
      </c>
      <c r="AN738" s="49">
        <v>0</v>
      </c>
      <c r="AO738" s="49">
        <v>0</v>
      </c>
      <c r="AP738" s="49">
        <v>0</v>
      </c>
      <c r="AQ738" s="47" t="s">
        <v>4016</v>
      </c>
      <c r="AR738" s="48">
        <v>0</v>
      </c>
      <c r="AT738" s="46" t="s">
        <v>1443</v>
      </c>
      <c r="AU738" s="45">
        <v>0</v>
      </c>
      <c r="AV738" s="44" t="s">
        <v>4017</v>
      </c>
      <c r="AW738" s="43">
        <v>44182</v>
      </c>
      <c r="AX738" s="42">
        <v>0.45833000000000002</v>
      </c>
      <c r="AY738" s="41">
        <v>15</v>
      </c>
      <c r="AZ738" s="40"/>
      <c r="BA738" s="40"/>
      <c r="BB738" s="40"/>
      <c r="BC738" s="40"/>
      <c r="BD738" s="40"/>
      <c r="BE738" s="40"/>
      <c r="BF738" s="39">
        <v>0</v>
      </c>
      <c r="BG738" s="38">
        <v>0</v>
      </c>
      <c r="BK738" s="37"/>
      <c r="BL738" s="37"/>
      <c r="BM738" s="37"/>
      <c r="BN738" s="32"/>
      <c r="BP738" s="36"/>
      <c r="BQ738" s="36"/>
      <c r="BR738" s="36"/>
      <c r="CE738" s="35">
        <f t="shared" si="131"/>
        <v>0</v>
      </c>
      <c r="CF738" s="33">
        <f t="shared" si="132"/>
        <v>0</v>
      </c>
      <c r="CG738" s="34">
        <f t="shared" si="133"/>
        <v>27.078330000000001</v>
      </c>
      <c r="CH738" s="33">
        <f t="shared" si="134"/>
        <v>0</v>
      </c>
    </row>
    <row r="739" spans="1:86" ht="60" customHeight="1" x14ac:dyDescent="0.25">
      <c r="A739" s="53">
        <v>0</v>
      </c>
      <c r="B739" s="52" t="s">
        <v>2683</v>
      </c>
      <c r="C739" s="51">
        <v>300000004558</v>
      </c>
      <c r="D739" s="51">
        <v>1020206886</v>
      </c>
      <c r="E739" s="50" t="s">
        <v>2924</v>
      </c>
      <c r="F739" s="48">
        <v>0</v>
      </c>
      <c r="G739" s="48">
        <v>0</v>
      </c>
      <c r="H739" s="48">
        <v>0</v>
      </c>
      <c r="I739" s="48">
        <v>0</v>
      </c>
      <c r="J739" s="48">
        <v>0</v>
      </c>
      <c r="K739" s="48">
        <v>0</v>
      </c>
      <c r="L739" s="48">
        <v>0</v>
      </c>
      <c r="M739" s="48">
        <v>0</v>
      </c>
      <c r="N739" s="48">
        <v>0</v>
      </c>
      <c r="O739" s="48">
        <f t="shared" si="127"/>
        <v>9.3373500000000007</v>
      </c>
      <c r="P739" s="48">
        <f t="shared" si="128"/>
        <v>9.3373500000000007</v>
      </c>
      <c r="Q739" s="48">
        <v>9.3373500000000007</v>
      </c>
      <c r="R739" s="48">
        <v>9.3373500000000007</v>
      </c>
      <c r="S739" s="48">
        <v>0</v>
      </c>
      <c r="T739" s="48">
        <v>0</v>
      </c>
      <c r="U739" s="48">
        <v>9.3373500000000007</v>
      </c>
      <c r="V739" s="48">
        <v>9.3373500000000007</v>
      </c>
      <c r="W739" s="48">
        <v>0</v>
      </c>
      <c r="X739" s="48">
        <v>0</v>
      </c>
      <c r="Y739" s="48">
        <v>0</v>
      </c>
      <c r="Z739" s="48">
        <v>0</v>
      </c>
      <c r="AA739" s="49">
        <f t="shared" si="129"/>
        <v>0</v>
      </c>
      <c r="AB739" s="49">
        <f t="shared" si="130"/>
        <v>0</v>
      </c>
      <c r="AC739" s="49">
        <v>0</v>
      </c>
      <c r="AD739" s="49">
        <v>0</v>
      </c>
      <c r="AE739" s="49">
        <v>0</v>
      </c>
      <c r="AF739" s="49">
        <v>0</v>
      </c>
      <c r="AG739" s="49">
        <v>0</v>
      </c>
      <c r="AH739" s="49">
        <v>0</v>
      </c>
      <c r="AI739" s="49">
        <v>0</v>
      </c>
      <c r="AJ739" s="49">
        <v>0</v>
      </c>
      <c r="AK739" s="49">
        <v>0</v>
      </c>
      <c r="AL739" s="49">
        <v>0</v>
      </c>
      <c r="AM739" s="49">
        <v>0</v>
      </c>
      <c r="AN739" s="49">
        <v>0</v>
      </c>
      <c r="AO739" s="49">
        <v>0</v>
      </c>
      <c r="AP739" s="49">
        <v>0</v>
      </c>
      <c r="AQ739" s="47" t="s">
        <v>4018</v>
      </c>
      <c r="AR739" s="48">
        <v>0</v>
      </c>
      <c r="AT739" s="46" t="s">
        <v>1443</v>
      </c>
      <c r="AU739" s="45">
        <v>0</v>
      </c>
      <c r="AV739" s="44" t="s">
        <v>4019</v>
      </c>
      <c r="AW739" s="43">
        <v>44554</v>
      </c>
      <c r="AX739" s="42">
        <v>0.45833000000000002</v>
      </c>
      <c r="AY739" s="41">
        <v>15</v>
      </c>
      <c r="AZ739" s="40"/>
      <c r="BA739" s="40"/>
      <c r="BB739" s="40"/>
      <c r="BC739" s="40"/>
      <c r="BD739" s="40"/>
      <c r="BE739" s="40"/>
      <c r="BF739" s="39">
        <v>0</v>
      </c>
      <c r="BG739" s="38">
        <v>0</v>
      </c>
      <c r="BK739" s="37"/>
      <c r="BL739" s="37"/>
      <c r="BM739" s="37"/>
      <c r="BN739" s="32"/>
      <c r="BP739" s="36"/>
      <c r="BQ739" s="36"/>
      <c r="BR739" s="36"/>
      <c r="CE739" s="35">
        <f t="shared" si="131"/>
        <v>0</v>
      </c>
      <c r="CF739" s="33">
        <f t="shared" si="132"/>
        <v>0</v>
      </c>
      <c r="CG739" s="34">
        <f t="shared" si="133"/>
        <v>9.3373500000000007</v>
      </c>
      <c r="CH739" s="33">
        <f t="shared" si="134"/>
        <v>0</v>
      </c>
    </row>
    <row r="740" spans="1:86" ht="60" customHeight="1" x14ac:dyDescent="0.25">
      <c r="A740" s="53">
        <v>0</v>
      </c>
      <c r="B740" s="52" t="s">
        <v>2683</v>
      </c>
      <c r="C740" s="51">
        <v>300000004551</v>
      </c>
      <c r="D740" s="51">
        <v>1020205572</v>
      </c>
      <c r="E740" s="50" t="s">
        <v>2925</v>
      </c>
      <c r="F740" s="48">
        <v>0</v>
      </c>
      <c r="G740" s="48">
        <v>0</v>
      </c>
      <c r="H740" s="48">
        <v>0</v>
      </c>
      <c r="I740" s="48">
        <v>0</v>
      </c>
      <c r="J740" s="48">
        <v>0</v>
      </c>
      <c r="K740" s="48">
        <v>0</v>
      </c>
      <c r="L740" s="48">
        <v>0</v>
      </c>
      <c r="M740" s="48">
        <v>0</v>
      </c>
      <c r="N740" s="48">
        <v>0</v>
      </c>
      <c r="O740" s="48">
        <f t="shared" si="127"/>
        <v>5.6024000000000003</v>
      </c>
      <c r="P740" s="48">
        <f t="shared" si="128"/>
        <v>5.6024000000000003</v>
      </c>
      <c r="Q740" s="48">
        <v>5.6024000000000003</v>
      </c>
      <c r="R740" s="48">
        <v>5.6024000000000003</v>
      </c>
      <c r="S740" s="48">
        <v>0</v>
      </c>
      <c r="T740" s="48">
        <v>0</v>
      </c>
      <c r="U740" s="48">
        <v>5.6024000000000003</v>
      </c>
      <c r="V740" s="48">
        <v>5.6024000000000003</v>
      </c>
      <c r="W740" s="48">
        <v>0</v>
      </c>
      <c r="X740" s="48">
        <v>0</v>
      </c>
      <c r="Y740" s="48">
        <v>0</v>
      </c>
      <c r="Z740" s="48">
        <v>0</v>
      </c>
      <c r="AA740" s="49">
        <f t="shared" si="129"/>
        <v>0</v>
      </c>
      <c r="AB740" s="49">
        <f t="shared" si="130"/>
        <v>0</v>
      </c>
      <c r="AC740" s="49">
        <v>0</v>
      </c>
      <c r="AD740" s="49">
        <v>0</v>
      </c>
      <c r="AE740" s="49">
        <v>0</v>
      </c>
      <c r="AF740" s="49">
        <v>0</v>
      </c>
      <c r="AG740" s="49">
        <v>0</v>
      </c>
      <c r="AH740" s="49">
        <v>0</v>
      </c>
      <c r="AI740" s="49">
        <v>0</v>
      </c>
      <c r="AJ740" s="49">
        <v>0</v>
      </c>
      <c r="AK740" s="49">
        <v>0</v>
      </c>
      <c r="AL740" s="49">
        <v>0</v>
      </c>
      <c r="AM740" s="49">
        <v>0</v>
      </c>
      <c r="AN740" s="49">
        <v>0</v>
      </c>
      <c r="AO740" s="49">
        <v>0</v>
      </c>
      <c r="AP740" s="49">
        <v>0</v>
      </c>
      <c r="AQ740" s="47" t="s">
        <v>4020</v>
      </c>
      <c r="AR740" s="48">
        <v>0</v>
      </c>
      <c r="AT740" s="46" t="s">
        <v>1443</v>
      </c>
      <c r="AU740" s="45">
        <v>0</v>
      </c>
      <c r="AV740" s="44" t="s">
        <v>4021</v>
      </c>
      <c r="AW740" s="43">
        <v>44036</v>
      </c>
      <c r="AX740" s="42">
        <v>0.45833000000000002</v>
      </c>
      <c r="AY740" s="41">
        <v>15</v>
      </c>
      <c r="AZ740" s="40"/>
      <c r="BA740" s="40"/>
      <c r="BB740" s="40"/>
      <c r="BC740" s="40"/>
      <c r="BD740" s="40"/>
      <c r="BE740" s="40"/>
      <c r="BF740" s="39">
        <v>0</v>
      </c>
      <c r="BG740" s="38">
        <v>0</v>
      </c>
      <c r="BK740" s="37"/>
      <c r="BL740" s="37"/>
      <c r="BM740" s="37"/>
      <c r="BN740" s="32"/>
      <c r="BP740" s="36"/>
      <c r="BQ740" s="36"/>
      <c r="BR740" s="36"/>
      <c r="CE740" s="35">
        <f t="shared" si="131"/>
        <v>0</v>
      </c>
      <c r="CF740" s="33">
        <f t="shared" si="132"/>
        <v>0</v>
      </c>
      <c r="CG740" s="34">
        <f t="shared" si="133"/>
        <v>5.6024000000000003</v>
      </c>
      <c r="CH740" s="33">
        <f t="shared" si="134"/>
        <v>0</v>
      </c>
    </row>
    <row r="741" spans="1:86" ht="60" customHeight="1" x14ac:dyDescent="0.25">
      <c r="A741" s="53">
        <v>0</v>
      </c>
      <c r="B741" s="52" t="s">
        <v>2683</v>
      </c>
      <c r="C741" s="51">
        <v>300000004545</v>
      </c>
      <c r="D741" s="51">
        <v>1020304521</v>
      </c>
      <c r="E741" s="50" t="s">
        <v>2926</v>
      </c>
      <c r="F741" s="48">
        <v>0</v>
      </c>
      <c r="G741" s="48">
        <v>0</v>
      </c>
      <c r="H741" s="48">
        <v>0</v>
      </c>
      <c r="I741" s="48">
        <v>0</v>
      </c>
      <c r="J741" s="48">
        <v>0</v>
      </c>
      <c r="K741" s="48">
        <v>0</v>
      </c>
      <c r="L741" s="48">
        <v>0</v>
      </c>
      <c r="M741" s="48">
        <v>0</v>
      </c>
      <c r="N741" s="48">
        <v>0</v>
      </c>
      <c r="O741" s="48">
        <f t="shared" si="127"/>
        <v>107.3796</v>
      </c>
      <c r="P741" s="48">
        <f t="shared" si="128"/>
        <v>107.3796</v>
      </c>
      <c r="Q741" s="48">
        <v>107.3796</v>
      </c>
      <c r="R741" s="48">
        <v>107.3796</v>
      </c>
      <c r="S741" s="48">
        <v>0</v>
      </c>
      <c r="T741" s="48">
        <v>0</v>
      </c>
      <c r="U741" s="48">
        <v>107.3796</v>
      </c>
      <c r="V741" s="48">
        <v>107.3796</v>
      </c>
      <c r="W741" s="48">
        <v>0</v>
      </c>
      <c r="X741" s="48">
        <v>0</v>
      </c>
      <c r="Y741" s="48">
        <v>0</v>
      </c>
      <c r="Z741" s="48">
        <v>0</v>
      </c>
      <c r="AA741" s="49">
        <f t="shared" si="129"/>
        <v>0</v>
      </c>
      <c r="AB741" s="49">
        <f t="shared" si="130"/>
        <v>0</v>
      </c>
      <c r="AC741" s="49">
        <v>0</v>
      </c>
      <c r="AD741" s="49">
        <v>0</v>
      </c>
      <c r="AE741" s="49">
        <v>0</v>
      </c>
      <c r="AF741" s="49">
        <v>0</v>
      </c>
      <c r="AG741" s="49">
        <v>0</v>
      </c>
      <c r="AH741" s="49">
        <v>0</v>
      </c>
      <c r="AI741" s="49">
        <v>0</v>
      </c>
      <c r="AJ741" s="49">
        <v>0</v>
      </c>
      <c r="AK741" s="49">
        <v>0</v>
      </c>
      <c r="AL741" s="49">
        <v>0</v>
      </c>
      <c r="AM741" s="49">
        <v>0</v>
      </c>
      <c r="AN741" s="49">
        <v>0</v>
      </c>
      <c r="AO741" s="49">
        <v>0</v>
      </c>
      <c r="AP741" s="49">
        <v>0</v>
      </c>
      <c r="AQ741" s="47" t="s">
        <v>4022</v>
      </c>
      <c r="AR741" s="48">
        <v>0</v>
      </c>
      <c r="AT741" s="46" t="s">
        <v>1443</v>
      </c>
      <c r="AU741" s="45">
        <v>0</v>
      </c>
      <c r="AV741" s="44" t="s">
        <v>4023</v>
      </c>
      <c r="AW741" s="43">
        <v>43531</v>
      </c>
      <c r="AX741" s="42">
        <v>0.45833000000000002</v>
      </c>
      <c r="AY741" s="41">
        <v>15</v>
      </c>
      <c r="AZ741" s="40"/>
      <c r="BA741" s="40"/>
      <c r="BB741" s="40"/>
      <c r="BC741" s="40"/>
      <c r="BD741" s="40"/>
      <c r="BE741" s="40"/>
      <c r="BF741" s="39">
        <v>0</v>
      </c>
      <c r="BG741" s="38">
        <v>0</v>
      </c>
      <c r="BK741" s="37"/>
      <c r="BL741" s="37"/>
      <c r="BM741" s="37"/>
      <c r="BN741" s="32"/>
      <c r="BP741" s="36"/>
      <c r="BQ741" s="36"/>
      <c r="BR741" s="36"/>
      <c r="CE741" s="35">
        <f t="shared" si="131"/>
        <v>0</v>
      </c>
      <c r="CF741" s="33">
        <f t="shared" si="132"/>
        <v>0</v>
      </c>
      <c r="CG741" s="34">
        <f t="shared" si="133"/>
        <v>107.3796</v>
      </c>
      <c r="CH741" s="33">
        <f t="shared" si="134"/>
        <v>0</v>
      </c>
    </row>
    <row r="742" spans="1:86" ht="45" customHeight="1" x14ac:dyDescent="0.25">
      <c r="A742" s="53">
        <v>0</v>
      </c>
      <c r="B742" s="52" t="s">
        <v>2683</v>
      </c>
      <c r="C742" s="51">
        <v>300000004514</v>
      </c>
      <c r="D742" s="51">
        <v>1020205893</v>
      </c>
      <c r="E742" s="50" t="s">
        <v>2006</v>
      </c>
      <c r="F742" s="48">
        <v>0</v>
      </c>
      <c r="G742" s="48">
        <v>0</v>
      </c>
      <c r="H742" s="48">
        <v>0</v>
      </c>
      <c r="I742" s="48">
        <v>0</v>
      </c>
      <c r="J742" s="48">
        <v>0</v>
      </c>
      <c r="K742" s="48">
        <v>0</v>
      </c>
      <c r="L742" s="48">
        <v>0</v>
      </c>
      <c r="M742" s="48">
        <v>0</v>
      </c>
      <c r="N742" s="48">
        <v>0</v>
      </c>
      <c r="O742" s="48">
        <f t="shared" si="127"/>
        <v>443.25634000000002</v>
      </c>
      <c r="P742" s="48">
        <f t="shared" si="128"/>
        <v>383.79935</v>
      </c>
      <c r="Q742" s="48">
        <v>370.01796000000002</v>
      </c>
      <c r="R742" s="48">
        <v>315.47924</v>
      </c>
      <c r="S742" s="48">
        <v>327.23234000000002</v>
      </c>
      <c r="T742" s="48">
        <v>272.69362000000001</v>
      </c>
      <c r="U742" s="48">
        <v>42.785620000000002</v>
      </c>
      <c r="V742" s="48">
        <v>42.785620000000002</v>
      </c>
      <c r="W742" s="48">
        <v>29.509599999999999</v>
      </c>
      <c r="X742" s="48">
        <v>24.591329999999999</v>
      </c>
      <c r="Y742" s="48">
        <v>0</v>
      </c>
      <c r="Z742" s="48">
        <v>0</v>
      </c>
      <c r="AA742" s="49">
        <f t="shared" si="129"/>
        <v>43.72878</v>
      </c>
      <c r="AB742" s="49">
        <f t="shared" si="130"/>
        <v>43.72878</v>
      </c>
      <c r="AC742" s="49">
        <v>25.220230000000001</v>
      </c>
      <c r="AD742" s="49">
        <v>7.2169299999999996</v>
      </c>
      <c r="AE742" s="49">
        <v>3.4676200000000001</v>
      </c>
      <c r="AF742" s="49">
        <v>0.68335999999999997</v>
      </c>
      <c r="AG742" s="49">
        <v>0</v>
      </c>
      <c r="AH742" s="49">
        <v>0</v>
      </c>
      <c r="AI742" s="49">
        <v>0</v>
      </c>
      <c r="AJ742" s="49">
        <v>0</v>
      </c>
      <c r="AK742" s="49">
        <v>0</v>
      </c>
      <c r="AL742" s="49">
        <v>0</v>
      </c>
      <c r="AM742" s="49">
        <v>0</v>
      </c>
      <c r="AN742" s="49">
        <v>0</v>
      </c>
      <c r="AO742" s="49">
        <v>0</v>
      </c>
      <c r="AP742" s="49">
        <v>7.1406400000000003</v>
      </c>
      <c r="AQ742" s="47" t="s">
        <v>2007</v>
      </c>
      <c r="AR742" s="48">
        <v>383.79935000000006</v>
      </c>
      <c r="AT742" s="46" t="s">
        <v>1443</v>
      </c>
      <c r="AU742" s="45">
        <v>0</v>
      </c>
      <c r="AV742" s="44" t="s">
        <v>4024</v>
      </c>
      <c r="AW742" s="43">
        <v>44222</v>
      </c>
      <c r="AX742" s="42">
        <v>0.45833000000000002</v>
      </c>
      <c r="AY742" s="41">
        <v>10</v>
      </c>
      <c r="AZ742" s="40"/>
      <c r="BA742" s="40"/>
      <c r="BB742" s="40"/>
      <c r="BC742" s="40"/>
      <c r="BD742" s="40"/>
      <c r="BE742" s="40"/>
      <c r="BF742" s="39" t="s">
        <v>2693</v>
      </c>
      <c r="BG742" s="38">
        <v>44895</v>
      </c>
      <c r="BK742" s="37"/>
      <c r="BL742" s="37"/>
      <c r="BM742" s="37"/>
      <c r="BN742" s="32"/>
      <c r="BP742" s="36"/>
      <c r="BQ742" s="36"/>
      <c r="BR742" s="36"/>
      <c r="CE742" s="35">
        <f t="shared" si="131"/>
        <v>0</v>
      </c>
      <c r="CF742" s="33">
        <f t="shared" si="132"/>
        <v>0</v>
      </c>
      <c r="CG742" s="34">
        <f t="shared" si="133"/>
        <v>42.785620000000002</v>
      </c>
      <c r="CH742" s="33">
        <f t="shared" si="134"/>
        <v>272.69362000000001</v>
      </c>
    </row>
    <row r="743" spans="1:86" ht="45" customHeight="1" x14ac:dyDescent="0.25">
      <c r="A743" s="53">
        <v>0</v>
      </c>
      <c r="B743" s="52">
        <v>0</v>
      </c>
      <c r="C743" s="51">
        <v>300000004531</v>
      </c>
      <c r="D743" s="51">
        <v>1020205011</v>
      </c>
      <c r="E743" s="50" t="s">
        <v>2927</v>
      </c>
      <c r="F743" s="48">
        <v>0</v>
      </c>
      <c r="G743" s="48">
        <v>0</v>
      </c>
      <c r="H743" s="48">
        <v>0</v>
      </c>
      <c r="I743" s="48">
        <v>0</v>
      </c>
      <c r="J743" s="48">
        <v>0</v>
      </c>
      <c r="K743" s="48">
        <v>0</v>
      </c>
      <c r="L743" s="48">
        <v>0</v>
      </c>
      <c r="M743" s="48">
        <v>0</v>
      </c>
      <c r="N743" s="48">
        <v>0</v>
      </c>
      <c r="O743" s="48">
        <f t="shared" si="127"/>
        <v>136.36482999999998</v>
      </c>
      <c r="P743" s="48">
        <f t="shared" si="128"/>
        <v>125.26694000000001</v>
      </c>
      <c r="Q743" s="48">
        <v>0</v>
      </c>
      <c r="R743" s="48">
        <v>0</v>
      </c>
      <c r="S743" s="48">
        <v>0</v>
      </c>
      <c r="T743" s="48">
        <v>0</v>
      </c>
      <c r="U743" s="48">
        <v>0</v>
      </c>
      <c r="V743" s="48">
        <v>0</v>
      </c>
      <c r="W743" s="48">
        <v>0</v>
      </c>
      <c r="X743" s="48">
        <v>0</v>
      </c>
      <c r="Y743" s="48">
        <v>66.587350000000001</v>
      </c>
      <c r="Z743" s="48">
        <v>55.489460000000001</v>
      </c>
      <c r="AA743" s="49">
        <f t="shared" si="129"/>
        <v>69.777479999999997</v>
      </c>
      <c r="AB743" s="49">
        <f t="shared" si="130"/>
        <v>69.777479999999997</v>
      </c>
      <c r="AC743" s="49">
        <v>4.7565999999999997</v>
      </c>
      <c r="AD743" s="49">
        <v>1.36113</v>
      </c>
      <c r="AE743" s="49">
        <v>63.53087</v>
      </c>
      <c r="AF743" s="49">
        <v>0.12887999999999999</v>
      </c>
      <c r="AG743" s="49">
        <v>0</v>
      </c>
      <c r="AH743" s="49">
        <v>0</v>
      </c>
      <c r="AI743" s="49">
        <v>0</v>
      </c>
      <c r="AJ743" s="49">
        <v>0</v>
      </c>
      <c r="AK743" s="49">
        <v>0</v>
      </c>
      <c r="AL743" s="49">
        <v>0</v>
      </c>
      <c r="AM743" s="49">
        <v>0</v>
      </c>
      <c r="AN743" s="49">
        <v>0</v>
      </c>
      <c r="AO743" s="49">
        <v>0</v>
      </c>
      <c r="AP743" s="49">
        <v>0</v>
      </c>
      <c r="AQ743" s="47" t="s">
        <v>4025</v>
      </c>
      <c r="AR743" s="48">
        <v>0</v>
      </c>
      <c r="AT743" s="46" t="s">
        <v>1443</v>
      </c>
      <c r="AU743" s="45">
        <v>0</v>
      </c>
      <c r="AV743" s="44" t="s">
        <v>4026</v>
      </c>
      <c r="AW743" s="43">
        <v>43640</v>
      </c>
      <c r="AX743" s="42">
        <v>0.45833000000000002</v>
      </c>
      <c r="AY743" s="41">
        <v>6</v>
      </c>
      <c r="AZ743" s="40"/>
      <c r="BA743" s="40"/>
      <c r="BB743" s="40"/>
      <c r="BC743" s="40"/>
      <c r="BD743" s="40"/>
      <c r="BE743" s="40"/>
      <c r="BF743" s="39">
        <v>0</v>
      </c>
      <c r="BG743" s="38">
        <v>0</v>
      </c>
      <c r="BK743" s="37"/>
      <c r="BL743" s="37"/>
      <c r="BM743" s="37"/>
      <c r="BN743" s="32"/>
      <c r="BP743" s="36"/>
      <c r="BQ743" s="36"/>
      <c r="BR743" s="36"/>
      <c r="CE743" s="35">
        <f t="shared" si="131"/>
        <v>0</v>
      </c>
      <c r="CF743" s="33">
        <f t="shared" si="132"/>
        <v>0</v>
      </c>
      <c r="CG743" s="34">
        <f t="shared" si="133"/>
        <v>0</v>
      </c>
      <c r="CH743" s="33">
        <f t="shared" si="134"/>
        <v>0</v>
      </c>
    </row>
    <row r="744" spans="1:86" ht="60" customHeight="1" x14ac:dyDescent="0.25">
      <c r="A744" s="53">
        <v>0</v>
      </c>
      <c r="B744" s="52">
        <v>0</v>
      </c>
      <c r="C744" s="51">
        <v>300000004595</v>
      </c>
      <c r="D744" s="51">
        <v>1020306587</v>
      </c>
      <c r="E744" s="50" t="s">
        <v>2928</v>
      </c>
      <c r="F744" s="48">
        <v>0</v>
      </c>
      <c r="G744" s="48">
        <v>0</v>
      </c>
      <c r="H744" s="48">
        <v>0</v>
      </c>
      <c r="I744" s="48">
        <v>0</v>
      </c>
      <c r="J744" s="48">
        <v>0</v>
      </c>
      <c r="K744" s="48">
        <v>0</v>
      </c>
      <c r="L744" s="48">
        <v>0</v>
      </c>
      <c r="M744" s="48">
        <v>0</v>
      </c>
      <c r="N744" s="48">
        <v>0</v>
      </c>
      <c r="O744" s="48">
        <f t="shared" si="127"/>
        <v>84.274019999999993</v>
      </c>
      <c r="P744" s="48">
        <f t="shared" si="128"/>
        <v>81.860689999999991</v>
      </c>
      <c r="Q744" s="48">
        <v>0</v>
      </c>
      <c r="R744" s="48">
        <v>0</v>
      </c>
      <c r="S744" s="48">
        <v>0</v>
      </c>
      <c r="T744" s="48">
        <v>0</v>
      </c>
      <c r="U744" s="48">
        <v>0</v>
      </c>
      <c r="V744" s="48">
        <v>0</v>
      </c>
      <c r="W744" s="48">
        <v>0</v>
      </c>
      <c r="X744" s="48">
        <v>0</v>
      </c>
      <c r="Y744" s="48">
        <v>14.48</v>
      </c>
      <c r="Z744" s="48">
        <v>12.06667</v>
      </c>
      <c r="AA744" s="49">
        <f t="shared" si="129"/>
        <v>69.794019999999989</v>
      </c>
      <c r="AB744" s="49">
        <f t="shared" si="130"/>
        <v>69.794019999999989</v>
      </c>
      <c r="AC744" s="49">
        <v>4.3369299999999997</v>
      </c>
      <c r="AD744" s="49">
        <v>1.2410399999999999</v>
      </c>
      <c r="AE744" s="49">
        <v>64.09854</v>
      </c>
      <c r="AF744" s="49">
        <v>0.11751</v>
      </c>
      <c r="AG744" s="49">
        <v>0</v>
      </c>
      <c r="AH744" s="49">
        <v>0</v>
      </c>
      <c r="AI744" s="49">
        <v>0</v>
      </c>
      <c r="AJ744" s="49">
        <v>0</v>
      </c>
      <c r="AK744" s="49">
        <v>0</v>
      </c>
      <c r="AL744" s="49">
        <v>0</v>
      </c>
      <c r="AM744" s="49">
        <v>0</v>
      </c>
      <c r="AN744" s="49">
        <v>0</v>
      </c>
      <c r="AO744" s="49">
        <v>0</v>
      </c>
      <c r="AP744" s="49">
        <v>0</v>
      </c>
      <c r="AQ744" s="47" t="s">
        <v>4027</v>
      </c>
      <c r="AR744" s="48">
        <v>0</v>
      </c>
      <c r="AT744" s="46" t="s">
        <v>1443</v>
      </c>
      <c r="AU744" s="45">
        <v>0</v>
      </c>
      <c r="AV744" s="44" t="s">
        <v>4028</v>
      </c>
      <c r="AW744" s="43">
        <v>44232</v>
      </c>
      <c r="AX744" s="42">
        <v>0.45833000000000002</v>
      </c>
      <c r="AY744" s="41">
        <v>6</v>
      </c>
      <c r="AZ744" s="40"/>
      <c r="BA744" s="40"/>
      <c r="BB744" s="40"/>
      <c r="BC744" s="40"/>
      <c r="BD744" s="40"/>
      <c r="BE744" s="40"/>
      <c r="BF744" s="39">
        <v>0</v>
      </c>
      <c r="BG744" s="38">
        <v>0</v>
      </c>
      <c r="BK744" s="37"/>
      <c r="BL744" s="37"/>
      <c r="BM744" s="37"/>
      <c r="BN744" s="32"/>
      <c r="BP744" s="36"/>
      <c r="BQ744" s="36"/>
      <c r="BR744" s="36"/>
      <c r="CE744" s="35">
        <f t="shared" si="131"/>
        <v>0</v>
      </c>
      <c r="CF744" s="33">
        <f t="shared" si="132"/>
        <v>0</v>
      </c>
      <c r="CG744" s="34">
        <f t="shared" si="133"/>
        <v>0</v>
      </c>
      <c r="CH744" s="33">
        <f t="shared" si="134"/>
        <v>0</v>
      </c>
    </row>
    <row r="745" spans="1:86" ht="60" customHeight="1" x14ac:dyDescent="0.25">
      <c r="A745" s="53">
        <v>0</v>
      </c>
      <c r="B745" s="52">
        <v>0</v>
      </c>
      <c r="C745" s="51">
        <v>300000004596</v>
      </c>
      <c r="D745" s="51">
        <v>1020304770</v>
      </c>
      <c r="E745" s="50" t="s">
        <v>2929</v>
      </c>
      <c r="F745" s="48">
        <v>0</v>
      </c>
      <c r="G745" s="48">
        <v>0</v>
      </c>
      <c r="H745" s="48">
        <v>0</v>
      </c>
      <c r="I745" s="48">
        <v>0</v>
      </c>
      <c r="J745" s="48">
        <v>0</v>
      </c>
      <c r="K745" s="48">
        <v>0</v>
      </c>
      <c r="L745" s="48">
        <v>0</v>
      </c>
      <c r="M745" s="48">
        <v>0</v>
      </c>
      <c r="N745" s="48">
        <v>0</v>
      </c>
      <c r="O745" s="48">
        <f t="shared" si="127"/>
        <v>139.24624</v>
      </c>
      <c r="P745" s="48">
        <f t="shared" si="128"/>
        <v>127.66773000000001</v>
      </c>
      <c r="Q745" s="48">
        <v>0</v>
      </c>
      <c r="R745" s="48">
        <v>0</v>
      </c>
      <c r="S745" s="48">
        <v>0</v>
      </c>
      <c r="T745" s="48">
        <v>0</v>
      </c>
      <c r="U745" s="48">
        <v>0</v>
      </c>
      <c r="V745" s="48">
        <v>0</v>
      </c>
      <c r="W745" s="48">
        <v>0</v>
      </c>
      <c r="X745" s="48">
        <v>0</v>
      </c>
      <c r="Y745" s="48">
        <v>69.471050000000005</v>
      </c>
      <c r="Z745" s="48">
        <v>57.892539999999997</v>
      </c>
      <c r="AA745" s="49">
        <f t="shared" si="129"/>
        <v>69.775190000000009</v>
      </c>
      <c r="AB745" s="49">
        <f t="shared" si="130"/>
        <v>69.775190000000009</v>
      </c>
      <c r="AC745" s="49">
        <v>3.8536299999999999</v>
      </c>
      <c r="AD745" s="49">
        <v>1.1027400000000001</v>
      </c>
      <c r="AE745" s="49">
        <v>64.714399999999998</v>
      </c>
      <c r="AF745" s="49">
        <v>0.10442</v>
      </c>
      <c r="AG745" s="49">
        <v>0</v>
      </c>
      <c r="AH745" s="49">
        <v>0</v>
      </c>
      <c r="AI745" s="49">
        <v>0</v>
      </c>
      <c r="AJ745" s="49">
        <v>0</v>
      </c>
      <c r="AK745" s="49">
        <v>0</v>
      </c>
      <c r="AL745" s="49">
        <v>0</v>
      </c>
      <c r="AM745" s="49">
        <v>0</v>
      </c>
      <c r="AN745" s="49">
        <v>0</v>
      </c>
      <c r="AO745" s="49">
        <v>0</v>
      </c>
      <c r="AP745" s="49">
        <v>0</v>
      </c>
      <c r="AQ745" s="47" t="s">
        <v>4029</v>
      </c>
      <c r="AR745" s="48">
        <v>0</v>
      </c>
      <c r="AT745" s="46" t="s">
        <v>1443</v>
      </c>
      <c r="AU745" s="45">
        <v>0</v>
      </c>
      <c r="AV745" s="44" t="s">
        <v>4030</v>
      </c>
      <c r="AW745" s="43">
        <v>43641</v>
      </c>
      <c r="AX745" s="42">
        <v>0.45833000000000002</v>
      </c>
      <c r="AY745" s="41">
        <v>15</v>
      </c>
      <c r="AZ745" s="40"/>
      <c r="BA745" s="40"/>
      <c r="BB745" s="40"/>
      <c r="BC745" s="40"/>
      <c r="BD745" s="40"/>
      <c r="BE745" s="40"/>
      <c r="BF745" s="39">
        <v>0</v>
      </c>
      <c r="BG745" s="38">
        <v>0</v>
      </c>
      <c r="BK745" s="37"/>
      <c r="BL745" s="37"/>
      <c r="BM745" s="37"/>
      <c r="BN745" s="32"/>
      <c r="BP745" s="36"/>
      <c r="BQ745" s="36"/>
      <c r="BR745" s="36"/>
      <c r="CE745" s="35">
        <f t="shared" si="131"/>
        <v>0</v>
      </c>
      <c r="CF745" s="33">
        <f t="shared" si="132"/>
        <v>0</v>
      </c>
      <c r="CG745" s="34">
        <f t="shared" si="133"/>
        <v>0</v>
      </c>
      <c r="CH745" s="33">
        <f t="shared" si="134"/>
        <v>0</v>
      </c>
    </row>
    <row r="746" spans="1:86" ht="45" x14ac:dyDescent="0.25">
      <c r="A746" s="53">
        <v>0</v>
      </c>
      <c r="B746" s="52">
        <v>0</v>
      </c>
      <c r="C746" s="51">
        <v>300000004631</v>
      </c>
      <c r="D746" s="51">
        <v>1020205855</v>
      </c>
      <c r="E746" s="50" t="s">
        <v>2008</v>
      </c>
      <c r="F746" s="48">
        <v>0</v>
      </c>
      <c r="G746" s="48">
        <v>0</v>
      </c>
      <c r="H746" s="48">
        <v>0</v>
      </c>
      <c r="I746" s="48">
        <v>0</v>
      </c>
      <c r="J746" s="48">
        <v>0</v>
      </c>
      <c r="K746" s="48">
        <v>0</v>
      </c>
      <c r="L746" s="48">
        <v>0</v>
      </c>
      <c r="M746" s="48">
        <v>0</v>
      </c>
      <c r="N746" s="48">
        <v>0</v>
      </c>
      <c r="O746" s="48">
        <f t="shared" si="127"/>
        <v>586.68787000000009</v>
      </c>
      <c r="P746" s="48">
        <f t="shared" si="128"/>
        <v>491.11210999999992</v>
      </c>
      <c r="Q746" s="48">
        <v>437.84228999999999</v>
      </c>
      <c r="R746" s="48">
        <v>364.86856999999998</v>
      </c>
      <c r="S746" s="48">
        <v>0</v>
      </c>
      <c r="T746" s="48">
        <v>0</v>
      </c>
      <c r="U746" s="48">
        <v>0</v>
      </c>
      <c r="V746" s="48">
        <v>0</v>
      </c>
      <c r="W746" s="48">
        <v>32.730110000000003</v>
      </c>
      <c r="X746" s="48">
        <v>27.275089999999999</v>
      </c>
      <c r="Y746" s="48">
        <v>84.856210000000004</v>
      </c>
      <c r="Z746" s="48">
        <v>70.713509999999999</v>
      </c>
      <c r="AA746" s="49">
        <f t="shared" si="129"/>
        <v>31.259259999999998</v>
      </c>
      <c r="AB746" s="49">
        <f t="shared" si="130"/>
        <v>28.254940000000001</v>
      </c>
      <c r="AC746" s="49">
        <v>2.8234499999999998</v>
      </c>
      <c r="AD746" s="49">
        <v>0.80794999999999995</v>
      </c>
      <c r="AE746" s="49">
        <v>0.38821</v>
      </c>
      <c r="AF746" s="49">
        <v>7.6499999999999999E-2</v>
      </c>
      <c r="AG746" s="49">
        <v>18.025929999999999</v>
      </c>
      <c r="AH746" s="49">
        <v>15.021610000000001</v>
      </c>
      <c r="AI746" s="49">
        <v>0</v>
      </c>
      <c r="AJ746" s="49">
        <v>0</v>
      </c>
      <c r="AK746" s="49">
        <v>0</v>
      </c>
      <c r="AL746" s="49">
        <v>0</v>
      </c>
      <c r="AM746" s="49">
        <v>0</v>
      </c>
      <c r="AN746" s="49">
        <v>0</v>
      </c>
      <c r="AO746" s="49">
        <v>0</v>
      </c>
      <c r="AP746" s="49">
        <v>9.1372199999999992</v>
      </c>
      <c r="AQ746" s="47" t="s">
        <v>2009</v>
      </c>
      <c r="AR746" s="48">
        <v>491.11210999999992</v>
      </c>
      <c r="AT746" s="46" t="s">
        <v>1443</v>
      </c>
      <c r="AU746" s="45">
        <v>0</v>
      </c>
      <c r="AV746" s="44" t="s">
        <v>4031</v>
      </c>
      <c r="AW746" s="43">
        <v>44208</v>
      </c>
      <c r="AX746" s="42">
        <v>0.45833000000000002</v>
      </c>
      <c r="AY746" s="41">
        <v>15</v>
      </c>
      <c r="AZ746" s="40"/>
      <c r="BA746" s="40"/>
      <c r="BB746" s="40"/>
      <c r="BC746" s="40"/>
      <c r="BD746" s="40"/>
      <c r="BE746" s="40"/>
      <c r="BF746" s="39" t="s">
        <v>2693</v>
      </c>
      <c r="BG746" s="38">
        <v>44895</v>
      </c>
      <c r="BK746" s="37"/>
      <c r="BL746" s="37"/>
      <c r="BM746" s="37"/>
      <c r="BN746" s="32"/>
      <c r="BP746" s="36"/>
      <c r="BQ746" s="36"/>
      <c r="BR746" s="36"/>
      <c r="CE746" s="35">
        <f t="shared" si="131"/>
        <v>364.86856999999998</v>
      </c>
      <c r="CF746" s="33">
        <f t="shared" si="132"/>
        <v>0</v>
      </c>
      <c r="CG746" s="34">
        <f t="shared" si="133"/>
        <v>0</v>
      </c>
      <c r="CH746" s="33">
        <f t="shared" si="134"/>
        <v>0</v>
      </c>
    </row>
    <row r="747" spans="1:86" ht="45" x14ac:dyDescent="0.25">
      <c r="A747" s="53">
        <v>0</v>
      </c>
      <c r="B747" s="52">
        <v>0</v>
      </c>
      <c r="C747" s="51">
        <v>300000004599</v>
      </c>
      <c r="D747" s="51">
        <v>1020206890</v>
      </c>
      <c r="E747" s="50" t="s">
        <v>2010</v>
      </c>
      <c r="F747" s="48">
        <v>0</v>
      </c>
      <c r="G747" s="48">
        <v>0</v>
      </c>
      <c r="H747" s="48">
        <v>0</v>
      </c>
      <c r="I747" s="48">
        <v>0</v>
      </c>
      <c r="J747" s="48">
        <v>0</v>
      </c>
      <c r="K747" s="48">
        <v>0</v>
      </c>
      <c r="L747" s="48">
        <v>0</v>
      </c>
      <c r="M747" s="48">
        <v>0</v>
      </c>
      <c r="N747" s="48">
        <v>0</v>
      </c>
      <c r="O747" s="48">
        <f t="shared" si="127"/>
        <v>212.73219999999998</v>
      </c>
      <c r="P747" s="48">
        <f t="shared" si="128"/>
        <v>178.72897999999998</v>
      </c>
      <c r="Q747" s="48">
        <v>96.460800000000006</v>
      </c>
      <c r="R747" s="48">
        <v>80.384</v>
      </c>
      <c r="S747" s="48">
        <v>0</v>
      </c>
      <c r="T747" s="48">
        <v>0</v>
      </c>
      <c r="U747" s="48">
        <v>0</v>
      </c>
      <c r="V747" s="48">
        <v>0</v>
      </c>
      <c r="W747" s="48">
        <v>32.729999999999997</v>
      </c>
      <c r="X747" s="48">
        <v>27.274999999999999</v>
      </c>
      <c r="Y747" s="48">
        <v>62.607700000000001</v>
      </c>
      <c r="Z747" s="48">
        <v>52.173079999999999</v>
      </c>
      <c r="AA747" s="49">
        <f t="shared" si="129"/>
        <v>20.933700000000002</v>
      </c>
      <c r="AB747" s="49">
        <f t="shared" si="130"/>
        <v>18.896899999999999</v>
      </c>
      <c r="AC747" s="49">
        <v>3.7136900000000002</v>
      </c>
      <c r="AD747" s="49">
        <v>1.0627</v>
      </c>
      <c r="AE747" s="49">
        <v>0.51060000000000005</v>
      </c>
      <c r="AF747" s="49">
        <v>0.10063</v>
      </c>
      <c r="AG747" s="49">
        <v>12.220800000000001</v>
      </c>
      <c r="AH747" s="49">
        <v>10.183999999999999</v>
      </c>
      <c r="AI747" s="49">
        <v>0</v>
      </c>
      <c r="AJ747" s="49">
        <v>0</v>
      </c>
      <c r="AK747" s="49">
        <v>0</v>
      </c>
      <c r="AL747" s="49">
        <v>0</v>
      </c>
      <c r="AM747" s="49">
        <v>0</v>
      </c>
      <c r="AN747" s="49">
        <v>0</v>
      </c>
      <c r="AO747" s="49">
        <v>0</v>
      </c>
      <c r="AP747" s="49">
        <v>3.3252799999999998</v>
      </c>
      <c r="AQ747" s="47" t="s">
        <v>2011</v>
      </c>
      <c r="AR747" s="48">
        <v>178.72897999999998</v>
      </c>
      <c r="AT747" s="46" t="s">
        <v>1443</v>
      </c>
      <c r="AU747" s="45">
        <v>0</v>
      </c>
      <c r="AV747" s="44" t="s">
        <v>4032</v>
      </c>
      <c r="AW747" s="43">
        <v>44491</v>
      </c>
      <c r="AX747" s="42">
        <v>0.45833000000000002</v>
      </c>
      <c r="AY747" s="41">
        <v>15</v>
      </c>
      <c r="AZ747" s="40"/>
      <c r="BA747" s="40"/>
      <c r="BB747" s="40"/>
      <c r="BC747" s="40"/>
      <c r="BD747" s="40"/>
      <c r="BE747" s="40"/>
      <c r="BF747" s="39" t="s">
        <v>2693</v>
      </c>
      <c r="BG747" s="38">
        <v>44895</v>
      </c>
      <c r="BK747" s="37"/>
      <c r="BL747" s="37"/>
      <c r="BM747" s="37"/>
      <c r="BN747" s="32"/>
      <c r="BP747" s="36"/>
      <c r="BQ747" s="36"/>
      <c r="BR747" s="36"/>
      <c r="CE747" s="35">
        <f t="shared" si="131"/>
        <v>80.384</v>
      </c>
      <c r="CF747" s="33">
        <f t="shared" si="132"/>
        <v>0</v>
      </c>
      <c r="CG747" s="34">
        <f t="shared" si="133"/>
        <v>0</v>
      </c>
      <c r="CH747" s="33">
        <f t="shared" si="134"/>
        <v>0</v>
      </c>
    </row>
    <row r="748" spans="1:86" ht="60" x14ac:dyDescent="0.25">
      <c r="A748" s="53">
        <v>0</v>
      </c>
      <c r="B748" s="52">
        <v>0</v>
      </c>
      <c r="C748" s="51">
        <v>300000004598</v>
      </c>
      <c r="D748" s="51">
        <v>1020306457</v>
      </c>
      <c r="E748" s="50" t="s">
        <v>2012</v>
      </c>
      <c r="F748" s="48">
        <v>0</v>
      </c>
      <c r="G748" s="48">
        <v>0</v>
      </c>
      <c r="H748" s="48">
        <v>0</v>
      </c>
      <c r="I748" s="48">
        <v>0</v>
      </c>
      <c r="J748" s="48">
        <v>0</v>
      </c>
      <c r="K748" s="48">
        <v>0</v>
      </c>
      <c r="L748" s="48">
        <v>0</v>
      </c>
      <c r="M748" s="48">
        <v>0</v>
      </c>
      <c r="N748" s="48">
        <v>0</v>
      </c>
      <c r="O748" s="48">
        <f t="shared" si="127"/>
        <v>373.48979000000003</v>
      </c>
      <c r="P748" s="48">
        <f t="shared" si="128"/>
        <v>313.64710000000002</v>
      </c>
      <c r="Q748" s="48">
        <v>239.0196</v>
      </c>
      <c r="R748" s="48">
        <v>199.18299999999999</v>
      </c>
      <c r="S748" s="48">
        <v>0</v>
      </c>
      <c r="T748" s="48">
        <v>0</v>
      </c>
      <c r="U748" s="48">
        <v>0</v>
      </c>
      <c r="V748" s="48">
        <v>0</v>
      </c>
      <c r="W748" s="48">
        <v>32.729999999999997</v>
      </c>
      <c r="X748" s="48">
        <v>27.274999999999999</v>
      </c>
      <c r="Y748" s="48">
        <v>74.351349999999996</v>
      </c>
      <c r="Z748" s="48">
        <v>61.95946</v>
      </c>
      <c r="AA748" s="49">
        <f t="shared" si="129"/>
        <v>27.388840000000002</v>
      </c>
      <c r="AB748" s="49">
        <f t="shared" si="130"/>
        <v>25.229639999999996</v>
      </c>
      <c r="AC748" s="49">
        <v>5.9267399999999997</v>
      </c>
      <c r="AD748" s="49">
        <v>1.69597</v>
      </c>
      <c r="AE748" s="49">
        <v>0.81489</v>
      </c>
      <c r="AF748" s="49">
        <v>0.16059000000000001</v>
      </c>
      <c r="AG748" s="49">
        <v>12.9552</v>
      </c>
      <c r="AH748" s="49">
        <v>10.795999999999999</v>
      </c>
      <c r="AI748" s="49">
        <v>0</v>
      </c>
      <c r="AJ748" s="49">
        <v>0</v>
      </c>
      <c r="AK748" s="49">
        <v>0</v>
      </c>
      <c r="AL748" s="49">
        <v>0</v>
      </c>
      <c r="AM748" s="49">
        <v>0</v>
      </c>
      <c r="AN748" s="49">
        <v>0</v>
      </c>
      <c r="AO748" s="49">
        <v>0</v>
      </c>
      <c r="AP748" s="49">
        <v>5.8354499999999998</v>
      </c>
      <c r="AQ748" s="47" t="s">
        <v>2013</v>
      </c>
      <c r="AR748" s="48">
        <v>313.64710000000002</v>
      </c>
      <c r="AT748" s="46" t="s">
        <v>1443</v>
      </c>
      <c r="AU748" s="45">
        <v>0</v>
      </c>
      <c r="AV748" s="44" t="s">
        <v>4033</v>
      </c>
      <c r="AW748" s="43" t="s">
        <v>4034</v>
      </c>
      <c r="AX748" s="42" t="s">
        <v>3250</v>
      </c>
      <c r="AY748" s="41" t="s">
        <v>1444</v>
      </c>
      <c r="AZ748" s="40"/>
      <c r="BA748" s="40"/>
      <c r="BB748" s="40"/>
      <c r="BC748" s="40"/>
      <c r="BD748" s="40"/>
      <c r="BE748" s="40"/>
      <c r="BF748" s="39" t="s">
        <v>2693</v>
      </c>
      <c r="BG748" s="38">
        <v>44895</v>
      </c>
      <c r="BK748" s="37"/>
      <c r="BL748" s="37"/>
      <c r="BM748" s="37"/>
      <c r="BN748" s="32"/>
      <c r="BP748" s="36"/>
      <c r="BQ748" s="36"/>
      <c r="BR748" s="36"/>
      <c r="CE748" s="35">
        <f t="shared" si="131"/>
        <v>199.18299999999999</v>
      </c>
      <c r="CF748" s="33">
        <f t="shared" si="132"/>
        <v>0</v>
      </c>
      <c r="CG748" s="34">
        <f t="shared" si="133"/>
        <v>0</v>
      </c>
      <c r="CH748" s="33">
        <f t="shared" si="134"/>
        <v>0</v>
      </c>
    </row>
    <row r="749" spans="1:86" ht="60" x14ac:dyDescent="0.25">
      <c r="A749" s="53">
        <v>0</v>
      </c>
      <c r="B749" s="52">
        <v>0</v>
      </c>
      <c r="C749" s="51">
        <v>300000004633</v>
      </c>
      <c r="D749" s="51">
        <v>1020306585</v>
      </c>
      <c r="E749" s="50" t="s">
        <v>2014</v>
      </c>
      <c r="F749" s="48">
        <v>0</v>
      </c>
      <c r="G749" s="48">
        <v>0</v>
      </c>
      <c r="H749" s="48">
        <v>0</v>
      </c>
      <c r="I749" s="48">
        <v>0</v>
      </c>
      <c r="J749" s="48">
        <v>0</v>
      </c>
      <c r="K749" s="48">
        <v>0</v>
      </c>
      <c r="L749" s="48">
        <v>0</v>
      </c>
      <c r="M749" s="48">
        <v>0</v>
      </c>
      <c r="N749" s="48">
        <v>0</v>
      </c>
      <c r="O749" s="48">
        <f t="shared" si="127"/>
        <v>690.18571999999995</v>
      </c>
      <c r="P749" s="48">
        <f t="shared" si="128"/>
        <v>577.68103999999994</v>
      </c>
      <c r="Q749" s="48">
        <v>531.94618000000003</v>
      </c>
      <c r="R749" s="48">
        <v>443.28847999999999</v>
      </c>
      <c r="S749" s="48">
        <v>0</v>
      </c>
      <c r="T749" s="48">
        <v>0</v>
      </c>
      <c r="U749" s="48">
        <v>0</v>
      </c>
      <c r="V749" s="48">
        <v>0</v>
      </c>
      <c r="W749" s="48">
        <v>32.730110000000003</v>
      </c>
      <c r="X749" s="48">
        <v>27.275089999999999</v>
      </c>
      <c r="Y749" s="48">
        <v>85.979600000000005</v>
      </c>
      <c r="Z749" s="48">
        <v>71.64967</v>
      </c>
      <c r="AA749" s="49">
        <f t="shared" si="129"/>
        <v>39.529830000000004</v>
      </c>
      <c r="AB749" s="49">
        <f t="shared" si="130"/>
        <v>35.467799999999997</v>
      </c>
      <c r="AC749" s="49">
        <v>3.0396800000000002</v>
      </c>
      <c r="AD749" s="49">
        <v>0.86982000000000004</v>
      </c>
      <c r="AE749" s="49">
        <v>0.41793999999999998</v>
      </c>
      <c r="AF749" s="49">
        <v>8.2360000000000003E-2</v>
      </c>
      <c r="AG749" s="49">
        <v>24.372199999999999</v>
      </c>
      <c r="AH749" s="49">
        <v>20.310169999999999</v>
      </c>
      <c r="AI749" s="49">
        <v>0</v>
      </c>
      <c r="AJ749" s="49">
        <v>0</v>
      </c>
      <c r="AK749" s="49">
        <v>0</v>
      </c>
      <c r="AL749" s="49">
        <v>0</v>
      </c>
      <c r="AM749" s="49">
        <v>0</v>
      </c>
      <c r="AN749" s="49">
        <v>0</v>
      </c>
      <c r="AO749" s="49">
        <v>0</v>
      </c>
      <c r="AP749" s="49">
        <v>10.74783</v>
      </c>
      <c r="AQ749" s="47" t="s">
        <v>2015</v>
      </c>
      <c r="AR749" s="48">
        <v>577.68103999999994</v>
      </c>
      <c r="AT749" s="46" t="s">
        <v>1443</v>
      </c>
      <c r="AU749" s="45">
        <v>0</v>
      </c>
      <c r="AV749" s="44" t="s">
        <v>4035</v>
      </c>
      <c r="AW749" s="43">
        <v>44228</v>
      </c>
      <c r="AX749" s="42">
        <v>0.45833000000000002</v>
      </c>
      <c r="AY749" s="41">
        <v>15</v>
      </c>
      <c r="AZ749" s="40"/>
      <c r="BA749" s="40"/>
      <c r="BB749" s="40"/>
      <c r="BC749" s="40"/>
      <c r="BD749" s="40"/>
      <c r="BE749" s="40"/>
      <c r="BF749" s="39" t="s">
        <v>2693</v>
      </c>
      <c r="BG749" s="38">
        <v>44895</v>
      </c>
      <c r="BK749" s="37"/>
      <c r="BL749" s="37"/>
      <c r="BM749" s="37"/>
      <c r="BN749" s="32"/>
      <c r="BP749" s="36"/>
      <c r="BQ749" s="36"/>
      <c r="BR749" s="36"/>
      <c r="CE749" s="35">
        <f t="shared" si="131"/>
        <v>443.28847999999999</v>
      </c>
      <c r="CF749" s="33">
        <f t="shared" si="132"/>
        <v>0</v>
      </c>
      <c r="CG749" s="34">
        <f t="shared" si="133"/>
        <v>0</v>
      </c>
      <c r="CH749" s="33">
        <f t="shared" si="134"/>
        <v>0</v>
      </c>
    </row>
    <row r="750" spans="1:86" ht="60" x14ac:dyDescent="0.25">
      <c r="A750" s="53">
        <v>0</v>
      </c>
      <c r="B750" s="52">
        <v>0</v>
      </c>
      <c r="C750" s="51">
        <v>300000004601</v>
      </c>
      <c r="D750" s="51">
        <v>1020207055</v>
      </c>
      <c r="E750" s="50" t="s">
        <v>2016</v>
      </c>
      <c r="F750" s="48">
        <v>0</v>
      </c>
      <c r="G750" s="48">
        <v>0</v>
      </c>
      <c r="H750" s="48">
        <v>0</v>
      </c>
      <c r="I750" s="48">
        <v>0</v>
      </c>
      <c r="J750" s="48">
        <v>0</v>
      </c>
      <c r="K750" s="48">
        <v>0</v>
      </c>
      <c r="L750" s="48">
        <v>0</v>
      </c>
      <c r="M750" s="48">
        <v>0</v>
      </c>
      <c r="N750" s="48">
        <v>0</v>
      </c>
      <c r="O750" s="48">
        <f t="shared" si="127"/>
        <v>565.75749999999994</v>
      </c>
      <c r="P750" s="48">
        <f t="shared" si="128"/>
        <v>475.00400999999999</v>
      </c>
      <c r="Q750" s="48">
        <v>422.05579999999998</v>
      </c>
      <c r="R750" s="48">
        <v>351.71316999999999</v>
      </c>
      <c r="S750" s="48">
        <v>0</v>
      </c>
      <c r="T750" s="48">
        <v>0</v>
      </c>
      <c r="U750" s="48">
        <v>0</v>
      </c>
      <c r="V750" s="48">
        <v>0</v>
      </c>
      <c r="W750" s="48">
        <v>20.010179999999998</v>
      </c>
      <c r="X750" s="48">
        <v>16.675149999999999</v>
      </c>
      <c r="Y750" s="48">
        <v>84.429050000000004</v>
      </c>
      <c r="Z750" s="48">
        <v>70.35754</v>
      </c>
      <c r="AA750" s="49">
        <f t="shared" si="129"/>
        <v>39.26247</v>
      </c>
      <c r="AB750" s="49">
        <f t="shared" si="130"/>
        <v>36.258150000000001</v>
      </c>
      <c r="AC750" s="49">
        <v>8.5466700000000007</v>
      </c>
      <c r="AD750" s="49">
        <v>2.4456799999999999</v>
      </c>
      <c r="AE750" s="49">
        <v>1.1751100000000001</v>
      </c>
      <c r="AF750" s="49">
        <v>0.23158000000000001</v>
      </c>
      <c r="AG750" s="49">
        <v>18.025929999999999</v>
      </c>
      <c r="AH750" s="49">
        <v>15.021610000000001</v>
      </c>
      <c r="AI750" s="49">
        <v>0</v>
      </c>
      <c r="AJ750" s="49">
        <v>0</v>
      </c>
      <c r="AK750" s="49">
        <v>0</v>
      </c>
      <c r="AL750" s="49">
        <v>0</v>
      </c>
      <c r="AM750" s="49">
        <v>0</v>
      </c>
      <c r="AN750" s="49">
        <v>0</v>
      </c>
      <c r="AO750" s="49">
        <v>0</v>
      </c>
      <c r="AP750" s="49">
        <v>8.8375000000000004</v>
      </c>
      <c r="AQ750" s="47" t="s">
        <v>2017</v>
      </c>
      <c r="AR750" s="48">
        <v>475.00400999999999</v>
      </c>
      <c r="AT750" s="46" t="s">
        <v>1443</v>
      </c>
      <c r="AU750" s="45">
        <v>0</v>
      </c>
      <c r="AV750" s="44" t="s">
        <v>4036</v>
      </c>
      <c r="AW750" s="43">
        <v>44553</v>
      </c>
      <c r="AX750" s="42">
        <v>0.45833000000000002</v>
      </c>
      <c r="AY750" s="41">
        <v>5</v>
      </c>
      <c r="AZ750" s="40"/>
      <c r="BA750" s="40"/>
      <c r="BB750" s="40"/>
      <c r="BC750" s="40"/>
      <c r="BD750" s="40"/>
      <c r="BE750" s="40"/>
      <c r="BF750" s="39" t="s">
        <v>2693</v>
      </c>
      <c r="BG750" s="38">
        <v>44895</v>
      </c>
      <c r="BK750" s="37"/>
      <c r="BL750" s="37"/>
      <c r="BM750" s="37"/>
      <c r="BN750" s="32"/>
      <c r="BP750" s="36"/>
      <c r="BQ750" s="36"/>
      <c r="BR750" s="36"/>
      <c r="CE750" s="35">
        <f t="shared" si="131"/>
        <v>351.71316999999999</v>
      </c>
      <c r="CF750" s="33">
        <f t="shared" si="132"/>
        <v>0</v>
      </c>
      <c r="CG750" s="34">
        <f t="shared" si="133"/>
        <v>0</v>
      </c>
      <c r="CH750" s="33">
        <f t="shared" si="134"/>
        <v>0</v>
      </c>
    </row>
    <row r="751" spans="1:86" ht="409.5" customHeight="1" x14ac:dyDescent="0.25">
      <c r="A751" s="53">
        <v>0</v>
      </c>
      <c r="B751" s="52">
        <v>0</v>
      </c>
      <c r="C751" s="51">
        <v>300000004541</v>
      </c>
      <c r="D751" s="51">
        <v>0</v>
      </c>
      <c r="E751" s="50" t="s">
        <v>2018</v>
      </c>
      <c r="F751" s="48">
        <v>0</v>
      </c>
      <c r="G751" s="48">
        <v>0</v>
      </c>
      <c r="H751" s="48">
        <v>0</v>
      </c>
      <c r="I751" s="48">
        <v>0</v>
      </c>
      <c r="J751" s="48">
        <v>0</v>
      </c>
      <c r="K751" s="48">
        <v>0</v>
      </c>
      <c r="L751" s="48">
        <v>0</v>
      </c>
      <c r="M751" s="48">
        <v>0</v>
      </c>
      <c r="N751" s="48">
        <v>0</v>
      </c>
      <c r="O751" s="48">
        <f t="shared" si="127"/>
        <v>2497.3479299999999</v>
      </c>
      <c r="P751" s="48">
        <f t="shared" si="128"/>
        <v>2092.7560600000002</v>
      </c>
      <c r="Q751" s="48">
        <v>962.09519999999998</v>
      </c>
      <c r="R751" s="48">
        <v>801.74599999999998</v>
      </c>
      <c r="S751" s="48">
        <v>0</v>
      </c>
      <c r="T751" s="48">
        <v>0</v>
      </c>
      <c r="U751" s="48">
        <v>0</v>
      </c>
      <c r="V751" s="48">
        <v>0</v>
      </c>
      <c r="W751" s="48">
        <v>1352.4975999999999</v>
      </c>
      <c r="X751" s="48">
        <v>1127.08133</v>
      </c>
      <c r="Y751" s="48">
        <v>0</v>
      </c>
      <c r="Z751" s="48">
        <v>0</v>
      </c>
      <c r="AA751" s="49">
        <f t="shared" si="129"/>
        <v>182.75513000000001</v>
      </c>
      <c r="AB751" s="49">
        <f t="shared" si="130"/>
        <v>163.92873000000003</v>
      </c>
      <c r="AC751" s="49">
        <v>29.849679999999999</v>
      </c>
      <c r="AD751" s="49">
        <v>8.5416799999999995</v>
      </c>
      <c r="AE751" s="49">
        <v>30.59657</v>
      </c>
      <c r="AF751" s="49">
        <v>0.80879999999999996</v>
      </c>
      <c r="AG751" s="49">
        <v>112.9584</v>
      </c>
      <c r="AH751" s="49">
        <v>94.132000000000005</v>
      </c>
      <c r="AI751" s="49">
        <v>0</v>
      </c>
      <c r="AJ751" s="49">
        <v>0</v>
      </c>
      <c r="AK751" s="49">
        <v>0</v>
      </c>
      <c r="AL751" s="49">
        <v>0</v>
      </c>
      <c r="AM751" s="49">
        <v>0</v>
      </c>
      <c r="AN751" s="49">
        <v>0</v>
      </c>
      <c r="AO751" s="49">
        <v>0</v>
      </c>
      <c r="AP751" s="49">
        <v>0</v>
      </c>
      <c r="AQ751" s="47">
        <v>0</v>
      </c>
      <c r="AR751" s="48">
        <v>2092.7560600000002</v>
      </c>
      <c r="AT751" s="46" t="s">
        <v>1443</v>
      </c>
      <c r="AU751" s="45">
        <v>0</v>
      </c>
      <c r="AV751" s="44" t="s">
        <v>4037</v>
      </c>
      <c r="AW751" s="43" t="s">
        <v>4038</v>
      </c>
      <c r="AX751" s="42" t="s">
        <v>4039</v>
      </c>
      <c r="AY751" s="41" t="s">
        <v>4040</v>
      </c>
      <c r="AZ751" s="40"/>
      <c r="BA751" s="40"/>
      <c r="BB751" s="40"/>
      <c r="BC751" s="40"/>
      <c r="BD751" s="40"/>
      <c r="BE751" s="40"/>
      <c r="BF751" s="39" t="s">
        <v>2697</v>
      </c>
      <c r="BG751" s="38">
        <v>44925</v>
      </c>
      <c r="BK751" s="37"/>
      <c r="BL751" s="37"/>
      <c r="BM751" s="37"/>
      <c r="BN751" s="32"/>
      <c r="BP751" s="36"/>
      <c r="BQ751" s="36"/>
      <c r="BR751" s="36"/>
      <c r="CE751" s="35">
        <f t="shared" si="131"/>
        <v>801.74599999999998</v>
      </c>
      <c r="CF751" s="33">
        <f t="shared" si="132"/>
        <v>0</v>
      </c>
      <c r="CG751" s="34">
        <f t="shared" si="133"/>
        <v>0</v>
      </c>
      <c r="CH751" s="33">
        <f t="shared" si="134"/>
        <v>0</v>
      </c>
    </row>
    <row r="752" spans="1:86" ht="409.5" customHeight="1" x14ac:dyDescent="0.25">
      <c r="A752" s="53">
        <v>0</v>
      </c>
      <c r="B752" s="52">
        <v>0</v>
      </c>
      <c r="C752" s="51">
        <v>300000004575</v>
      </c>
      <c r="D752" s="51">
        <v>0</v>
      </c>
      <c r="E752" s="50" t="s">
        <v>2019</v>
      </c>
      <c r="F752" s="48">
        <v>0</v>
      </c>
      <c r="G752" s="48">
        <v>0</v>
      </c>
      <c r="H752" s="48">
        <v>0</v>
      </c>
      <c r="I752" s="48">
        <v>0</v>
      </c>
      <c r="J752" s="48">
        <v>0</v>
      </c>
      <c r="K752" s="48">
        <v>0</v>
      </c>
      <c r="L752" s="48">
        <v>0</v>
      </c>
      <c r="M752" s="48">
        <v>0</v>
      </c>
      <c r="N752" s="48">
        <v>0</v>
      </c>
      <c r="O752" s="48">
        <f t="shared" si="127"/>
        <v>1890.48632</v>
      </c>
      <c r="P752" s="48">
        <f t="shared" si="128"/>
        <v>1587.04252</v>
      </c>
      <c r="Q752" s="48">
        <v>721.57029999999997</v>
      </c>
      <c r="R752" s="48">
        <v>601.30858000000001</v>
      </c>
      <c r="S752" s="48">
        <v>0</v>
      </c>
      <c r="T752" s="48">
        <v>0</v>
      </c>
      <c r="U752" s="48">
        <v>0</v>
      </c>
      <c r="V752" s="48">
        <v>0</v>
      </c>
      <c r="W752" s="48">
        <v>1014.3732</v>
      </c>
      <c r="X752" s="48">
        <v>845.31100000000004</v>
      </c>
      <c r="Y752" s="48">
        <v>0</v>
      </c>
      <c r="Z752" s="48">
        <v>0</v>
      </c>
      <c r="AA752" s="49">
        <f t="shared" si="129"/>
        <v>154.54282000000001</v>
      </c>
      <c r="AB752" s="49">
        <f t="shared" si="130"/>
        <v>140.42293999999998</v>
      </c>
      <c r="AC752" s="49">
        <v>22.892779999999998</v>
      </c>
      <c r="AD752" s="49">
        <v>6.55091</v>
      </c>
      <c r="AE752" s="49">
        <v>39.759529999999998</v>
      </c>
      <c r="AF752" s="49">
        <v>0.62029999999999996</v>
      </c>
      <c r="AG752" s="49">
        <v>84.719300000000004</v>
      </c>
      <c r="AH752" s="49">
        <v>70.599419999999995</v>
      </c>
      <c r="AI752" s="49">
        <v>0</v>
      </c>
      <c r="AJ752" s="49">
        <v>0</v>
      </c>
      <c r="AK752" s="49">
        <v>0</v>
      </c>
      <c r="AL752" s="49">
        <v>0</v>
      </c>
      <c r="AM752" s="49">
        <v>0</v>
      </c>
      <c r="AN752" s="49">
        <v>0</v>
      </c>
      <c r="AO752" s="49">
        <v>0</v>
      </c>
      <c r="AP752" s="49">
        <v>0</v>
      </c>
      <c r="AQ752" s="47">
        <v>0</v>
      </c>
      <c r="AR752" s="48">
        <v>1587.0425200000002</v>
      </c>
      <c r="AT752" s="46" t="s">
        <v>1443</v>
      </c>
      <c r="AU752" s="45">
        <v>0</v>
      </c>
      <c r="AV752" s="44" t="s">
        <v>4041</v>
      </c>
      <c r="AW752" s="43" t="s">
        <v>4042</v>
      </c>
      <c r="AX752" s="42" t="s">
        <v>4043</v>
      </c>
      <c r="AY752" s="41" t="s">
        <v>2020</v>
      </c>
      <c r="AZ752" s="40"/>
      <c r="BA752" s="40"/>
      <c r="BB752" s="40"/>
      <c r="BC752" s="40"/>
      <c r="BD752" s="40"/>
      <c r="BE752" s="40"/>
      <c r="BF752" s="39" t="s">
        <v>2697</v>
      </c>
      <c r="BG752" s="38">
        <v>44925</v>
      </c>
      <c r="BK752" s="37"/>
      <c r="BL752" s="37"/>
      <c r="BM752" s="37"/>
      <c r="BN752" s="32"/>
      <c r="BP752" s="36"/>
      <c r="BQ752" s="36"/>
      <c r="BR752" s="36"/>
      <c r="CE752" s="35">
        <f t="shared" si="131"/>
        <v>601.30858000000001</v>
      </c>
      <c r="CF752" s="33">
        <f t="shared" si="132"/>
        <v>0</v>
      </c>
      <c r="CG752" s="34">
        <f t="shared" si="133"/>
        <v>0</v>
      </c>
      <c r="CH752" s="33">
        <f t="shared" si="134"/>
        <v>0</v>
      </c>
    </row>
    <row r="753" spans="1:86" ht="409.5" customHeight="1" x14ac:dyDescent="0.25">
      <c r="A753" s="53">
        <v>0</v>
      </c>
      <c r="B753" s="52">
        <v>0</v>
      </c>
      <c r="C753" s="51">
        <v>300000004542</v>
      </c>
      <c r="D753" s="51">
        <v>0</v>
      </c>
      <c r="E753" s="50" t="s">
        <v>2021</v>
      </c>
      <c r="F753" s="48">
        <v>0</v>
      </c>
      <c r="G753" s="48">
        <v>0</v>
      </c>
      <c r="H753" s="48">
        <v>0</v>
      </c>
      <c r="I753" s="48">
        <v>0</v>
      </c>
      <c r="J753" s="48">
        <v>0</v>
      </c>
      <c r="K753" s="48">
        <v>0</v>
      </c>
      <c r="L753" s="48">
        <v>0</v>
      </c>
      <c r="M753" s="48">
        <v>0</v>
      </c>
      <c r="N753" s="48">
        <v>0</v>
      </c>
      <c r="O753" s="48">
        <f t="shared" si="127"/>
        <v>13128.718629999999</v>
      </c>
      <c r="P753" s="48">
        <f t="shared" si="128"/>
        <v>10952.229429999999</v>
      </c>
      <c r="Q753" s="48">
        <v>1602.5472</v>
      </c>
      <c r="R753" s="48">
        <v>1335.4559999999999</v>
      </c>
      <c r="S753" s="48">
        <v>0</v>
      </c>
      <c r="T753" s="48">
        <v>0</v>
      </c>
      <c r="U753" s="48">
        <v>0</v>
      </c>
      <c r="V753" s="48">
        <v>0</v>
      </c>
      <c r="W753" s="48">
        <v>11286.95038</v>
      </c>
      <c r="X753" s="48">
        <v>9405.79198</v>
      </c>
      <c r="Y753" s="48">
        <v>0</v>
      </c>
      <c r="Z753" s="48">
        <v>0</v>
      </c>
      <c r="AA753" s="49">
        <f t="shared" si="129"/>
        <v>239.22104999999999</v>
      </c>
      <c r="AB753" s="49">
        <f t="shared" si="130"/>
        <v>210.98145</v>
      </c>
      <c r="AC753" s="49">
        <v>45.633009999999999</v>
      </c>
      <c r="AD753" s="49">
        <v>13.05818</v>
      </c>
      <c r="AE753" s="49">
        <v>9.8558000000000003</v>
      </c>
      <c r="AF753" s="49">
        <v>1.2364599999999999</v>
      </c>
      <c r="AG753" s="49">
        <v>169.4376</v>
      </c>
      <c r="AH753" s="49">
        <v>141.19800000000001</v>
      </c>
      <c r="AI753" s="49">
        <v>0</v>
      </c>
      <c r="AJ753" s="49">
        <v>0</v>
      </c>
      <c r="AK753" s="49">
        <v>0</v>
      </c>
      <c r="AL753" s="49">
        <v>0</v>
      </c>
      <c r="AM753" s="49">
        <v>0</v>
      </c>
      <c r="AN753" s="49">
        <v>0</v>
      </c>
      <c r="AO753" s="49">
        <v>0</v>
      </c>
      <c r="AP753" s="49">
        <v>0</v>
      </c>
      <c r="AQ753" s="47">
        <v>0</v>
      </c>
      <c r="AR753" s="48">
        <v>10952.229430000001</v>
      </c>
      <c r="AT753" s="46" t="s">
        <v>1443</v>
      </c>
      <c r="AU753" s="45">
        <v>0</v>
      </c>
      <c r="AV753" s="44" t="s">
        <v>4044</v>
      </c>
      <c r="AW753" s="43" t="s">
        <v>4045</v>
      </c>
      <c r="AX753" s="42" t="s">
        <v>4046</v>
      </c>
      <c r="AY753" s="41" t="s">
        <v>2022</v>
      </c>
      <c r="AZ753" s="40"/>
      <c r="BA753" s="40"/>
      <c r="BB753" s="40"/>
      <c r="BC753" s="40"/>
      <c r="BD753" s="40"/>
      <c r="BE753" s="40"/>
      <c r="BF753" s="39" t="s">
        <v>2697</v>
      </c>
      <c r="BG753" s="38">
        <v>44925</v>
      </c>
      <c r="BK753" s="37"/>
      <c r="BL753" s="37"/>
      <c r="BM753" s="37"/>
      <c r="BN753" s="32"/>
      <c r="BP753" s="36"/>
      <c r="BQ753" s="36"/>
      <c r="BR753" s="36"/>
      <c r="CE753" s="35">
        <f t="shared" si="131"/>
        <v>1335.4559999999999</v>
      </c>
      <c r="CF753" s="33">
        <f t="shared" si="132"/>
        <v>0</v>
      </c>
      <c r="CG753" s="34">
        <f t="shared" si="133"/>
        <v>0</v>
      </c>
      <c r="CH753" s="33">
        <f t="shared" si="134"/>
        <v>0</v>
      </c>
    </row>
    <row r="754" spans="1:86" ht="409.5" customHeight="1" x14ac:dyDescent="0.25">
      <c r="A754" s="53">
        <v>0</v>
      </c>
      <c r="B754" s="52">
        <v>0</v>
      </c>
      <c r="C754" s="51">
        <v>300000004543</v>
      </c>
      <c r="D754" s="51">
        <v>0</v>
      </c>
      <c r="E754" s="50" t="s">
        <v>2023</v>
      </c>
      <c r="F754" s="48">
        <v>0</v>
      </c>
      <c r="G754" s="48">
        <v>0</v>
      </c>
      <c r="H754" s="48">
        <v>0</v>
      </c>
      <c r="I754" s="48">
        <v>0</v>
      </c>
      <c r="J754" s="48">
        <v>0</v>
      </c>
      <c r="K754" s="48">
        <v>0</v>
      </c>
      <c r="L754" s="48">
        <v>0</v>
      </c>
      <c r="M754" s="48">
        <v>0</v>
      </c>
      <c r="N754" s="48">
        <v>0</v>
      </c>
      <c r="O754" s="48">
        <f t="shared" si="127"/>
        <v>5249.8559500000001</v>
      </c>
      <c r="P754" s="48">
        <f t="shared" si="128"/>
        <v>4386.5159199999998</v>
      </c>
      <c r="Q754" s="48">
        <v>635.67359999999996</v>
      </c>
      <c r="R754" s="48">
        <v>529.72799999999995</v>
      </c>
      <c r="S754" s="48">
        <v>0</v>
      </c>
      <c r="T754" s="48">
        <v>0</v>
      </c>
      <c r="U754" s="48">
        <v>0</v>
      </c>
      <c r="V754" s="48">
        <v>0</v>
      </c>
      <c r="W754" s="48">
        <v>4477.1569799999997</v>
      </c>
      <c r="X754" s="48">
        <v>3730.9641499999998</v>
      </c>
      <c r="Y754" s="48">
        <v>0</v>
      </c>
      <c r="Z754" s="48">
        <v>0</v>
      </c>
      <c r="AA754" s="49">
        <f t="shared" si="129"/>
        <v>137.02537000000001</v>
      </c>
      <c r="AB754" s="49">
        <f t="shared" si="130"/>
        <v>125.82377</v>
      </c>
      <c r="AC754" s="49">
        <v>18.26341</v>
      </c>
      <c r="AD754" s="49">
        <v>5.2261899999999999</v>
      </c>
      <c r="AE754" s="49">
        <v>45.831310000000002</v>
      </c>
      <c r="AF754" s="49">
        <v>0.49486000000000002</v>
      </c>
      <c r="AG754" s="49">
        <v>67.209599999999995</v>
      </c>
      <c r="AH754" s="49">
        <v>56.008000000000003</v>
      </c>
      <c r="AI754" s="49">
        <v>0</v>
      </c>
      <c r="AJ754" s="49">
        <v>0</v>
      </c>
      <c r="AK754" s="49">
        <v>0</v>
      </c>
      <c r="AL754" s="49">
        <v>0</v>
      </c>
      <c r="AM754" s="49">
        <v>0</v>
      </c>
      <c r="AN754" s="49">
        <v>0</v>
      </c>
      <c r="AO754" s="49">
        <v>0</v>
      </c>
      <c r="AP754" s="49">
        <v>0</v>
      </c>
      <c r="AQ754" s="47">
        <v>0</v>
      </c>
      <c r="AR754" s="48">
        <v>4386.5159199999998</v>
      </c>
      <c r="AT754" s="46" t="s">
        <v>1443</v>
      </c>
      <c r="AU754" s="45">
        <v>0</v>
      </c>
      <c r="AV754" s="44" t="s">
        <v>4047</v>
      </c>
      <c r="AW754" s="43" t="s">
        <v>4048</v>
      </c>
      <c r="AX754" s="42" t="s">
        <v>4049</v>
      </c>
      <c r="AY754" s="41" t="s">
        <v>2024</v>
      </c>
      <c r="AZ754" s="40"/>
      <c r="BA754" s="40"/>
      <c r="BB754" s="40"/>
      <c r="BC754" s="40"/>
      <c r="BD754" s="40"/>
      <c r="BE754" s="40"/>
      <c r="BF754" s="39" t="s">
        <v>2697</v>
      </c>
      <c r="BG754" s="38">
        <v>44925</v>
      </c>
      <c r="BK754" s="37"/>
      <c r="BL754" s="37"/>
      <c r="BM754" s="37"/>
      <c r="BN754" s="32"/>
      <c r="BP754" s="36"/>
      <c r="BQ754" s="36"/>
      <c r="BR754" s="36"/>
      <c r="CE754" s="35">
        <f t="shared" si="131"/>
        <v>529.72799999999995</v>
      </c>
      <c r="CF754" s="33">
        <f t="shared" si="132"/>
        <v>0</v>
      </c>
      <c r="CG754" s="34">
        <f t="shared" si="133"/>
        <v>0</v>
      </c>
      <c r="CH754" s="33">
        <f t="shared" si="134"/>
        <v>0</v>
      </c>
    </row>
    <row r="755" spans="1:86" ht="30" customHeight="1" x14ac:dyDescent="0.25">
      <c r="A755" s="53">
        <v>0</v>
      </c>
      <c r="B755" s="52" t="s">
        <v>2683</v>
      </c>
      <c r="C755" s="51">
        <v>300000004242</v>
      </c>
      <c r="D755" s="51">
        <v>0</v>
      </c>
      <c r="E755" s="50" t="s">
        <v>2930</v>
      </c>
      <c r="F755" s="48">
        <v>0</v>
      </c>
      <c r="G755" s="48">
        <v>0</v>
      </c>
      <c r="H755" s="48">
        <v>0</v>
      </c>
      <c r="I755" s="48">
        <v>0</v>
      </c>
      <c r="J755" s="48">
        <v>0</v>
      </c>
      <c r="K755" s="48">
        <v>0</v>
      </c>
      <c r="L755" s="48">
        <v>0</v>
      </c>
      <c r="M755" s="48">
        <v>0</v>
      </c>
      <c r="N755" s="48">
        <v>0</v>
      </c>
      <c r="O755" s="48">
        <f t="shared" si="127"/>
        <v>218.90739000000002</v>
      </c>
      <c r="P755" s="48">
        <f t="shared" si="128"/>
        <v>184.78119000000001</v>
      </c>
      <c r="Q755" s="48">
        <v>21.987490000000001</v>
      </c>
      <c r="R755" s="48">
        <v>20.681270000000001</v>
      </c>
      <c r="S755" s="48">
        <v>7.8373100000000004</v>
      </c>
      <c r="T755" s="48">
        <v>6.5310899999999998</v>
      </c>
      <c r="U755" s="48">
        <v>14.150180000000001</v>
      </c>
      <c r="V755" s="48">
        <v>14.150180000000001</v>
      </c>
      <c r="W755" s="48">
        <v>196.91990000000001</v>
      </c>
      <c r="X755" s="48">
        <v>164.09992</v>
      </c>
      <c r="Y755" s="48">
        <v>0</v>
      </c>
      <c r="Z755" s="48">
        <v>0</v>
      </c>
      <c r="AA755" s="49">
        <f t="shared" si="129"/>
        <v>0</v>
      </c>
      <c r="AB755" s="49">
        <f t="shared" si="130"/>
        <v>0</v>
      </c>
      <c r="AC755" s="49">
        <v>0</v>
      </c>
      <c r="AD755" s="49">
        <v>0</v>
      </c>
      <c r="AE755" s="49">
        <v>0</v>
      </c>
      <c r="AF755" s="49">
        <v>0</v>
      </c>
      <c r="AG755" s="49">
        <v>0</v>
      </c>
      <c r="AH755" s="49">
        <v>0</v>
      </c>
      <c r="AI755" s="49">
        <v>0</v>
      </c>
      <c r="AJ755" s="49">
        <v>0</v>
      </c>
      <c r="AK755" s="49">
        <v>0</v>
      </c>
      <c r="AL755" s="49">
        <v>0</v>
      </c>
      <c r="AM755" s="49">
        <v>0</v>
      </c>
      <c r="AN755" s="49">
        <v>0</v>
      </c>
      <c r="AO755" s="49">
        <v>0</v>
      </c>
      <c r="AP755" s="49">
        <v>0</v>
      </c>
      <c r="AQ755" s="47">
        <v>0</v>
      </c>
      <c r="AR755" s="48">
        <v>0</v>
      </c>
      <c r="AT755" s="46" t="s">
        <v>1443</v>
      </c>
      <c r="AU755" s="45">
        <v>0</v>
      </c>
      <c r="AV755" s="44" t="s">
        <v>4050</v>
      </c>
      <c r="AW755" s="43" t="s">
        <v>4051</v>
      </c>
      <c r="AX755" s="42" t="s">
        <v>3289</v>
      </c>
      <c r="AY755" s="41" t="s">
        <v>4052</v>
      </c>
      <c r="AZ755" s="40"/>
      <c r="BA755" s="40"/>
      <c r="BB755" s="40"/>
      <c r="BC755" s="40"/>
      <c r="BD755" s="40"/>
      <c r="BE755" s="40"/>
      <c r="BF755" s="39">
        <v>0</v>
      </c>
      <c r="BG755" s="38">
        <v>0</v>
      </c>
      <c r="BK755" s="37"/>
      <c r="BL755" s="37"/>
      <c r="BM755" s="37"/>
      <c r="BN755" s="32"/>
      <c r="BP755" s="36"/>
      <c r="BQ755" s="36"/>
      <c r="BR755" s="36"/>
      <c r="CE755" s="35">
        <f t="shared" si="131"/>
        <v>0</v>
      </c>
      <c r="CF755" s="33">
        <f t="shared" si="132"/>
        <v>0</v>
      </c>
      <c r="CG755" s="34">
        <f t="shared" si="133"/>
        <v>14.150180000000001</v>
      </c>
      <c r="CH755" s="33">
        <f t="shared" si="134"/>
        <v>6.5310899999999998</v>
      </c>
    </row>
    <row r="756" spans="1:86" ht="60" customHeight="1" x14ac:dyDescent="0.25">
      <c r="A756" s="53">
        <v>0</v>
      </c>
      <c r="B756" s="52" t="s">
        <v>2683</v>
      </c>
      <c r="C756" s="51">
        <v>300000004352</v>
      </c>
      <c r="D756" s="51">
        <v>1020205937</v>
      </c>
      <c r="E756" s="50" t="s">
        <v>2025</v>
      </c>
      <c r="F756" s="48">
        <v>0</v>
      </c>
      <c r="G756" s="48">
        <v>0</v>
      </c>
      <c r="H756" s="48">
        <v>0</v>
      </c>
      <c r="I756" s="48">
        <v>0</v>
      </c>
      <c r="J756" s="48">
        <v>0</v>
      </c>
      <c r="K756" s="48">
        <v>0</v>
      </c>
      <c r="L756" s="48">
        <v>0</v>
      </c>
      <c r="M756" s="48">
        <v>0</v>
      </c>
      <c r="N756" s="48">
        <v>0</v>
      </c>
      <c r="O756" s="48">
        <f t="shared" si="127"/>
        <v>112.73163</v>
      </c>
      <c r="P756" s="48">
        <f t="shared" si="128"/>
        <v>103.89961000000001</v>
      </c>
      <c r="Q756" s="48">
        <v>88.651029999999992</v>
      </c>
      <c r="R756" s="48">
        <v>82.763010000000008</v>
      </c>
      <c r="S756" s="48">
        <v>35.328139999999998</v>
      </c>
      <c r="T756" s="48">
        <v>29.44012</v>
      </c>
      <c r="U756" s="48">
        <v>53.322890000000001</v>
      </c>
      <c r="V756" s="48">
        <v>53.322890000000001</v>
      </c>
      <c r="W756" s="48">
        <v>17.664000000000001</v>
      </c>
      <c r="X756" s="48">
        <v>14.72</v>
      </c>
      <c r="Y756" s="48">
        <v>0</v>
      </c>
      <c r="Z756" s="48">
        <v>0</v>
      </c>
      <c r="AA756" s="49">
        <f t="shared" si="129"/>
        <v>6.416599999999999</v>
      </c>
      <c r="AB756" s="49">
        <f t="shared" si="130"/>
        <v>6.416599999999999</v>
      </c>
      <c r="AC756" s="49">
        <v>3.09049</v>
      </c>
      <c r="AD756" s="49">
        <v>0.88436000000000003</v>
      </c>
      <c r="AE756" s="49">
        <v>0.42493000000000003</v>
      </c>
      <c r="AF756" s="49">
        <v>8.3739999999999995E-2</v>
      </c>
      <c r="AG756" s="49">
        <v>0</v>
      </c>
      <c r="AH756" s="49">
        <v>0</v>
      </c>
      <c r="AI756" s="49">
        <v>0</v>
      </c>
      <c r="AJ756" s="49">
        <v>0</v>
      </c>
      <c r="AK756" s="49">
        <v>0</v>
      </c>
      <c r="AL756" s="49">
        <v>0</v>
      </c>
      <c r="AM756" s="49">
        <v>0</v>
      </c>
      <c r="AN756" s="49">
        <v>0</v>
      </c>
      <c r="AO756" s="49">
        <v>0</v>
      </c>
      <c r="AP756" s="49">
        <v>1.9330799999999999</v>
      </c>
      <c r="AQ756" s="47" t="s">
        <v>2026</v>
      </c>
      <c r="AR756" s="48">
        <v>103.89961000000001</v>
      </c>
      <c r="AT756" s="46" t="s">
        <v>1443</v>
      </c>
      <c r="AU756" s="45">
        <v>0</v>
      </c>
      <c r="AV756" s="44" t="s">
        <v>4053</v>
      </c>
      <c r="AW756" s="43">
        <v>44277</v>
      </c>
      <c r="AX756" s="42">
        <v>0.45833000000000002</v>
      </c>
      <c r="AY756" s="41">
        <v>12</v>
      </c>
      <c r="AZ756" s="40"/>
      <c r="BA756" s="40"/>
      <c r="BB756" s="40"/>
      <c r="BC756" s="40"/>
      <c r="BD756" s="40"/>
      <c r="BE756" s="40"/>
      <c r="BF756" s="39" t="s">
        <v>2693</v>
      </c>
      <c r="BG756" s="38">
        <v>44895</v>
      </c>
      <c r="BK756" s="37"/>
      <c r="BL756" s="37"/>
      <c r="BM756" s="37"/>
      <c r="BN756" s="32"/>
      <c r="BP756" s="36"/>
      <c r="BQ756" s="36"/>
      <c r="BR756" s="36"/>
      <c r="CE756" s="35">
        <f t="shared" si="131"/>
        <v>0</v>
      </c>
      <c r="CF756" s="33">
        <f t="shared" si="132"/>
        <v>0</v>
      </c>
      <c r="CG756" s="34">
        <f t="shared" si="133"/>
        <v>53.322890000000001</v>
      </c>
      <c r="CH756" s="33">
        <f t="shared" si="134"/>
        <v>29.44012</v>
      </c>
    </row>
    <row r="757" spans="1:86" ht="60" customHeight="1" x14ac:dyDescent="0.25">
      <c r="A757" s="53">
        <v>0</v>
      </c>
      <c r="B757" s="52" t="s">
        <v>2683</v>
      </c>
      <c r="C757" s="51">
        <v>300000004494</v>
      </c>
      <c r="D757" s="51">
        <v>1020205496</v>
      </c>
      <c r="E757" s="50" t="s">
        <v>2027</v>
      </c>
      <c r="F757" s="48">
        <v>0</v>
      </c>
      <c r="G757" s="48">
        <v>0</v>
      </c>
      <c r="H757" s="48">
        <v>0</v>
      </c>
      <c r="I757" s="48">
        <v>0</v>
      </c>
      <c r="J757" s="48">
        <v>0</v>
      </c>
      <c r="K757" s="48">
        <v>0</v>
      </c>
      <c r="L757" s="48">
        <v>0</v>
      </c>
      <c r="M757" s="48">
        <v>0</v>
      </c>
      <c r="N757" s="48">
        <v>0</v>
      </c>
      <c r="O757" s="48">
        <f t="shared" si="127"/>
        <v>234.38079999999999</v>
      </c>
      <c r="P757" s="48">
        <f t="shared" si="128"/>
        <v>216.22073</v>
      </c>
      <c r="Q757" s="48">
        <v>200.06157999999999</v>
      </c>
      <c r="R757" s="48">
        <v>181.90151</v>
      </c>
      <c r="S757" s="48">
        <v>108.96043</v>
      </c>
      <c r="T757" s="48">
        <v>90.800359999999998</v>
      </c>
      <c r="U757" s="48">
        <v>91.101150000000004</v>
      </c>
      <c r="V757" s="48">
        <v>91.101150000000004</v>
      </c>
      <c r="W757" s="48">
        <v>0</v>
      </c>
      <c r="X757" s="48">
        <v>0</v>
      </c>
      <c r="Y757" s="48">
        <v>0</v>
      </c>
      <c r="Z757" s="48">
        <v>0</v>
      </c>
      <c r="AA757" s="49">
        <f t="shared" si="129"/>
        <v>34.319220000000001</v>
      </c>
      <c r="AB757" s="49">
        <f t="shared" si="130"/>
        <v>34.319220000000001</v>
      </c>
      <c r="AC757" s="49">
        <v>20.883330000000001</v>
      </c>
      <c r="AD757" s="49">
        <v>5.9759000000000002</v>
      </c>
      <c r="AE757" s="49">
        <v>2.8713199999999999</v>
      </c>
      <c r="AF757" s="49">
        <v>0.56584999999999996</v>
      </c>
      <c r="AG757" s="49">
        <v>0</v>
      </c>
      <c r="AH757" s="49">
        <v>0</v>
      </c>
      <c r="AI757" s="49">
        <v>0</v>
      </c>
      <c r="AJ757" s="49">
        <v>0</v>
      </c>
      <c r="AK757" s="49">
        <v>0</v>
      </c>
      <c r="AL757" s="49">
        <v>0</v>
      </c>
      <c r="AM757" s="49">
        <v>0</v>
      </c>
      <c r="AN757" s="49">
        <v>0</v>
      </c>
      <c r="AO757" s="49">
        <v>0</v>
      </c>
      <c r="AP757" s="49">
        <v>4.0228200000000003</v>
      </c>
      <c r="AQ757" s="47" t="s">
        <v>2028</v>
      </c>
      <c r="AR757" s="48">
        <v>216.22073</v>
      </c>
      <c r="AT757" s="46" t="s">
        <v>1443</v>
      </c>
      <c r="AU757" s="45">
        <v>0</v>
      </c>
      <c r="AV757" s="44" t="s">
        <v>4054</v>
      </c>
      <c r="AW757" s="43">
        <v>43998</v>
      </c>
      <c r="AX757" s="42">
        <v>0.45833000000000002</v>
      </c>
      <c r="AY757" s="41">
        <v>15</v>
      </c>
      <c r="AZ757" s="40"/>
      <c r="BA757" s="40"/>
      <c r="BB757" s="40"/>
      <c r="BC757" s="40"/>
      <c r="BD757" s="40"/>
      <c r="BE757" s="40"/>
      <c r="BF757" s="39" t="s">
        <v>2693</v>
      </c>
      <c r="BG757" s="38">
        <v>44895</v>
      </c>
      <c r="BK757" s="37"/>
      <c r="BL757" s="37"/>
      <c r="BM757" s="37"/>
      <c r="BN757" s="32"/>
      <c r="BP757" s="36"/>
      <c r="BQ757" s="36"/>
      <c r="BR757" s="36"/>
      <c r="CE757" s="35">
        <f t="shared" si="131"/>
        <v>0</v>
      </c>
      <c r="CF757" s="33">
        <f t="shared" si="132"/>
        <v>0</v>
      </c>
      <c r="CG757" s="34">
        <f t="shared" si="133"/>
        <v>91.101150000000004</v>
      </c>
      <c r="CH757" s="33">
        <f t="shared" si="134"/>
        <v>90.800359999999998</v>
      </c>
    </row>
    <row r="758" spans="1:86" ht="45" customHeight="1" x14ac:dyDescent="0.25">
      <c r="A758" s="53">
        <v>0</v>
      </c>
      <c r="B758" s="52" t="s">
        <v>2683</v>
      </c>
      <c r="C758" s="51">
        <v>300000004516</v>
      </c>
      <c r="D758" s="51">
        <v>1020206697</v>
      </c>
      <c r="E758" s="50" t="s">
        <v>2029</v>
      </c>
      <c r="F758" s="48">
        <v>0</v>
      </c>
      <c r="G758" s="48">
        <v>0</v>
      </c>
      <c r="H758" s="48">
        <v>0</v>
      </c>
      <c r="I758" s="48">
        <v>0</v>
      </c>
      <c r="J758" s="48">
        <v>0</v>
      </c>
      <c r="K758" s="48">
        <v>0</v>
      </c>
      <c r="L758" s="48">
        <v>0</v>
      </c>
      <c r="M758" s="48">
        <v>0</v>
      </c>
      <c r="N758" s="48">
        <v>0</v>
      </c>
      <c r="O758" s="48">
        <f t="shared" si="127"/>
        <v>224.63800000000001</v>
      </c>
      <c r="P758" s="48">
        <f t="shared" si="128"/>
        <v>203.68260000000001</v>
      </c>
      <c r="Q758" s="48">
        <v>162.72651999999999</v>
      </c>
      <c r="R758" s="48">
        <v>146.24265</v>
      </c>
      <c r="S758" s="48">
        <v>98.903199999999998</v>
      </c>
      <c r="T758" s="48">
        <v>82.419330000000002</v>
      </c>
      <c r="U758" s="48">
        <v>63.823320000000002</v>
      </c>
      <c r="V758" s="48">
        <v>63.823320000000002</v>
      </c>
      <c r="W758" s="48">
        <v>26.829190000000001</v>
      </c>
      <c r="X758" s="48">
        <v>22.357659999999999</v>
      </c>
      <c r="Y758" s="48">
        <v>0</v>
      </c>
      <c r="Z758" s="48">
        <v>0</v>
      </c>
      <c r="AA758" s="49">
        <f t="shared" si="129"/>
        <v>35.08229</v>
      </c>
      <c r="AB758" s="49">
        <f t="shared" si="130"/>
        <v>35.08229</v>
      </c>
      <c r="AC758" s="49">
        <v>21.570119999999999</v>
      </c>
      <c r="AD758" s="49">
        <v>6.1724300000000003</v>
      </c>
      <c r="AE758" s="49">
        <v>2.9657499999999999</v>
      </c>
      <c r="AF758" s="49">
        <v>0.58445999999999998</v>
      </c>
      <c r="AG758" s="49">
        <v>0</v>
      </c>
      <c r="AH758" s="49">
        <v>0</v>
      </c>
      <c r="AI758" s="49">
        <v>0</v>
      </c>
      <c r="AJ758" s="49">
        <v>0</v>
      </c>
      <c r="AK758" s="49">
        <v>0</v>
      </c>
      <c r="AL758" s="49">
        <v>0</v>
      </c>
      <c r="AM758" s="49">
        <v>0</v>
      </c>
      <c r="AN758" s="49">
        <v>0</v>
      </c>
      <c r="AO758" s="49">
        <v>0</v>
      </c>
      <c r="AP758" s="49">
        <v>3.7895300000000001</v>
      </c>
      <c r="AQ758" s="47" t="s">
        <v>2030</v>
      </c>
      <c r="AR758" s="48">
        <v>203.68260000000001</v>
      </c>
      <c r="AT758" s="46" t="s">
        <v>1443</v>
      </c>
      <c r="AU758" s="45">
        <v>0</v>
      </c>
      <c r="AV758" s="44" t="s">
        <v>4055</v>
      </c>
      <c r="AW758" s="43">
        <v>44454</v>
      </c>
      <c r="AX758" s="42">
        <v>0.45833000000000002</v>
      </c>
      <c r="AY758" s="41">
        <v>15</v>
      </c>
      <c r="AZ758" s="40"/>
      <c r="BA758" s="40"/>
      <c r="BB758" s="40"/>
      <c r="BC758" s="40"/>
      <c r="BD758" s="40"/>
      <c r="BE758" s="40"/>
      <c r="BF758" s="39" t="s">
        <v>2693</v>
      </c>
      <c r="BG758" s="38">
        <v>44895</v>
      </c>
      <c r="BK758" s="37"/>
      <c r="BL758" s="37"/>
      <c r="BM758" s="37"/>
      <c r="BN758" s="32"/>
      <c r="BP758" s="36"/>
      <c r="BQ758" s="36"/>
      <c r="BR758" s="36"/>
      <c r="CE758" s="35">
        <f t="shared" si="131"/>
        <v>0</v>
      </c>
      <c r="CF758" s="33">
        <f t="shared" si="132"/>
        <v>0</v>
      </c>
      <c r="CG758" s="34">
        <f t="shared" si="133"/>
        <v>63.823320000000002</v>
      </c>
      <c r="CH758" s="33">
        <f t="shared" si="134"/>
        <v>82.419330000000002</v>
      </c>
    </row>
    <row r="759" spans="1:86" ht="180" x14ac:dyDescent="0.25">
      <c r="A759" s="53">
        <v>0</v>
      </c>
      <c r="B759" s="52">
        <v>0</v>
      </c>
      <c r="C759" s="51">
        <v>300000004653</v>
      </c>
      <c r="D759" s="51">
        <v>1020205909</v>
      </c>
      <c r="E759" s="50" t="s">
        <v>2031</v>
      </c>
      <c r="F759" s="48">
        <v>0</v>
      </c>
      <c r="G759" s="48">
        <v>0</v>
      </c>
      <c r="H759" s="48">
        <v>0</v>
      </c>
      <c r="I759" s="48">
        <v>0</v>
      </c>
      <c r="J759" s="48">
        <v>0</v>
      </c>
      <c r="K759" s="48">
        <v>0</v>
      </c>
      <c r="L759" s="48">
        <v>0</v>
      </c>
      <c r="M759" s="48">
        <v>0</v>
      </c>
      <c r="N759" s="48">
        <v>0</v>
      </c>
      <c r="O759" s="48">
        <f t="shared" si="127"/>
        <v>1552.0992600000002</v>
      </c>
      <c r="P759" s="48">
        <f t="shared" si="128"/>
        <v>1302.6894199999999</v>
      </c>
      <c r="Q759" s="48">
        <v>1252.48549</v>
      </c>
      <c r="R759" s="48">
        <v>1043.7379100000001</v>
      </c>
      <c r="S759" s="48">
        <v>0</v>
      </c>
      <c r="T759" s="48">
        <v>0</v>
      </c>
      <c r="U759" s="48">
        <v>0</v>
      </c>
      <c r="V759" s="48">
        <v>0</v>
      </c>
      <c r="W759" s="48">
        <v>42.896239999999999</v>
      </c>
      <c r="X759" s="48">
        <v>35.746870000000001</v>
      </c>
      <c r="Y759" s="48">
        <v>196.40243000000001</v>
      </c>
      <c r="Z759" s="48">
        <v>163.66869</v>
      </c>
      <c r="AA759" s="49">
        <f t="shared" si="129"/>
        <v>60.315099999999994</v>
      </c>
      <c r="AB759" s="49">
        <f t="shared" si="130"/>
        <v>59.53595</v>
      </c>
      <c r="AC759" s="49">
        <v>21.646439999999998</v>
      </c>
      <c r="AD759" s="49">
        <v>6.1942700000000004</v>
      </c>
      <c r="AE759" s="49">
        <v>2.9762400000000002</v>
      </c>
      <c r="AF759" s="49">
        <v>0.58653</v>
      </c>
      <c r="AG759" s="49">
        <v>4.6749000000000001</v>
      </c>
      <c r="AH759" s="49">
        <v>3.89575</v>
      </c>
      <c r="AI759" s="49">
        <v>0</v>
      </c>
      <c r="AJ759" s="49">
        <v>0</v>
      </c>
      <c r="AK759" s="49">
        <v>0</v>
      </c>
      <c r="AL759" s="49">
        <v>0</v>
      </c>
      <c r="AM759" s="49">
        <v>0</v>
      </c>
      <c r="AN759" s="49">
        <v>0</v>
      </c>
      <c r="AO759" s="49">
        <v>0</v>
      </c>
      <c r="AP759" s="49">
        <v>24.236719999999998</v>
      </c>
      <c r="AQ759" s="47" t="s">
        <v>2032</v>
      </c>
      <c r="AR759" s="48">
        <v>1302.6894199999999</v>
      </c>
      <c r="AT759" s="46" t="s">
        <v>1443</v>
      </c>
      <c r="AU759" s="45">
        <v>0</v>
      </c>
      <c r="AV759" s="44" t="s">
        <v>4056</v>
      </c>
      <c r="AW759" s="43" t="s">
        <v>4057</v>
      </c>
      <c r="AX759" s="42" t="s">
        <v>3297</v>
      </c>
      <c r="AY759" s="41" t="s">
        <v>2033</v>
      </c>
      <c r="AZ759" s="40"/>
      <c r="BA759" s="40"/>
      <c r="BB759" s="40"/>
      <c r="BC759" s="40"/>
      <c r="BD759" s="40"/>
      <c r="BE759" s="40"/>
      <c r="BF759" s="39" t="s">
        <v>2693</v>
      </c>
      <c r="BG759" s="38">
        <v>44895</v>
      </c>
      <c r="BK759" s="37"/>
      <c r="BL759" s="37"/>
      <c r="BM759" s="37"/>
      <c r="BN759" s="32"/>
      <c r="BP759" s="36"/>
      <c r="BQ759" s="36"/>
      <c r="BR759" s="36"/>
      <c r="CE759" s="35">
        <f t="shared" si="131"/>
        <v>1043.7379100000001</v>
      </c>
      <c r="CF759" s="33">
        <f t="shared" si="132"/>
        <v>0</v>
      </c>
      <c r="CG759" s="34">
        <f t="shared" si="133"/>
        <v>0</v>
      </c>
      <c r="CH759" s="33">
        <f t="shared" si="134"/>
        <v>0</v>
      </c>
    </row>
    <row r="760" spans="1:86" ht="60" x14ac:dyDescent="0.25">
      <c r="A760" s="53">
        <v>0</v>
      </c>
      <c r="B760" s="52">
        <v>0</v>
      </c>
      <c r="C760" s="51">
        <v>300000004597</v>
      </c>
      <c r="D760" s="51">
        <v>1020306558</v>
      </c>
      <c r="E760" s="50" t="s">
        <v>2034</v>
      </c>
      <c r="F760" s="48">
        <v>0</v>
      </c>
      <c r="G760" s="48">
        <v>0</v>
      </c>
      <c r="H760" s="48">
        <v>0</v>
      </c>
      <c r="I760" s="48">
        <v>0</v>
      </c>
      <c r="J760" s="48">
        <v>0</v>
      </c>
      <c r="K760" s="48">
        <v>0</v>
      </c>
      <c r="L760" s="48">
        <v>0</v>
      </c>
      <c r="M760" s="48">
        <v>0</v>
      </c>
      <c r="N760" s="48">
        <v>0</v>
      </c>
      <c r="O760" s="48">
        <f t="shared" si="127"/>
        <v>835.04309000000001</v>
      </c>
      <c r="P760" s="48">
        <f t="shared" si="128"/>
        <v>701.15856000000008</v>
      </c>
      <c r="Q760" s="48">
        <v>692.47775000000001</v>
      </c>
      <c r="R760" s="48">
        <v>577.06479000000002</v>
      </c>
      <c r="S760" s="48">
        <v>0</v>
      </c>
      <c r="T760" s="48">
        <v>0</v>
      </c>
      <c r="U760" s="48">
        <v>0</v>
      </c>
      <c r="V760" s="48">
        <v>0</v>
      </c>
      <c r="W760" s="48">
        <v>32.730110000000003</v>
      </c>
      <c r="X760" s="48">
        <v>27.275089999999999</v>
      </c>
      <c r="Y760" s="48">
        <v>58.239849999999997</v>
      </c>
      <c r="Z760" s="48">
        <v>48.533209999999997</v>
      </c>
      <c r="AA760" s="49">
        <f t="shared" si="129"/>
        <v>51.595379999999999</v>
      </c>
      <c r="AB760" s="49">
        <f t="shared" si="130"/>
        <v>48.285469999999997</v>
      </c>
      <c r="AC760" s="49">
        <v>12.88358</v>
      </c>
      <c r="AD760" s="49">
        <v>3.6867200000000002</v>
      </c>
      <c r="AE760" s="49">
        <v>1.7713999999999999</v>
      </c>
      <c r="AF760" s="49">
        <v>0.34909000000000001</v>
      </c>
      <c r="AG760" s="49">
        <v>19.859439999999999</v>
      </c>
      <c r="AH760" s="49">
        <v>16.549530000000001</v>
      </c>
      <c r="AI760" s="49">
        <v>0</v>
      </c>
      <c r="AJ760" s="49">
        <v>0</v>
      </c>
      <c r="AK760" s="49">
        <v>0</v>
      </c>
      <c r="AL760" s="49">
        <v>0</v>
      </c>
      <c r="AM760" s="49">
        <v>0</v>
      </c>
      <c r="AN760" s="49">
        <v>0</v>
      </c>
      <c r="AO760" s="49">
        <v>0</v>
      </c>
      <c r="AP760" s="49">
        <v>13.04515</v>
      </c>
      <c r="AQ760" s="47" t="s">
        <v>2035</v>
      </c>
      <c r="AR760" s="48">
        <v>701.15856000000008</v>
      </c>
      <c r="AT760" s="46" t="s">
        <v>1443</v>
      </c>
      <c r="AU760" s="45">
        <v>0</v>
      </c>
      <c r="AV760" s="44" t="s">
        <v>4058</v>
      </c>
      <c r="AW760" s="43">
        <v>44231</v>
      </c>
      <c r="AX760" s="42">
        <v>0.45833000000000002</v>
      </c>
      <c r="AY760" s="41">
        <v>15</v>
      </c>
      <c r="AZ760" s="40"/>
      <c r="BA760" s="40"/>
      <c r="BB760" s="40"/>
      <c r="BC760" s="40"/>
      <c r="BD760" s="40"/>
      <c r="BE760" s="40"/>
      <c r="BF760" s="39" t="s">
        <v>2693</v>
      </c>
      <c r="BG760" s="38">
        <v>44895</v>
      </c>
      <c r="BK760" s="37"/>
      <c r="BL760" s="37"/>
      <c r="BM760" s="37"/>
      <c r="BN760" s="32"/>
      <c r="BP760" s="36"/>
      <c r="BQ760" s="36"/>
      <c r="BR760" s="36"/>
      <c r="CE760" s="35">
        <f t="shared" si="131"/>
        <v>577.06479000000002</v>
      </c>
      <c r="CF760" s="33">
        <f t="shared" si="132"/>
        <v>0</v>
      </c>
      <c r="CG760" s="34">
        <f t="shared" si="133"/>
        <v>0</v>
      </c>
      <c r="CH760" s="33">
        <f t="shared" si="134"/>
        <v>0</v>
      </c>
    </row>
    <row r="761" spans="1:86" ht="60" x14ac:dyDescent="0.25">
      <c r="A761" s="53">
        <v>0</v>
      </c>
      <c r="B761" s="52">
        <v>0</v>
      </c>
      <c r="C761" s="51">
        <v>300000004572</v>
      </c>
      <c r="D761" s="51">
        <v>1020306503</v>
      </c>
      <c r="E761" s="50" t="s">
        <v>2036</v>
      </c>
      <c r="F761" s="48">
        <v>0</v>
      </c>
      <c r="G761" s="48">
        <v>0</v>
      </c>
      <c r="H761" s="48">
        <v>0</v>
      </c>
      <c r="I761" s="48">
        <v>0</v>
      </c>
      <c r="J761" s="48">
        <v>0</v>
      </c>
      <c r="K761" s="48">
        <v>0</v>
      </c>
      <c r="L761" s="48">
        <v>0</v>
      </c>
      <c r="M761" s="48">
        <v>0</v>
      </c>
      <c r="N761" s="48">
        <v>0</v>
      </c>
      <c r="O761" s="48">
        <f t="shared" si="127"/>
        <v>419.57447000000002</v>
      </c>
      <c r="P761" s="48">
        <f t="shared" si="128"/>
        <v>352.32159999999999</v>
      </c>
      <c r="Q761" s="48">
        <v>281.33760000000001</v>
      </c>
      <c r="R761" s="48">
        <v>234.44800000000001</v>
      </c>
      <c r="S761" s="48">
        <v>0</v>
      </c>
      <c r="T761" s="48">
        <v>0</v>
      </c>
      <c r="U761" s="48">
        <v>0</v>
      </c>
      <c r="V761" s="48">
        <v>0</v>
      </c>
      <c r="W761" s="48">
        <v>32.729999999999997</v>
      </c>
      <c r="X761" s="48">
        <v>27.274999999999999</v>
      </c>
      <c r="Y761" s="48">
        <v>77.228840000000005</v>
      </c>
      <c r="Z761" s="48">
        <v>64.357370000000003</v>
      </c>
      <c r="AA761" s="49">
        <f t="shared" si="129"/>
        <v>28.278029999999998</v>
      </c>
      <c r="AB761" s="49">
        <f t="shared" si="130"/>
        <v>26.241229999999998</v>
      </c>
      <c r="AC761" s="49">
        <v>6.5498900000000004</v>
      </c>
      <c r="AD761" s="49">
        <v>1.87429</v>
      </c>
      <c r="AE761" s="49">
        <v>0.90056999999999998</v>
      </c>
      <c r="AF761" s="49">
        <v>0.17746999999999999</v>
      </c>
      <c r="AG761" s="49">
        <v>12.220800000000001</v>
      </c>
      <c r="AH761" s="49">
        <v>10.183999999999999</v>
      </c>
      <c r="AI761" s="49">
        <v>0</v>
      </c>
      <c r="AJ761" s="49">
        <v>0</v>
      </c>
      <c r="AK761" s="49">
        <v>0</v>
      </c>
      <c r="AL761" s="49">
        <v>0</v>
      </c>
      <c r="AM761" s="49">
        <v>0</v>
      </c>
      <c r="AN761" s="49">
        <v>0</v>
      </c>
      <c r="AO761" s="49">
        <v>0</v>
      </c>
      <c r="AP761" s="49">
        <v>6.5550100000000002</v>
      </c>
      <c r="AQ761" s="47" t="s">
        <v>2037</v>
      </c>
      <c r="AR761" s="48">
        <v>352.32159999999999</v>
      </c>
      <c r="AT761" s="46" t="s">
        <v>1443</v>
      </c>
      <c r="AU761" s="45">
        <v>0</v>
      </c>
      <c r="AV761" s="44" t="s">
        <v>4059</v>
      </c>
      <c r="AW761" s="43">
        <v>44390</v>
      </c>
      <c r="AX761" s="42">
        <v>0.45833000000000002</v>
      </c>
      <c r="AY761" s="41">
        <v>15</v>
      </c>
      <c r="AZ761" s="40"/>
      <c r="BA761" s="40"/>
      <c r="BB761" s="40"/>
      <c r="BC761" s="40"/>
      <c r="BD761" s="40"/>
      <c r="BE761" s="40"/>
      <c r="BF761" s="39" t="s">
        <v>2693</v>
      </c>
      <c r="BG761" s="38">
        <v>44895</v>
      </c>
      <c r="BK761" s="37"/>
      <c r="BL761" s="37"/>
      <c r="BM761" s="37"/>
      <c r="BN761" s="32"/>
      <c r="BP761" s="36"/>
      <c r="BQ761" s="36"/>
      <c r="BR761" s="36"/>
      <c r="CE761" s="35">
        <f t="shared" si="131"/>
        <v>234.44800000000001</v>
      </c>
      <c r="CF761" s="33">
        <f t="shared" si="132"/>
        <v>0</v>
      </c>
      <c r="CG761" s="34">
        <f t="shared" si="133"/>
        <v>0</v>
      </c>
      <c r="CH761" s="33">
        <f t="shared" si="134"/>
        <v>0</v>
      </c>
    </row>
    <row r="762" spans="1:86" ht="60" customHeight="1" x14ac:dyDescent="0.25">
      <c r="A762" s="53">
        <v>0</v>
      </c>
      <c r="B762" s="52">
        <v>0</v>
      </c>
      <c r="C762" s="51">
        <v>300000004665</v>
      </c>
      <c r="D762" s="51">
        <v>1020204386</v>
      </c>
      <c r="E762" s="50" t="s">
        <v>2931</v>
      </c>
      <c r="F762" s="48">
        <v>0</v>
      </c>
      <c r="G762" s="48">
        <v>0</v>
      </c>
      <c r="H762" s="48">
        <v>0</v>
      </c>
      <c r="I762" s="48">
        <v>0</v>
      </c>
      <c r="J762" s="48">
        <v>0</v>
      </c>
      <c r="K762" s="48">
        <v>0</v>
      </c>
      <c r="L762" s="48">
        <v>0</v>
      </c>
      <c r="M762" s="48">
        <v>0</v>
      </c>
      <c r="N762" s="48">
        <v>0</v>
      </c>
      <c r="O762" s="48">
        <f t="shared" si="127"/>
        <v>438.31165999999996</v>
      </c>
      <c r="P762" s="48">
        <f t="shared" si="128"/>
        <v>378.84996000000001</v>
      </c>
      <c r="Q762" s="48">
        <v>236.82470000000001</v>
      </c>
      <c r="R762" s="48">
        <v>197.35391000000001</v>
      </c>
      <c r="S762" s="48">
        <v>0</v>
      </c>
      <c r="T762" s="48">
        <v>0</v>
      </c>
      <c r="U762" s="48">
        <v>0</v>
      </c>
      <c r="V762" s="48">
        <v>0</v>
      </c>
      <c r="W762" s="48">
        <v>42.896239999999999</v>
      </c>
      <c r="X762" s="48">
        <v>35.746870000000001</v>
      </c>
      <c r="Y762" s="48">
        <v>73.054040000000001</v>
      </c>
      <c r="Z762" s="48">
        <v>60.878369999999997</v>
      </c>
      <c r="AA762" s="49">
        <f t="shared" si="129"/>
        <v>85.536680000000004</v>
      </c>
      <c r="AB762" s="49">
        <f t="shared" si="130"/>
        <v>84.870810000000006</v>
      </c>
      <c r="AC762" s="49">
        <v>5.7868199999999996</v>
      </c>
      <c r="AD762" s="49">
        <v>1.65594</v>
      </c>
      <c r="AE762" s="49">
        <v>62.19426</v>
      </c>
      <c r="AF762" s="49">
        <v>0.15679999999999999</v>
      </c>
      <c r="AG762" s="49">
        <v>3.9952000000000001</v>
      </c>
      <c r="AH762" s="49">
        <v>3.3293300000000001</v>
      </c>
      <c r="AI762" s="49">
        <v>0</v>
      </c>
      <c r="AJ762" s="49">
        <v>0</v>
      </c>
      <c r="AK762" s="49">
        <v>0</v>
      </c>
      <c r="AL762" s="49">
        <v>0</v>
      </c>
      <c r="AM762" s="49">
        <v>0</v>
      </c>
      <c r="AN762" s="49">
        <v>0</v>
      </c>
      <c r="AO762" s="49">
        <v>0</v>
      </c>
      <c r="AP762" s="49">
        <v>11.74766</v>
      </c>
      <c r="AQ762" s="47" t="s">
        <v>4060</v>
      </c>
      <c r="AR762" s="48">
        <v>0</v>
      </c>
      <c r="AT762" s="46" t="s">
        <v>1443</v>
      </c>
      <c r="AU762" s="45">
        <v>0</v>
      </c>
      <c r="AV762" s="44" t="s">
        <v>4061</v>
      </c>
      <c r="AW762" s="43" t="s">
        <v>4062</v>
      </c>
      <c r="AX762" s="42" t="s">
        <v>3280</v>
      </c>
      <c r="AY762" s="41" t="s">
        <v>1473</v>
      </c>
      <c r="AZ762" s="40"/>
      <c r="BA762" s="40"/>
      <c r="BB762" s="40"/>
      <c r="BC762" s="40"/>
      <c r="BD762" s="40"/>
      <c r="BE762" s="40"/>
      <c r="BF762" s="39">
        <v>0</v>
      </c>
      <c r="BG762" s="38">
        <v>0</v>
      </c>
      <c r="BK762" s="37"/>
      <c r="BL762" s="37"/>
      <c r="BM762" s="37"/>
      <c r="BN762" s="32"/>
      <c r="BP762" s="36"/>
      <c r="BQ762" s="36"/>
      <c r="BR762" s="36"/>
      <c r="CE762" s="35">
        <f t="shared" si="131"/>
        <v>197.35391000000001</v>
      </c>
      <c r="CF762" s="33">
        <f t="shared" si="132"/>
        <v>0</v>
      </c>
      <c r="CG762" s="34">
        <f t="shared" si="133"/>
        <v>0</v>
      </c>
      <c r="CH762" s="33">
        <f t="shared" si="134"/>
        <v>0</v>
      </c>
    </row>
    <row r="763" spans="1:86" ht="60" x14ac:dyDescent="0.25">
      <c r="A763" s="53">
        <v>0</v>
      </c>
      <c r="B763" s="52">
        <v>0</v>
      </c>
      <c r="C763" s="51">
        <v>300000004664</v>
      </c>
      <c r="D763" s="51">
        <v>1020205891</v>
      </c>
      <c r="E763" s="50" t="s">
        <v>2038</v>
      </c>
      <c r="F763" s="48">
        <v>0</v>
      </c>
      <c r="G763" s="48">
        <v>0</v>
      </c>
      <c r="H763" s="48">
        <v>0</v>
      </c>
      <c r="I763" s="48">
        <v>0</v>
      </c>
      <c r="J763" s="48">
        <v>0</v>
      </c>
      <c r="K763" s="48">
        <v>0</v>
      </c>
      <c r="L763" s="48">
        <v>0</v>
      </c>
      <c r="M763" s="48">
        <v>0</v>
      </c>
      <c r="N763" s="48">
        <v>0</v>
      </c>
      <c r="O763" s="48">
        <f t="shared" si="127"/>
        <v>323.01085</v>
      </c>
      <c r="P763" s="48">
        <f t="shared" si="128"/>
        <v>271.29930000000002</v>
      </c>
      <c r="Q763" s="48">
        <v>187.46357</v>
      </c>
      <c r="R763" s="48">
        <v>156.21964</v>
      </c>
      <c r="S763" s="48">
        <v>0</v>
      </c>
      <c r="T763" s="48">
        <v>0</v>
      </c>
      <c r="U763" s="48">
        <v>0</v>
      </c>
      <c r="V763" s="48">
        <v>0</v>
      </c>
      <c r="W763" s="48">
        <v>42.896239999999999</v>
      </c>
      <c r="X763" s="48">
        <v>35.746870000000001</v>
      </c>
      <c r="Y763" s="48">
        <v>75.914270000000002</v>
      </c>
      <c r="Z763" s="48">
        <v>63.261890000000001</v>
      </c>
      <c r="AA763" s="49">
        <f t="shared" si="129"/>
        <v>16.73677</v>
      </c>
      <c r="AB763" s="49">
        <f t="shared" si="130"/>
        <v>16.070900000000002</v>
      </c>
      <c r="AC763" s="49">
        <v>5.30349</v>
      </c>
      <c r="AD763" s="49">
        <v>1.51763</v>
      </c>
      <c r="AE763" s="49">
        <v>0.72919999999999996</v>
      </c>
      <c r="AF763" s="49">
        <v>0.14369999999999999</v>
      </c>
      <c r="AG763" s="49">
        <v>3.9952000000000001</v>
      </c>
      <c r="AH763" s="49">
        <v>3.3293300000000001</v>
      </c>
      <c r="AI763" s="49">
        <v>0</v>
      </c>
      <c r="AJ763" s="49">
        <v>0</v>
      </c>
      <c r="AK763" s="49">
        <v>0</v>
      </c>
      <c r="AL763" s="49">
        <v>0</v>
      </c>
      <c r="AM763" s="49">
        <v>0</v>
      </c>
      <c r="AN763" s="49">
        <v>0</v>
      </c>
      <c r="AO763" s="49">
        <v>0</v>
      </c>
      <c r="AP763" s="49">
        <v>5.0475500000000002</v>
      </c>
      <c r="AQ763" s="47" t="s">
        <v>2039</v>
      </c>
      <c r="AR763" s="48">
        <v>271.29930000000002</v>
      </c>
      <c r="AT763" s="46" t="s">
        <v>1443</v>
      </c>
      <c r="AU763" s="45">
        <v>0</v>
      </c>
      <c r="AV763" s="44" t="s">
        <v>4063</v>
      </c>
      <c r="AW763" s="43">
        <v>44166</v>
      </c>
      <c r="AX763" s="42">
        <v>0.45833000000000002</v>
      </c>
      <c r="AY763" s="41">
        <v>14</v>
      </c>
      <c r="AZ763" s="40"/>
      <c r="BA763" s="40"/>
      <c r="BB763" s="40"/>
      <c r="BC763" s="40"/>
      <c r="BD763" s="40"/>
      <c r="BE763" s="40"/>
      <c r="BF763" s="39" t="s">
        <v>2693</v>
      </c>
      <c r="BG763" s="38">
        <v>44895</v>
      </c>
      <c r="BK763" s="37"/>
      <c r="BL763" s="37"/>
      <c r="BM763" s="37"/>
      <c r="BN763" s="32"/>
      <c r="BP763" s="36"/>
      <c r="BQ763" s="36"/>
      <c r="BR763" s="36"/>
      <c r="CE763" s="35">
        <f t="shared" si="131"/>
        <v>156.21964</v>
      </c>
      <c r="CF763" s="33">
        <f t="shared" si="132"/>
        <v>0</v>
      </c>
      <c r="CG763" s="34">
        <f t="shared" si="133"/>
        <v>0</v>
      </c>
      <c r="CH763" s="33">
        <f t="shared" si="134"/>
        <v>0</v>
      </c>
    </row>
    <row r="764" spans="1:86" ht="60" customHeight="1" x14ac:dyDescent="0.25">
      <c r="A764" s="53">
        <v>0</v>
      </c>
      <c r="B764" s="52">
        <v>0</v>
      </c>
      <c r="C764" s="51">
        <v>300000004663</v>
      </c>
      <c r="D764" s="51">
        <v>1020206229</v>
      </c>
      <c r="E764" s="50" t="s">
        <v>2932</v>
      </c>
      <c r="F764" s="48">
        <v>0</v>
      </c>
      <c r="G764" s="48">
        <v>0</v>
      </c>
      <c r="H764" s="48">
        <v>0</v>
      </c>
      <c r="I764" s="48">
        <v>0</v>
      </c>
      <c r="J764" s="48">
        <v>0</v>
      </c>
      <c r="K764" s="48">
        <v>0</v>
      </c>
      <c r="L764" s="48">
        <v>0</v>
      </c>
      <c r="M764" s="48">
        <v>0</v>
      </c>
      <c r="N764" s="48">
        <v>0</v>
      </c>
      <c r="O764" s="48">
        <f t="shared" si="127"/>
        <v>318.00242000000003</v>
      </c>
      <c r="P764" s="48">
        <f t="shared" si="128"/>
        <v>278.00799999999998</v>
      </c>
      <c r="Q764" s="48">
        <v>125.58208</v>
      </c>
      <c r="R764" s="48">
        <v>104.65173</v>
      </c>
      <c r="S764" s="48">
        <v>0</v>
      </c>
      <c r="T764" s="48">
        <v>0</v>
      </c>
      <c r="U764" s="48">
        <v>0</v>
      </c>
      <c r="V764" s="48">
        <v>0</v>
      </c>
      <c r="W764" s="48">
        <v>42.896239999999999</v>
      </c>
      <c r="X764" s="48">
        <v>35.746870000000001</v>
      </c>
      <c r="Y764" s="48">
        <v>67.492990000000006</v>
      </c>
      <c r="Z764" s="48">
        <v>56.244160000000001</v>
      </c>
      <c r="AA764" s="49">
        <f t="shared" si="129"/>
        <v>82.031109999999984</v>
      </c>
      <c r="AB764" s="49">
        <f t="shared" si="130"/>
        <v>81.365239999999986</v>
      </c>
      <c r="AC764" s="49">
        <v>4.1969900000000004</v>
      </c>
      <c r="AD764" s="49">
        <v>1.2010000000000001</v>
      </c>
      <c r="AE764" s="49">
        <v>64.249889999999994</v>
      </c>
      <c r="AF764" s="49">
        <v>0.11372</v>
      </c>
      <c r="AG764" s="49">
        <v>3.9952000000000001</v>
      </c>
      <c r="AH764" s="49">
        <v>3.3293300000000001</v>
      </c>
      <c r="AI764" s="49">
        <v>0</v>
      </c>
      <c r="AJ764" s="49">
        <v>0</v>
      </c>
      <c r="AK764" s="49">
        <v>0</v>
      </c>
      <c r="AL764" s="49">
        <v>0</v>
      </c>
      <c r="AM764" s="49">
        <v>0</v>
      </c>
      <c r="AN764" s="49">
        <v>0</v>
      </c>
      <c r="AO764" s="49">
        <v>0</v>
      </c>
      <c r="AP764" s="49">
        <v>8.2743099999999998</v>
      </c>
      <c r="AQ764" s="47" t="s">
        <v>4064</v>
      </c>
      <c r="AR764" s="48">
        <v>0</v>
      </c>
      <c r="AT764" s="46" t="s">
        <v>1443</v>
      </c>
      <c r="AU764" s="45">
        <v>0</v>
      </c>
      <c r="AV764" s="44" t="s">
        <v>4065</v>
      </c>
      <c r="AW764" s="43">
        <v>44355</v>
      </c>
      <c r="AX764" s="42">
        <v>0.45833000000000002</v>
      </c>
      <c r="AY764" s="41">
        <v>15</v>
      </c>
      <c r="AZ764" s="40"/>
      <c r="BA764" s="40"/>
      <c r="BB764" s="40"/>
      <c r="BC764" s="40"/>
      <c r="BD764" s="40"/>
      <c r="BE764" s="40"/>
      <c r="BF764" s="39">
        <v>0</v>
      </c>
      <c r="BG764" s="38">
        <v>0</v>
      </c>
      <c r="BK764" s="37"/>
      <c r="BL764" s="37"/>
      <c r="BM764" s="37"/>
      <c r="BN764" s="32"/>
      <c r="BP764" s="36"/>
      <c r="BQ764" s="36"/>
      <c r="BR764" s="36"/>
      <c r="CE764" s="35">
        <f t="shared" si="131"/>
        <v>104.65173</v>
      </c>
      <c r="CF764" s="33">
        <f t="shared" si="132"/>
        <v>0</v>
      </c>
      <c r="CG764" s="34">
        <f t="shared" si="133"/>
        <v>0</v>
      </c>
      <c r="CH764" s="33">
        <f t="shared" si="134"/>
        <v>0</v>
      </c>
    </row>
    <row r="765" spans="1:86" ht="60" customHeight="1" x14ac:dyDescent="0.25">
      <c r="A765" s="53">
        <v>0</v>
      </c>
      <c r="B765" s="52" t="s">
        <v>2683</v>
      </c>
      <c r="C765" s="51">
        <v>300000004496</v>
      </c>
      <c r="D765" s="51">
        <v>1020306399</v>
      </c>
      <c r="E765" s="50" t="s">
        <v>2933</v>
      </c>
      <c r="F765" s="48">
        <v>0</v>
      </c>
      <c r="G765" s="48">
        <v>0</v>
      </c>
      <c r="H765" s="48">
        <v>0</v>
      </c>
      <c r="I765" s="48">
        <v>0</v>
      </c>
      <c r="J765" s="48">
        <v>0</v>
      </c>
      <c r="K765" s="48">
        <v>0</v>
      </c>
      <c r="L765" s="48">
        <v>0</v>
      </c>
      <c r="M765" s="48">
        <v>0</v>
      </c>
      <c r="N765" s="48">
        <v>0</v>
      </c>
      <c r="O765" s="48">
        <f t="shared" si="127"/>
        <v>308.24563999999998</v>
      </c>
      <c r="P765" s="48">
        <f t="shared" si="128"/>
        <v>275.07384000000002</v>
      </c>
      <c r="Q765" s="48">
        <v>219.6542</v>
      </c>
      <c r="R765" s="48">
        <v>200.52734999999998</v>
      </c>
      <c r="S765" s="48">
        <v>114.76111</v>
      </c>
      <c r="T765" s="48">
        <v>95.634259999999998</v>
      </c>
      <c r="U765" s="48">
        <v>104.89309</v>
      </c>
      <c r="V765" s="48">
        <v>104.89309</v>
      </c>
      <c r="W765" s="48">
        <v>84.269710000000003</v>
      </c>
      <c r="X765" s="48">
        <v>70.224760000000003</v>
      </c>
      <c r="Y765" s="48">
        <v>0</v>
      </c>
      <c r="Z765" s="48">
        <v>0</v>
      </c>
      <c r="AA765" s="49">
        <f t="shared" si="129"/>
        <v>4.3217299999999996</v>
      </c>
      <c r="AB765" s="49">
        <f t="shared" si="130"/>
        <v>4.3217299999999996</v>
      </c>
      <c r="AC765" s="49">
        <v>0</v>
      </c>
      <c r="AD765" s="49">
        <v>0</v>
      </c>
      <c r="AE765" s="49">
        <v>0</v>
      </c>
      <c r="AF765" s="49">
        <v>0</v>
      </c>
      <c r="AG765" s="49">
        <v>0</v>
      </c>
      <c r="AH765" s="49">
        <v>0</v>
      </c>
      <c r="AI765" s="49">
        <v>0</v>
      </c>
      <c r="AJ765" s="49">
        <v>0</v>
      </c>
      <c r="AK765" s="49">
        <v>0</v>
      </c>
      <c r="AL765" s="49">
        <v>0</v>
      </c>
      <c r="AM765" s="49">
        <v>0</v>
      </c>
      <c r="AN765" s="49">
        <v>0</v>
      </c>
      <c r="AO765" s="49">
        <v>0</v>
      </c>
      <c r="AP765" s="49">
        <v>4.3217299999999996</v>
      </c>
      <c r="AQ765" s="47" t="s">
        <v>4066</v>
      </c>
      <c r="AR765" s="48">
        <v>0</v>
      </c>
      <c r="AT765" s="46" t="s">
        <v>1443</v>
      </c>
      <c r="AU765" s="45">
        <v>0</v>
      </c>
      <c r="AV765" s="44" t="s">
        <v>4067</v>
      </c>
      <c r="AW765" s="43" t="s">
        <v>4068</v>
      </c>
      <c r="AX765" s="42" t="s">
        <v>3294</v>
      </c>
      <c r="AY765" s="41" t="s">
        <v>1487</v>
      </c>
      <c r="AZ765" s="40"/>
      <c r="BA765" s="40"/>
      <c r="BB765" s="40"/>
      <c r="BC765" s="40"/>
      <c r="BD765" s="40"/>
      <c r="BE765" s="40"/>
      <c r="BF765" s="39">
        <v>0</v>
      </c>
      <c r="BG765" s="38">
        <v>0</v>
      </c>
      <c r="BK765" s="37"/>
      <c r="BL765" s="37"/>
      <c r="BM765" s="37"/>
      <c r="BN765" s="32"/>
      <c r="BP765" s="36"/>
      <c r="BQ765" s="36"/>
      <c r="BR765" s="36"/>
      <c r="CE765" s="35">
        <f t="shared" si="131"/>
        <v>0</v>
      </c>
      <c r="CF765" s="33">
        <f t="shared" si="132"/>
        <v>0</v>
      </c>
      <c r="CG765" s="34">
        <f t="shared" si="133"/>
        <v>104.89309</v>
      </c>
      <c r="CH765" s="33">
        <f t="shared" si="134"/>
        <v>95.634259999999998</v>
      </c>
    </row>
    <row r="766" spans="1:86" ht="75" customHeight="1" x14ac:dyDescent="0.25">
      <c r="A766" s="53">
        <v>0</v>
      </c>
      <c r="B766" s="52" t="s">
        <v>2683</v>
      </c>
      <c r="C766" s="51">
        <v>300000004573</v>
      </c>
      <c r="D766" s="51">
        <v>1020207541</v>
      </c>
      <c r="E766" s="50" t="s">
        <v>2934</v>
      </c>
      <c r="F766" s="48">
        <v>0</v>
      </c>
      <c r="G766" s="48">
        <v>0</v>
      </c>
      <c r="H766" s="48">
        <v>0</v>
      </c>
      <c r="I766" s="48">
        <v>0</v>
      </c>
      <c r="J766" s="48">
        <v>0</v>
      </c>
      <c r="K766" s="48">
        <v>0</v>
      </c>
      <c r="L766" s="48">
        <v>0</v>
      </c>
      <c r="M766" s="48">
        <v>0</v>
      </c>
      <c r="N766" s="48">
        <v>0</v>
      </c>
      <c r="O766" s="48">
        <f t="shared" si="127"/>
        <v>22.77402</v>
      </c>
      <c r="P766" s="48">
        <f t="shared" si="128"/>
        <v>22.77402</v>
      </c>
      <c r="Q766" s="48">
        <v>22.77402</v>
      </c>
      <c r="R766" s="48">
        <v>22.77402</v>
      </c>
      <c r="S766" s="48">
        <v>0</v>
      </c>
      <c r="T766" s="48">
        <v>0</v>
      </c>
      <c r="U766" s="48">
        <v>22.77402</v>
      </c>
      <c r="V766" s="48">
        <v>22.77402</v>
      </c>
      <c r="W766" s="48">
        <v>0</v>
      </c>
      <c r="X766" s="48">
        <v>0</v>
      </c>
      <c r="Y766" s="48">
        <v>0</v>
      </c>
      <c r="Z766" s="48">
        <v>0</v>
      </c>
      <c r="AA766" s="49">
        <f t="shared" si="129"/>
        <v>0</v>
      </c>
      <c r="AB766" s="49">
        <f t="shared" si="130"/>
        <v>0</v>
      </c>
      <c r="AC766" s="49">
        <v>0</v>
      </c>
      <c r="AD766" s="49">
        <v>0</v>
      </c>
      <c r="AE766" s="49">
        <v>0</v>
      </c>
      <c r="AF766" s="49">
        <v>0</v>
      </c>
      <c r="AG766" s="49">
        <v>0</v>
      </c>
      <c r="AH766" s="49">
        <v>0</v>
      </c>
      <c r="AI766" s="49">
        <v>0</v>
      </c>
      <c r="AJ766" s="49">
        <v>0</v>
      </c>
      <c r="AK766" s="49">
        <v>0</v>
      </c>
      <c r="AL766" s="49">
        <v>0</v>
      </c>
      <c r="AM766" s="49">
        <v>0</v>
      </c>
      <c r="AN766" s="49">
        <v>0</v>
      </c>
      <c r="AO766" s="49">
        <v>0</v>
      </c>
      <c r="AP766" s="49">
        <v>0</v>
      </c>
      <c r="AQ766" s="47" t="s">
        <v>4069</v>
      </c>
      <c r="AR766" s="48">
        <v>0</v>
      </c>
      <c r="AT766" s="46" t="s">
        <v>1651</v>
      </c>
      <c r="AU766" s="45">
        <v>1</v>
      </c>
      <c r="AV766" s="44" t="s">
        <v>4070</v>
      </c>
      <c r="AW766" s="43" t="s">
        <v>4071</v>
      </c>
      <c r="AX766" s="42" t="s">
        <v>4072</v>
      </c>
      <c r="AY766" s="41" t="s">
        <v>1444</v>
      </c>
      <c r="AZ766" s="40"/>
      <c r="BA766" s="40"/>
      <c r="BB766" s="40"/>
      <c r="BC766" s="40"/>
      <c r="BD766" s="40"/>
      <c r="BE766" s="40"/>
      <c r="BF766" s="39">
        <v>0</v>
      </c>
      <c r="BG766" s="38">
        <v>0</v>
      </c>
      <c r="BK766" s="37"/>
      <c r="BL766" s="37"/>
      <c r="BM766" s="37"/>
      <c r="BN766" s="32"/>
      <c r="BP766" s="36"/>
      <c r="BQ766" s="36"/>
      <c r="BR766" s="36"/>
      <c r="CE766" s="35">
        <f t="shared" si="131"/>
        <v>0</v>
      </c>
      <c r="CF766" s="33">
        <f t="shared" si="132"/>
        <v>0</v>
      </c>
      <c r="CG766" s="34">
        <f t="shared" si="133"/>
        <v>22.77402</v>
      </c>
      <c r="CH766" s="33">
        <f t="shared" si="134"/>
        <v>0</v>
      </c>
    </row>
    <row r="767" spans="1:86" ht="90" customHeight="1" x14ac:dyDescent="0.25">
      <c r="A767" s="53">
        <v>0</v>
      </c>
      <c r="B767" s="52" t="s">
        <v>2683</v>
      </c>
      <c r="C767" s="51">
        <v>300000004593</v>
      </c>
      <c r="D767" s="51">
        <v>1020205355</v>
      </c>
      <c r="E767" s="50" t="s">
        <v>2935</v>
      </c>
      <c r="F767" s="48">
        <v>0</v>
      </c>
      <c r="G767" s="48">
        <v>0</v>
      </c>
      <c r="H767" s="48">
        <v>0</v>
      </c>
      <c r="I767" s="48">
        <v>0</v>
      </c>
      <c r="J767" s="48">
        <v>0</v>
      </c>
      <c r="K767" s="48">
        <v>0</v>
      </c>
      <c r="L767" s="48">
        <v>0</v>
      </c>
      <c r="M767" s="48">
        <v>0</v>
      </c>
      <c r="N767" s="48">
        <v>0</v>
      </c>
      <c r="O767" s="48">
        <f t="shared" si="127"/>
        <v>48.971890000000002</v>
      </c>
      <c r="P767" s="48">
        <f t="shared" si="128"/>
        <v>48.971890000000002</v>
      </c>
      <c r="Q767" s="48">
        <v>48.971890000000002</v>
      </c>
      <c r="R767" s="48">
        <v>48.971890000000002</v>
      </c>
      <c r="S767" s="48">
        <v>0</v>
      </c>
      <c r="T767" s="48">
        <v>0</v>
      </c>
      <c r="U767" s="48">
        <v>48.971890000000002</v>
      </c>
      <c r="V767" s="48">
        <v>48.971890000000002</v>
      </c>
      <c r="W767" s="48">
        <v>0</v>
      </c>
      <c r="X767" s="48">
        <v>0</v>
      </c>
      <c r="Y767" s="48">
        <v>0</v>
      </c>
      <c r="Z767" s="48">
        <v>0</v>
      </c>
      <c r="AA767" s="49">
        <f t="shared" si="129"/>
        <v>0</v>
      </c>
      <c r="AB767" s="49">
        <f t="shared" si="130"/>
        <v>0</v>
      </c>
      <c r="AC767" s="49">
        <v>0</v>
      </c>
      <c r="AD767" s="49">
        <v>0</v>
      </c>
      <c r="AE767" s="49">
        <v>0</v>
      </c>
      <c r="AF767" s="49">
        <v>0</v>
      </c>
      <c r="AG767" s="49">
        <v>0</v>
      </c>
      <c r="AH767" s="49">
        <v>0</v>
      </c>
      <c r="AI767" s="49">
        <v>0</v>
      </c>
      <c r="AJ767" s="49">
        <v>0</v>
      </c>
      <c r="AK767" s="49">
        <v>0</v>
      </c>
      <c r="AL767" s="49">
        <v>0</v>
      </c>
      <c r="AM767" s="49">
        <v>0</v>
      </c>
      <c r="AN767" s="49">
        <v>0</v>
      </c>
      <c r="AO767" s="49">
        <v>0</v>
      </c>
      <c r="AP767" s="49">
        <v>0</v>
      </c>
      <c r="AQ767" s="47" t="s">
        <v>4073</v>
      </c>
      <c r="AR767" s="48">
        <v>0</v>
      </c>
      <c r="AT767" s="46" t="s">
        <v>1443</v>
      </c>
      <c r="AU767" s="45">
        <v>0</v>
      </c>
      <c r="AV767" s="44" t="s">
        <v>4074</v>
      </c>
      <c r="AW767" s="43">
        <v>43900</v>
      </c>
      <c r="AX767" s="42">
        <v>0.45833000000000002</v>
      </c>
      <c r="AY767" s="41">
        <v>14</v>
      </c>
      <c r="AZ767" s="40"/>
      <c r="BA767" s="40"/>
      <c r="BB767" s="40"/>
      <c r="BC767" s="40"/>
      <c r="BD767" s="40"/>
      <c r="BE767" s="40"/>
      <c r="BF767" s="39">
        <v>0</v>
      </c>
      <c r="BG767" s="38">
        <v>0</v>
      </c>
      <c r="BK767" s="37"/>
      <c r="BL767" s="37"/>
      <c r="BM767" s="37"/>
      <c r="BN767" s="32"/>
      <c r="BP767" s="36"/>
      <c r="BQ767" s="36"/>
      <c r="BR767" s="36"/>
      <c r="CE767" s="35">
        <f t="shared" si="131"/>
        <v>0</v>
      </c>
      <c r="CF767" s="33">
        <f t="shared" si="132"/>
        <v>0</v>
      </c>
      <c r="CG767" s="34">
        <f t="shared" si="133"/>
        <v>48.971890000000002</v>
      </c>
      <c r="CH767" s="33">
        <f t="shared" si="134"/>
        <v>0</v>
      </c>
    </row>
    <row r="768" spans="1:86" ht="105" customHeight="1" x14ac:dyDescent="0.25">
      <c r="A768" s="53">
        <v>0</v>
      </c>
      <c r="B768" s="52" t="s">
        <v>2683</v>
      </c>
      <c r="C768" s="51">
        <v>300000004375</v>
      </c>
      <c r="D768" s="51">
        <v>1020206680</v>
      </c>
      <c r="E768" s="50" t="s">
        <v>2936</v>
      </c>
      <c r="F768" s="48">
        <v>0</v>
      </c>
      <c r="G768" s="48">
        <v>0</v>
      </c>
      <c r="H768" s="48">
        <v>0</v>
      </c>
      <c r="I768" s="48">
        <v>0</v>
      </c>
      <c r="J768" s="48">
        <v>0</v>
      </c>
      <c r="K768" s="48">
        <v>0</v>
      </c>
      <c r="L768" s="48">
        <v>0</v>
      </c>
      <c r="M768" s="48">
        <v>0</v>
      </c>
      <c r="N768" s="48">
        <v>0</v>
      </c>
      <c r="O768" s="48">
        <f t="shared" si="127"/>
        <v>14.135590000000001</v>
      </c>
      <c r="P768" s="48">
        <f t="shared" si="128"/>
        <v>14.135590000000001</v>
      </c>
      <c r="Q768" s="48">
        <v>14.135590000000001</v>
      </c>
      <c r="R768" s="48">
        <v>14.135590000000001</v>
      </c>
      <c r="S768" s="48">
        <v>0</v>
      </c>
      <c r="T768" s="48">
        <v>0</v>
      </c>
      <c r="U768" s="48">
        <v>14.135590000000001</v>
      </c>
      <c r="V768" s="48">
        <v>14.135590000000001</v>
      </c>
      <c r="W768" s="48">
        <v>0</v>
      </c>
      <c r="X768" s="48">
        <v>0</v>
      </c>
      <c r="Y768" s="48">
        <v>0</v>
      </c>
      <c r="Z768" s="48">
        <v>0</v>
      </c>
      <c r="AA768" s="49">
        <f t="shared" si="129"/>
        <v>0</v>
      </c>
      <c r="AB768" s="49">
        <f t="shared" si="130"/>
        <v>0</v>
      </c>
      <c r="AC768" s="49">
        <v>0</v>
      </c>
      <c r="AD768" s="49">
        <v>0</v>
      </c>
      <c r="AE768" s="49">
        <v>0</v>
      </c>
      <c r="AF768" s="49">
        <v>0</v>
      </c>
      <c r="AG768" s="49">
        <v>0</v>
      </c>
      <c r="AH768" s="49">
        <v>0</v>
      </c>
      <c r="AI768" s="49">
        <v>0</v>
      </c>
      <c r="AJ768" s="49">
        <v>0</v>
      </c>
      <c r="AK768" s="49">
        <v>0</v>
      </c>
      <c r="AL768" s="49">
        <v>0</v>
      </c>
      <c r="AM768" s="49">
        <v>0</v>
      </c>
      <c r="AN768" s="49">
        <v>0</v>
      </c>
      <c r="AO768" s="49">
        <v>0</v>
      </c>
      <c r="AP768" s="49">
        <v>0</v>
      </c>
      <c r="AQ768" s="47" t="s">
        <v>4075</v>
      </c>
      <c r="AR768" s="48">
        <v>0</v>
      </c>
      <c r="AT768" s="46" t="s">
        <v>1443</v>
      </c>
      <c r="AU768" s="45">
        <v>0</v>
      </c>
      <c r="AV768" s="44" t="s">
        <v>4076</v>
      </c>
      <c r="AW768" s="43">
        <v>44442</v>
      </c>
      <c r="AX768" s="42">
        <v>0.45833000000000002</v>
      </c>
      <c r="AY768" s="41">
        <v>15</v>
      </c>
      <c r="AZ768" s="40"/>
      <c r="BA768" s="40"/>
      <c r="BB768" s="40"/>
      <c r="BC768" s="40"/>
      <c r="BD768" s="40"/>
      <c r="BE768" s="40"/>
      <c r="BF768" s="39">
        <v>0</v>
      </c>
      <c r="BG768" s="38">
        <v>0</v>
      </c>
      <c r="BK768" s="37"/>
      <c r="BL768" s="37"/>
      <c r="BM768" s="37"/>
      <c r="BN768" s="32"/>
      <c r="BP768" s="36"/>
      <c r="BQ768" s="36"/>
      <c r="BR768" s="36"/>
      <c r="CE768" s="35">
        <f t="shared" si="131"/>
        <v>0</v>
      </c>
      <c r="CF768" s="33">
        <f t="shared" si="132"/>
        <v>0</v>
      </c>
      <c r="CG768" s="34">
        <f t="shared" si="133"/>
        <v>14.135590000000001</v>
      </c>
      <c r="CH768" s="33">
        <f t="shared" si="134"/>
        <v>0</v>
      </c>
    </row>
    <row r="769" spans="1:86" ht="60" customHeight="1" x14ac:dyDescent="0.25">
      <c r="A769" s="53">
        <v>0</v>
      </c>
      <c r="B769" s="52" t="s">
        <v>2683</v>
      </c>
      <c r="C769" s="51">
        <v>300000004536</v>
      </c>
      <c r="D769" s="51">
        <v>1020207031</v>
      </c>
      <c r="E769" s="50" t="s">
        <v>2937</v>
      </c>
      <c r="F769" s="48">
        <v>0</v>
      </c>
      <c r="G769" s="48">
        <v>0</v>
      </c>
      <c r="H769" s="48">
        <v>0</v>
      </c>
      <c r="I769" s="48">
        <v>0</v>
      </c>
      <c r="J769" s="48">
        <v>0</v>
      </c>
      <c r="K769" s="48">
        <v>0</v>
      </c>
      <c r="L769" s="48">
        <v>0</v>
      </c>
      <c r="M769" s="48">
        <v>0</v>
      </c>
      <c r="N769" s="48">
        <v>0</v>
      </c>
      <c r="O769" s="48">
        <f t="shared" si="127"/>
        <v>114.18395</v>
      </c>
      <c r="P769" s="48">
        <f t="shared" si="128"/>
        <v>114.18395</v>
      </c>
      <c r="Q769" s="48">
        <v>114.18395</v>
      </c>
      <c r="R769" s="48">
        <v>114.18395</v>
      </c>
      <c r="S769" s="48">
        <v>0</v>
      </c>
      <c r="T769" s="48">
        <v>0</v>
      </c>
      <c r="U769" s="48">
        <v>114.18395</v>
      </c>
      <c r="V769" s="48">
        <v>114.18395</v>
      </c>
      <c r="W769" s="48">
        <v>0</v>
      </c>
      <c r="X769" s="48">
        <v>0</v>
      </c>
      <c r="Y769" s="48">
        <v>0</v>
      </c>
      <c r="Z769" s="48">
        <v>0</v>
      </c>
      <c r="AA769" s="49">
        <f t="shared" si="129"/>
        <v>0</v>
      </c>
      <c r="AB769" s="49">
        <f t="shared" si="130"/>
        <v>0</v>
      </c>
      <c r="AC769" s="49">
        <v>0</v>
      </c>
      <c r="AD769" s="49">
        <v>0</v>
      </c>
      <c r="AE769" s="49">
        <v>0</v>
      </c>
      <c r="AF769" s="49">
        <v>0</v>
      </c>
      <c r="AG769" s="49">
        <v>0</v>
      </c>
      <c r="AH769" s="49">
        <v>0</v>
      </c>
      <c r="AI769" s="49">
        <v>0</v>
      </c>
      <c r="AJ769" s="49">
        <v>0</v>
      </c>
      <c r="AK769" s="49">
        <v>0</v>
      </c>
      <c r="AL769" s="49">
        <v>0</v>
      </c>
      <c r="AM769" s="49">
        <v>0</v>
      </c>
      <c r="AN769" s="49">
        <v>0</v>
      </c>
      <c r="AO769" s="49">
        <v>0</v>
      </c>
      <c r="AP769" s="49">
        <v>0</v>
      </c>
      <c r="AQ769" s="47" t="s">
        <v>4077</v>
      </c>
      <c r="AR769" s="48">
        <v>0</v>
      </c>
      <c r="AT769" s="46" t="s">
        <v>1443</v>
      </c>
      <c r="AU769" s="45">
        <v>0</v>
      </c>
      <c r="AV769" s="44" t="s">
        <v>4078</v>
      </c>
      <c r="AW769" s="43">
        <v>44526</v>
      </c>
      <c r="AX769" s="42">
        <v>0.45833000000000002</v>
      </c>
      <c r="AY769" s="41">
        <v>15</v>
      </c>
      <c r="AZ769" s="40"/>
      <c r="BA769" s="40"/>
      <c r="BB769" s="40"/>
      <c r="BC769" s="40"/>
      <c r="BD769" s="40"/>
      <c r="BE769" s="40"/>
      <c r="BF769" s="39">
        <v>0</v>
      </c>
      <c r="BG769" s="38">
        <v>0</v>
      </c>
      <c r="BK769" s="37"/>
      <c r="BL769" s="37"/>
      <c r="BM769" s="37"/>
      <c r="BN769" s="32"/>
      <c r="BP769" s="36"/>
      <c r="BQ769" s="36"/>
      <c r="BR769" s="36"/>
      <c r="CE769" s="35">
        <f t="shared" si="131"/>
        <v>0</v>
      </c>
      <c r="CF769" s="33">
        <f t="shared" si="132"/>
        <v>0</v>
      </c>
      <c r="CG769" s="34">
        <f t="shared" si="133"/>
        <v>114.18395</v>
      </c>
      <c r="CH769" s="33">
        <f t="shared" si="134"/>
        <v>0</v>
      </c>
    </row>
    <row r="770" spans="1:86" ht="60" customHeight="1" x14ac:dyDescent="0.25">
      <c r="A770" s="53">
        <v>0</v>
      </c>
      <c r="B770" s="52" t="s">
        <v>2683</v>
      </c>
      <c r="C770" s="51">
        <v>300000004585</v>
      </c>
      <c r="D770" s="51">
        <v>1020206082</v>
      </c>
      <c r="E770" s="50" t="s">
        <v>2938</v>
      </c>
      <c r="F770" s="48">
        <v>0</v>
      </c>
      <c r="G770" s="48">
        <v>0</v>
      </c>
      <c r="H770" s="48">
        <v>0</v>
      </c>
      <c r="I770" s="48">
        <v>0</v>
      </c>
      <c r="J770" s="48">
        <v>0</v>
      </c>
      <c r="K770" s="48">
        <v>0</v>
      </c>
      <c r="L770" s="48">
        <v>0</v>
      </c>
      <c r="M770" s="48">
        <v>0</v>
      </c>
      <c r="N770" s="48">
        <v>0</v>
      </c>
      <c r="O770" s="48">
        <f t="shared" si="127"/>
        <v>11.277049999999999</v>
      </c>
      <c r="P770" s="48">
        <f t="shared" si="128"/>
        <v>11.277049999999999</v>
      </c>
      <c r="Q770" s="48">
        <v>11.277049999999999</v>
      </c>
      <c r="R770" s="48">
        <v>11.277049999999999</v>
      </c>
      <c r="S770" s="48">
        <v>0</v>
      </c>
      <c r="T770" s="48">
        <v>0</v>
      </c>
      <c r="U770" s="48">
        <v>11.277049999999999</v>
      </c>
      <c r="V770" s="48">
        <v>11.277049999999999</v>
      </c>
      <c r="W770" s="48">
        <v>0</v>
      </c>
      <c r="X770" s="48">
        <v>0</v>
      </c>
      <c r="Y770" s="48">
        <v>0</v>
      </c>
      <c r="Z770" s="48">
        <v>0</v>
      </c>
      <c r="AA770" s="49">
        <f t="shared" si="129"/>
        <v>0</v>
      </c>
      <c r="AB770" s="49">
        <f t="shared" si="130"/>
        <v>0</v>
      </c>
      <c r="AC770" s="49">
        <v>0</v>
      </c>
      <c r="AD770" s="49">
        <v>0</v>
      </c>
      <c r="AE770" s="49">
        <v>0</v>
      </c>
      <c r="AF770" s="49">
        <v>0</v>
      </c>
      <c r="AG770" s="49">
        <v>0</v>
      </c>
      <c r="AH770" s="49">
        <v>0</v>
      </c>
      <c r="AI770" s="49">
        <v>0</v>
      </c>
      <c r="AJ770" s="49">
        <v>0</v>
      </c>
      <c r="AK770" s="49">
        <v>0</v>
      </c>
      <c r="AL770" s="49">
        <v>0</v>
      </c>
      <c r="AM770" s="49">
        <v>0</v>
      </c>
      <c r="AN770" s="49">
        <v>0</v>
      </c>
      <c r="AO770" s="49">
        <v>0</v>
      </c>
      <c r="AP770" s="49">
        <v>0</v>
      </c>
      <c r="AQ770" s="47" t="s">
        <v>4079</v>
      </c>
      <c r="AR770" s="48">
        <v>0</v>
      </c>
      <c r="AT770" s="46" t="s">
        <v>1443</v>
      </c>
      <c r="AU770" s="45">
        <v>0</v>
      </c>
      <c r="AV770" s="44" t="s">
        <v>4080</v>
      </c>
      <c r="AW770" s="43" t="s">
        <v>4081</v>
      </c>
      <c r="AX770" s="42" t="s">
        <v>3250</v>
      </c>
      <c r="AY770" s="41" t="s">
        <v>1444</v>
      </c>
      <c r="AZ770" s="40"/>
      <c r="BA770" s="40"/>
      <c r="BB770" s="40"/>
      <c r="BC770" s="40"/>
      <c r="BD770" s="40"/>
      <c r="BE770" s="40"/>
      <c r="BF770" s="39">
        <v>0</v>
      </c>
      <c r="BG770" s="38">
        <v>0</v>
      </c>
      <c r="BK770" s="37"/>
      <c r="BL770" s="37"/>
      <c r="BM770" s="37"/>
      <c r="BN770" s="32"/>
      <c r="BP770" s="36"/>
      <c r="BQ770" s="36"/>
      <c r="BR770" s="36"/>
      <c r="CE770" s="35">
        <f t="shared" si="131"/>
        <v>0</v>
      </c>
      <c r="CF770" s="33">
        <f t="shared" si="132"/>
        <v>0</v>
      </c>
      <c r="CG770" s="34">
        <f t="shared" si="133"/>
        <v>11.277049999999999</v>
      </c>
      <c r="CH770" s="33">
        <f t="shared" si="134"/>
        <v>0</v>
      </c>
    </row>
    <row r="771" spans="1:86" ht="60" customHeight="1" x14ac:dyDescent="0.25">
      <c r="A771" s="53">
        <v>0</v>
      </c>
      <c r="B771" s="52" t="s">
        <v>2683</v>
      </c>
      <c r="C771" s="51">
        <v>300000004574</v>
      </c>
      <c r="D771" s="51">
        <v>1020206732</v>
      </c>
      <c r="E771" s="50" t="s">
        <v>2939</v>
      </c>
      <c r="F771" s="48">
        <v>0</v>
      </c>
      <c r="G771" s="48">
        <v>0</v>
      </c>
      <c r="H771" s="48">
        <v>0</v>
      </c>
      <c r="I771" s="48">
        <v>0</v>
      </c>
      <c r="J771" s="48">
        <v>0</v>
      </c>
      <c r="K771" s="48">
        <v>0</v>
      </c>
      <c r="L771" s="48">
        <v>0</v>
      </c>
      <c r="M771" s="48">
        <v>0</v>
      </c>
      <c r="N771" s="48">
        <v>0</v>
      </c>
      <c r="O771" s="48">
        <f t="shared" si="127"/>
        <v>15.70622</v>
      </c>
      <c r="P771" s="48">
        <f t="shared" si="128"/>
        <v>15.70622</v>
      </c>
      <c r="Q771" s="48">
        <v>15.70622</v>
      </c>
      <c r="R771" s="48">
        <v>15.70622</v>
      </c>
      <c r="S771" s="48">
        <v>0</v>
      </c>
      <c r="T771" s="48">
        <v>0</v>
      </c>
      <c r="U771" s="48">
        <v>15.70622</v>
      </c>
      <c r="V771" s="48">
        <v>15.70622</v>
      </c>
      <c r="W771" s="48">
        <v>0</v>
      </c>
      <c r="X771" s="48">
        <v>0</v>
      </c>
      <c r="Y771" s="48">
        <v>0</v>
      </c>
      <c r="Z771" s="48">
        <v>0</v>
      </c>
      <c r="AA771" s="49">
        <f t="shared" si="129"/>
        <v>0</v>
      </c>
      <c r="AB771" s="49">
        <f t="shared" si="130"/>
        <v>0</v>
      </c>
      <c r="AC771" s="49">
        <v>0</v>
      </c>
      <c r="AD771" s="49">
        <v>0</v>
      </c>
      <c r="AE771" s="49">
        <v>0</v>
      </c>
      <c r="AF771" s="49">
        <v>0</v>
      </c>
      <c r="AG771" s="49">
        <v>0</v>
      </c>
      <c r="AH771" s="49">
        <v>0</v>
      </c>
      <c r="AI771" s="49">
        <v>0</v>
      </c>
      <c r="AJ771" s="49">
        <v>0</v>
      </c>
      <c r="AK771" s="49">
        <v>0</v>
      </c>
      <c r="AL771" s="49">
        <v>0</v>
      </c>
      <c r="AM771" s="49">
        <v>0</v>
      </c>
      <c r="AN771" s="49">
        <v>0</v>
      </c>
      <c r="AO771" s="49">
        <v>0</v>
      </c>
      <c r="AP771" s="49">
        <v>0</v>
      </c>
      <c r="AQ771" s="47" t="s">
        <v>4082</v>
      </c>
      <c r="AR771" s="48">
        <v>0</v>
      </c>
      <c r="AT771" s="46" t="s">
        <v>1443</v>
      </c>
      <c r="AU771" s="45">
        <v>0</v>
      </c>
      <c r="AV771" s="44" t="s">
        <v>4083</v>
      </c>
      <c r="AW771" s="43">
        <v>44490</v>
      </c>
      <c r="AX771" s="42">
        <v>0.45833000000000002</v>
      </c>
      <c r="AY771" s="41">
        <v>15</v>
      </c>
      <c r="AZ771" s="40"/>
      <c r="BA771" s="40"/>
      <c r="BB771" s="40"/>
      <c r="BC771" s="40"/>
      <c r="BD771" s="40"/>
      <c r="BE771" s="40"/>
      <c r="BF771" s="39">
        <v>0</v>
      </c>
      <c r="BG771" s="38">
        <v>0</v>
      </c>
      <c r="BK771" s="37"/>
      <c r="BL771" s="37"/>
      <c r="BM771" s="37"/>
      <c r="BN771" s="32"/>
      <c r="BP771" s="36"/>
      <c r="BQ771" s="36"/>
      <c r="BR771" s="36"/>
      <c r="CE771" s="35">
        <f t="shared" si="131"/>
        <v>0</v>
      </c>
      <c r="CF771" s="33">
        <f t="shared" si="132"/>
        <v>0</v>
      </c>
      <c r="CG771" s="34">
        <f t="shared" si="133"/>
        <v>15.70622</v>
      </c>
      <c r="CH771" s="33">
        <f t="shared" si="134"/>
        <v>0</v>
      </c>
    </row>
    <row r="772" spans="1:86" ht="60" customHeight="1" x14ac:dyDescent="0.25">
      <c r="A772" s="53">
        <v>0</v>
      </c>
      <c r="B772" s="52" t="s">
        <v>2683</v>
      </c>
      <c r="C772" s="51">
        <v>300000004588</v>
      </c>
      <c r="D772" s="51">
        <v>1020207229</v>
      </c>
      <c r="E772" s="50" t="s">
        <v>2940</v>
      </c>
      <c r="F772" s="48">
        <v>0</v>
      </c>
      <c r="G772" s="48">
        <v>0</v>
      </c>
      <c r="H772" s="48">
        <v>0</v>
      </c>
      <c r="I772" s="48">
        <v>0</v>
      </c>
      <c r="J772" s="48">
        <v>0</v>
      </c>
      <c r="K772" s="48">
        <v>0</v>
      </c>
      <c r="L772" s="48">
        <v>0</v>
      </c>
      <c r="M772" s="48">
        <v>0</v>
      </c>
      <c r="N772" s="48">
        <v>0</v>
      </c>
      <c r="O772" s="48">
        <f t="shared" si="127"/>
        <v>11.779579999999999</v>
      </c>
      <c r="P772" s="48">
        <f t="shared" si="128"/>
        <v>11.779579999999999</v>
      </c>
      <c r="Q772" s="48">
        <v>11.779579999999999</v>
      </c>
      <c r="R772" s="48">
        <v>11.779579999999999</v>
      </c>
      <c r="S772" s="48">
        <v>0</v>
      </c>
      <c r="T772" s="48">
        <v>0</v>
      </c>
      <c r="U772" s="48">
        <v>11.779579999999999</v>
      </c>
      <c r="V772" s="48">
        <v>11.779579999999999</v>
      </c>
      <c r="W772" s="48">
        <v>0</v>
      </c>
      <c r="X772" s="48">
        <v>0</v>
      </c>
      <c r="Y772" s="48">
        <v>0</v>
      </c>
      <c r="Z772" s="48">
        <v>0</v>
      </c>
      <c r="AA772" s="49">
        <f t="shared" si="129"/>
        <v>0</v>
      </c>
      <c r="AB772" s="49">
        <f t="shared" si="130"/>
        <v>0</v>
      </c>
      <c r="AC772" s="49">
        <v>0</v>
      </c>
      <c r="AD772" s="49">
        <v>0</v>
      </c>
      <c r="AE772" s="49">
        <v>0</v>
      </c>
      <c r="AF772" s="49">
        <v>0</v>
      </c>
      <c r="AG772" s="49">
        <v>0</v>
      </c>
      <c r="AH772" s="49">
        <v>0</v>
      </c>
      <c r="AI772" s="49">
        <v>0</v>
      </c>
      <c r="AJ772" s="49">
        <v>0</v>
      </c>
      <c r="AK772" s="49">
        <v>0</v>
      </c>
      <c r="AL772" s="49">
        <v>0</v>
      </c>
      <c r="AM772" s="49">
        <v>0</v>
      </c>
      <c r="AN772" s="49">
        <v>0</v>
      </c>
      <c r="AO772" s="49">
        <v>0</v>
      </c>
      <c r="AP772" s="49">
        <v>0</v>
      </c>
      <c r="AQ772" s="47" t="s">
        <v>4084</v>
      </c>
      <c r="AR772" s="48">
        <v>0</v>
      </c>
      <c r="AT772" s="46" t="s">
        <v>1443</v>
      </c>
      <c r="AU772" s="45">
        <v>0</v>
      </c>
      <c r="AV772" s="44" t="s">
        <v>4085</v>
      </c>
      <c r="AW772" s="43">
        <v>44658</v>
      </c>
      <c r="AX772" s="42">
        <v>0.45833000000000002</v>
      </c>
      <c r="AY772" s="41">
        <v>15</v>
      </c>
      <c r="AZ772" s="40"/>
      <c r="BA772" s="40"/>
      <c r="BB772" s="40"/>
      <c r="BC772" s="40"/>
      <c r="BD772" s="40"/>
      <c r="BE772" s="40"/>
      <c r="BF772" s="39">
        <v>0</v>
      </c>
      <c r="BG772" s="38">
        <v>0</v>
      </c>
      <c r="BK772" s="37"/>
      <c r="BL772" s="37"/>
      <c r="BM772" s="37"/>
      <c r="BN772" s="32"/>
      <c r="BP772" s="36"/>
      <c r="BQ772" s="36"/>
      <c r="BR772" s="36"/>
      <c r="CE772" s="35">
        <f t="shared" si="131"/>
        <v>0</v>
      </c>
      <c r="CF772" s="33">
        <f t="shared" si="132"/>
        <v>0</v>
      </c>
      <c r="CG772" s="34">
        <f t="shared" si="133"/>
        <v>11.779579999999999</v>
      </c>
      <c r="CH772" s="33">
        <f t="shared" si="134"/>
        <v>0</v>
      </c>
    </row>
    <row r="773" spans="1:86" ht="75" customHeight="1" x14ac:dyDescent="0.25">
      <c r="A773" s="53">
        <v>0</v>
      </c>
      <c r="B773" s="52" t="s">
        <v>2683</v>
      </c>
      <c r="C773" s="51">
        <v>300000004582</v>
      </c>
      <c r="D773" s="51">
        <v>1020205414</v>
      </c>
      <c r="E773" s="50" t="s">
        <v>2941</v>
      </c>
      <c r="F773" s="48">
        <v>0</v>
      </c>
      <c r="G773" s="48">
        <v>0</v>
      </c>
      <c r="H773" s="48">
        <v>0</v>
      </c>
      <c r="I773" s="48">
        <v>0</v>
      </c>
      <c r="J773" s="48">
        <v>0</v>
      </c>
      <c r="K773" s="48">
        <v>0</v>
      </c>
      <c r="L773" s="48">
        <v>0</v>
      </c>
      <c r="M773" s="48">
        <v>0</v>
      </c>
      <c r="N773" s="48">
        <v>0</v>
      </c>
      <c r="O773" s="48">
        <f t="shared" si="127"/>
        <v>186.42921999999999</v>
      </c>
      <c r="P773" s="48">
        <f t="shared" si="128"/>
        <v>186.42921999999999</v>
      </c>
      <c r="Q773" s="48">
        <v>186.42921999999999</v>
      </c>
      <c r="R773" s="48">
        <v>186.42921999999999</v>
      </c>
      <c r="S773" s="48">
        <v>0</v>
      </c>
      <c r="T773" s="48">
        <v>0</v>
      </c>
      <c r="U773" s="48">
        <v>186.42921999999999</v>
      </c>
      <c r="V773" s="48">
        <v>186.42921999999999</v>
      </c>
      <c r="W773" s="48">
        <v>0</v>
      </c>
      <c r="X773" s="48">
        <v>0</v>
      </c>
      <c r="Y773" s="48">
        <v>0</v>
      </c>
      <c r="Z773" s="48">
        <v>0</v>
      </c>
      <c r="AA773" s="49">
        <f t="shared" si="129"/>
        <v>0</v>
      </c>
      <c r="AB773" s="49">
        <f t="shared" si="130"/>
        <v>0</v>
      </c>
      <c r="AC773" s="49">
        <v>0</v>
      </c>
      <c r="AD773" s="49">
        <v>0</v>
      </c>
      <c r="AE773" s="49">
        <v>0</v>
      </c>
      <c r="AF773" s="49">
        <v>0</v>
      </c>
      <c r="AG773" s="49">
        <v>0</v>
      </c>
      <c r="AH773" s="49">
        <v>0</v>
      </c>
      <c r="AI773" s="49">
        <v>0</v>
      </c>
      <c r="AJ773" s="49">
        <v>0</v>
      </c>
      <c r="AK773" s="49">
        <v>0</v>
      </c>
      <c r="AL773" s="49">
        <v>0</v>
      </c>
      <c r="AM773" s="49">
        <v>0</v>
      </c>
      <c r="AN773" s="49">
        <v>0</v>
      </c>
      <c r="AO773" s="49">
        <v>0</v>
      </c>
      <c r="AP773" s="49">
        <v>0</v>
      </c>
      <c r="AQ773" s="47" t="s">
        <v>4086</v>
      </c>
      <c r="AR773" s="48">
        <v>0</v>
      </c>
      <c r="AT773" s="46" t="s">
        <v>1443</v>
      </c>
      <c r="AU773" s="45">
        <v>0</v>
      </c>
      <c r="AV773" s="44" t="s">
        <v>4087</v>
      </c>
      <c r="AW773" s="43">
        <v>43938</v>
      </c>
      <c r="AX773" s="42">
        <v>0.45833000000000002</v>
      </c>
      <c r="AY773" s="41">
        <v>6</v>
      </c>
      <c r="AZ773" s="40"/>
      <c r="BA773" s="40"/>
      <c r="BB773" s="40"/>
      <c r="BC773" s="40"/>
      <c r="BD773" s="40"/>
      <c r="BE773" s="40"/>
      <c r="BF773" s="39">
        <v>0</v>
      </c>
      <c r="BG773" s="38">
        <v>0</v>
      </c>
      <c r="BK773" s="37"/>
      <c r="BL773" s="37"/>
      <c r="BM773" s="37"/>
      <c r="BN773" s="32"/>
      <c r="BP773" s="36"/>
      <c r="BQ773" s="36"/>
      <c r="BR773" s="36"/>
      <c r="CE773" s="35">
        <f t="shared" si="131"/>
        <v>0</v>
      </c>
      <c r="CF773" s="33">
        <f t="shared" si="132"/>
        <v>0</v>
      </c>
      <c r="CG773" s="34">
        <f t="shared" si="133"/>
        <v>186.42921999999999</v>
      </c>
      <c r="CH773" s="33">
        <f t="shared" si="134"/>
        <v>0</v>
      </c>
    </row>
    <row r="774" spans="1:86" ht="105" customHeight="1" x14ac:dyDescent="0.25">
      <c r="A774" s="53">
        <v>0</v>
      </c>
      <c r="B774" s="52" t="s">
        <v>2683</v>
      </c>
      <c r="C774" s="51">
        <v>300000004517</v>
      </c>
      <c r="D774" s="51">
        <v>1020205884</v>
      </c>
      <c r="E774" s="50" t="s">
        <v>2942</v>
      </c>
      <c r="F774" s="48">
        <v>0</v>
      </c>
      <c r="G774" s="48">
        <v>0</v>
      </c>
      <c r="H774" s="48">
        <v>0</v>
      </c>
      <c r="I774" s="48">
        <v>0</v>
      </c>
      <c r="J774" s="48">
        <v>0</v>
      </c>
      <c r="K774" s="48">
        <v>0</v>
      </c>
      <c r="L774" s="48">
        <v>0</v>
      </c>
      <c r="M774" s="48">
        <v>0</v>
      </c>
      <c r="N774" s="48">
        <v>0</v>
      </c>
      <c r="O774" s="48">
        <f t="shared" si="127"/>
        <v>497.79611</v>
      </c>
      <c r="P774" s="48">
        <f t="shared" si="128"/>
        <v>497.79611</v>
      </c>
      <c r="Q774" s="48">
        <v>497.79611</v>
      </c>
      <c r="R774" s="48">
        <v>497.79611</v>
      </c>
      <c r="S774" s="48">
        <v>0</v>
      </c>
      <c r="T774" s="48">
        <v>0</v>
      </c>
      <c r="U774" s="48">
        <v>497.79611</v>
      </c>
      <c r="V774" s="48">
        <v>497.79611</v>
      </c>
      <c r="W774" s="48">
        <v>0</v>
      </c>
      <c r="X774" s="48">
        <v>0</v>
      </c>
      <c r="Y774" s="48">
        <v>0</v>
      </c>
      <c r="Z774" s="48">
        <v>0</v>
      </c>
      <c r="AA774" s="49">
        <f t="shared" si="129"/>
        <v>0</v>
      </c>
      <c r="AB774" s="49">
        <f t="shared" si="130"/>
        <v>0</v>
      </c>
      <c r="AC774" s="49">
        <v>0</v>
      </c>
      <c r="AD774" s="49">
        <v>0</v>
      </c>
      <c r="AE774" s="49">
        <v>0</v>
      </c>
      <c r="AF774" s="49">
        <v>0</v>
      </c>
      <c r="AG774" s="49">
        <v>0</v>
      </c>
      <c r="AH774" s="49">
        <v>0</v>
      </c>
      <c r="AI774" s="49">
        <v>0</v>
      </c>
      <c r="AJ774" s="49">
        <v>0</v>
      </c>
      <c r="AK774" s="49">
        <v>0</v>
      </c>
      <c r="AL774" s="49">
        <v>0</v>
      </c>
      <c r="AM774" s="49">
        <v>0</v>
      </c>
      <c r="AN774" s="49">
        <v>0</v>
      </c>
      <c r="AO774" s="49">
        <v>0</v>
      </c>
      <c r="AP774" s="49">
        <v>0</v>
      </c>
      <c r="AQ774" s="47" t="s">
        <v>4088</v>
      </c>
      <c r="AR774" s="48">
        <v>0</v>
      </c>
      <c r="AT774" s="46" t="s">
        <v>1443</v>
      </c>
      <c r="AU774" s="45">
        <v>0</v>
      </c>
      <c r="AV774" s="44" t="s">
        <v>4089</v>
      </c>
      <c r="AW774" s="43" t="s">
        <v>4090</v>
      </c>
      <c r="AX774" s="42" t="s">
        <v>4091</v>
      </c>
      <c r="AY774" s="41" t="s">
        <v>4092</v>
      </c>
      <c r="AZ774" s="40"/>
      <c r="BA774" s="40"/>
      <c r="BB774" s="40"/>
      <c r="BC774" s="40"/>
      <c r="BD774" s="40"/>
      <c r="BE774" s="40"/>
      <c r="BF774" s="39">
        <v>0</v>
      </c>
      <c r="BG774" s="38">
        <v>0</v>
      </c>
      <c r="BK774" s="37"/>
      <c r="BL774" s="37"/>
      <c r="BM774" s="37"/>
      <c r="BN774" s="32"/>
      <c r="BP774" s="36"/>
      <c r="BQ774" s="36"/>
      <c r="BR774" s="36"/>
      <c r="CE774" s="35">
        <f t="shared" si="131"/>
        <v>0</v>
      </c>
      <c r="CF774" s="33">
        <f t="shared" si="132"/>
        <v>0</v>
      </c>
      <c r="CG774" s="34">
        <f t="shared" si="133"/>
        <v>497.79611</v>
      </c>
      <c r="CH774" s="33">
        <f t="shared" si="134"/>
        <v>0</v>
      </c>
    </row>
    <row r="775" spans="1:86" ht="75" customHeight="1" x14ac:dyDescent="0.25">
      <c r="A775" s="53">
        <v>0</v>
      </c>
      <c r="B775" s="52" t="s">
        <v>2683</v>
      </c>
      <c r="C775" s="51">
        <v>300000004316</v>
      </c>
      <c r="D775" s="51">
        <v>1020306025</v>
      </c>
      <c r="E775" s="50" t="s">
        <v>2943</v>
      </c>
      <c r="F775" s="48">
        <v>0</v>
      </c>
      <c r="G775" s="48">
        <v>0</v>
      </c>
      <c r="H775" s="48">
        <v>0</v>
      </c>
      <c r="I775" s="48">
        <v>0</v>
      </c>
      <c r="J775" s="48">
        <v>0</v>
      </c>
      <c r="K775" s="48">
        <v>0</v>
      </c>
      <c r="L775" s="48">
        <v>0</v>
      </c>
      <c r="M775" s="48">
        <v>0</v>
      </c>
      <c r="N775" s="48">
        <v>0</v>
      </c>
      <c r="O775" s="48">
        <f t="shared" si="127"/>
        <v>252.01045999999994</v>
      </c>
      <c r="P775" s="48">
        <f t="shared" si="128"/>
        <v>220.93360000000001</v>
      </c>
      <c r="Q775" s="48">
        <v>193.03328999999997</v>
      </c>
      <c r="R775" s="48">
        <v>171.20744000000002</v>
      </c>
      <c r="S775" s="48">
        <v>130.95509999999999</v>
      </c>
      <c r="T775" s="48">
        <v>109.12925</v>
      </c>
      <c r="U775" s="48">
        <v>62.078189999999999</v>
      </c>
      <c r="V775" s="48">
        <v>62.078189999999999</v>
      </c>
      <c r="W775" s="48">
        <v>55.506039999999999</v>
      </c>
      <c r="X775" s="48">
        <v>46.255029999999998</v>
      </c>
      <c r="Y775" s="48">
        <v>0</v>
      </c>
      <c r="Z775" s="48">
        <v>0</v>
      </c>
      <c r="AA775" s="49">
        <f t="shared" si="129"/>
        <v>3.47113</v>
      </c>
      <c r="AB775" s="49">
        <f t="shared" si="130"/>
        <v>3.47113</v>
      </c>
      <c r="AC775" s="49">
        <v>0</v>
      </c>
      <c r="AD775" s="49">
        <v>0</v>
      </c>
      <c r="AE775" s="49">
        <v>0</v>
      </c>
      <c r="AF775" s="49">
        <v>0</v>
      </c>
      <c r="AG775" s="49">
        <v>0</v>
      </c>
      <c r="AH775" s="49">
        <v>0</v>
      </c>
      <c r="AI775" s="49">
        <v>0</v>
      </c>
      <c r="AJ775" s="49">
        <v>0</v>
      </c>
      <c r="AK775" s="49">
        <v>0</v>
      </c>
      <c r="AL775" s="49">
        <v>0</v>
      </c>
      <c r="AM775" s="49">
        <v>0</v>
      </c>
      <c r="AN775" s="49">
        <v>0</v>
      </c>
      <c r="AO775" s="49">
        <v>0</v>
      </c>
      <c r="AP775" s="49">
        <v>3.47113</v>
      </c>
      <c r="AQ775" s="47" t="s">
        <v>4093</v>
      </c>
      <c r="AR775" s="48">
        <v>0</v>
      </c>
      <c r="AT775" s="46" t="s">
        <v>1443</v>
      </c>
      <c r="AU775" s="45">
        <v>0</v>
      </c>
      <c r="AV775" s="44" t="s">
        <v>4094</v>
      </c>
      <c r="AW775" s="43" t="s">
        <v>4095</v>
      </c>
      <c r="AX775" s="42" t="s">
        <v>3250</v>
      </c>
      <c r="AY775" s="41" t="s">
        <v>1444</v>
      </c>
      <c r="AZ775" s="40"/>
      <c r="BA775" s="40"/>
      <c r="BB775" s="40"/>
      <c r="BC775" s="40"/>
      <c r="BD775" s="40"/>
      <c r="BE775" s="40"/>
      <c r="BF775" s="39">
        <v>0</v>
      </c>
      <c r="BG775" s="38">
        <v>0</v>
      </c>
      <c r="BK775" s="37"/>
      <c r="BL775" s="37"/>
      <c r="BM775" s="37"/>
      <c r="BN775" s="32"/>
      <c r="BP775" s="36"/>
      <c r="BQ775" s="36"/>
      <c r="BR775" s="36"/>
      <c r="CE775" s="35">
        <f t="shared" si="131"/>
        <v>0</v>
      </c>
      <c r="CF775" s="33">
        <f t="shared" si="132"/>
        <v>0</v>
      </c>
      <c r="CG775" s="34">
        <f t="shared" si="133"/>
        <v>62.078189999999999</v>
      </c>
      <c r="CH775" s="33">
        <f t="shared" si="134"/>
        <v>109.12925</v>
      </c>
    </row>
    <row r="776" spans="1:86" ht="45" customHeight="1" x14ac:dyDescent="0.25">
      <c r="A776" s="53">
        <v>0</v>
      </c>
      <c r="B776" s="52" t="s">
        <v>2683</v>
      </c>
      <c r="C776" s="51">
        <v>300000004564</v>
      </c>
      <c r="D776" s="51">
        <v>1020306474</v>
      </c>
      <c r="E776" s="50" t="s">
        <v>2944</v>
      </c>
      <c r="F776" s="48">
        <v>0</v>
      </c>
      <c r="G776" s="48">
        <v>0</v>
      </c>
      <c r="H776" s="48">
        <v>0</v>
      </c>
      <c r="I776" s="48">
        <v>0</v>
      </c>
      <c r="J776" s="48">
        <v>0</v>
      </c>
      <c r="K776" s="48">
        <v>0</v>
      </c>
      <c r="L776" s="48">
        <v>0</v>
      </c>
      <c r="M776" s="48">
        <v>0</v>
      </c>
      <c r="N776" s="48">
        <v>0</v>
      </c>
      <c r="O776" s="48">
        <f t="shared" si="127"/>
        <v>8.6909399999999994</v>
      </c>
      <c r="P776" s="48">
        <f t="shared" si="128"/>
        <v>8.6909399999999994</v>
      </c>
      <c r="Q776" s="48">
        <v>8.6909399999999994</v>
      </c>
      <c r="R776" s="48">
        <v>8.6909399999999994</v>
      </c>
      <c r="S776" s="48">
        <v>0</v>
      </c>
      <c r="T776" s="48">
        <v>0</v>
      </c>
      <c r="U776" s="48">
        <v>8.6909399999999994</v>
      </c>
      <c r="V776" s="48">
        <v>8.6909399999999994</v>
      </c>
      <c r="W776" s="48">
        <v>0</v>
      </c>
      <c r="X776" s="48">
        <v>0</v>
      </c>
      <c r="Y776" s="48">
        <v>0</v>
      </c>
      <c r="Z776" s="48">
        <v>0</v>
      </c>
      <c r="AA776" s="49">
        <f t="shared" si="129"/>
        <v>0</v>
      </c>
      <c r="AB776" s="49">
        <f t="shared" si="130"/>
        <v>0</v>
      </c>
      <c r="AC776" s="49">
        <v>0</v>
      </c>
      <c r="AD776" s="49">
        <v>0</v>
      </c>
      <c r="AE776" s="49">
        <v>0</v>
      </c>
      <c r="AF776" s="49">
        <v>0</v>
      </c>
      <c r="AG776" s="49">
        <v>0</v>
      </c>
      <c r="AH776" s="49">
        <v>0</v>
      </c>
      <c r="AI776" s="49">
        <v>0</v>
      </c>
      <c r="AJ776" s="49">
        <v>0</v>
      </c>
      <c r="AK776" s="49">
        <v>0</v>
      </c>
      <c r="AL776" s="49">
        <v>0</v>
      </c>
      <c r="AM776" s="49">
        <v>0</v>
      </c>
      <c r="AN776" s="49">
        <v>0</v>
      </c>
      <c r="AO776" s="49">
        <v>0</v>
      </c>
      <c r="AP776" s="49">
        <v>0</v>
      </c>
      <c r="AQ776" s="47" t="s">
        <v>4096</v>
      </c>
      <c r="AR776" s="48">
        <v>0</v>
      </c>
      <c r="AT776" s="46" t="s">
        <v>1443</v>
      </c>
      <c r="AU776" s="45">
        <v>0</v>
      </c>
      <c r="AV776" s="44" t="s">
        <v>4097</v>
      </c>
      <c r="AW776" s="43">
        <v>44369</v>
      </c>
      <c r="AX776" s="42">
        <v>0.45833000000000002</v>
      </c>
      <c r="AY776" s="41">
        <v>15</v>
      </c>
      <c r="AZ776" s="40"/>
      <c r="BA776" s="40"/>
      <c r="BB776" s="40"/>
      <c r="BC776" s="40"/>
      <c r="BD776" s="40"/>
      <c r="BE776" s="40"/>
      <c r="BF776" s="39">
        <v>0</v>
      </c>
      <c r="BG776" s="38">
        <v>0</v>
      </c>
      <c r="BK776" s="37"/>
      <c r="BL776" s="37"/>
      <c r="BM776" s="37"/>
      <c r="BN776" s="32"/>
      <c r="BP776" s="36"/>
      <c r="BQ776" s="36"/>
      <c r="BR776" s="36"/>
      <c r="CE776" s="35">
        <f t="shared" si="131"/>
        <v>0</v>
      </c>
      <c r="CF776" s="33">
        <f t="shared" si="132"/>
        <v>0</v>
      </c>
      <c r="CG776" s="34">
        <f t="shared" si="133"/>
        <v>8.6909399999999994</v>
      </c>
      <c r="CH776" s="33">
        <f t="shared" si="134"/>
        <v>0</v>
      </c>
    </row>
    <row r="777" spans="1:86" ht="60" customHeight="1" x14ac:dyDescent="0.25">
      <c r="A777" s="53">
        <v>0</v>
      </c>
      <c r="B777" s="52" t="s">
        <v>2683</v>
      </c>
      <c r="C777" s="51">
        <v>300000004562</v>
      </c>
      <c r="D777" s="51">
        <v>1020206899</v>
      </c>
      <c r="E777" s="50" t="s">
        <v>2945</v>
      </c>
      <c r="F777" s="48">
        <v>0</v>
      </c>
      <c r="G777" s="48">
        <v>0</v>
      </c>
      <c r="H777" s="48">
        <v>0</v>
      </c>
      <c r="I777" s="48">
        <v>0</v>
      </c>
      <c r="J777" s="48">
        <v>0</v>
      </c>
      <c r="K777" s="48">
        <v>0</v>
      </c>
      <c r="L777" s="48">
        <v>0</v>
      </c>
      <c r="M777" s="48">
        <v>0</v>
      </c>
      <c r="N777" s="48">
        <v>0</v>
      </c>
      <c r="O777" s="48">
        <f t="shared" si="127"/>
        <v>281.16131000000001</v>
      </c>
      <c r="P777" s="48">
        <f t="shared" si="128"/>
        <v>281.16131000000001</v>
      </c>
      <c r="Q777" s="48">
        <v>281.16131000000001</v>
      </c>
      <c r="R777" s="48">
        <v>281.16131000000001</v>
      </c>
      <c r="S777" s="48">
        <v>0</v>
      </c>
      <c r="T777" s="48">
        <v>0</v>
      </c>
      <c r="U777" s="48">
        <v>281.16131000000001</v>
      </c>
      <c r="V777" s="48">
        <v>281.16131000000001</v>
      </c>
      <c r="W777" s="48">
        <v>0</v>
      </c>
      <c r="X777" s="48">
        <v>0</v>
      </c>
      <c r="Y777" s="48">
        <v>0</v>
      </c>
      <c r="Z777" s="48">
        <v>0</v>
      </c>
      <c r="AA777" s="49">
        <f t="shared" si="129"/>
        <v>0</v>
      </c>
      <c r="AB777" s="49">
        <f t="shared" si="130"/>
        <v>0</v>
      </c>
      <c r="AC777" s="49">
        <v>0</v>
      </c>
      <c r="AD777" s="49">
        <v>0</v>
      </c>
      <c r="AE777" s="49">
        <v>0</v>
      </c>
      <c r="AF777" s="49">
        <v>0</v>
      </c>
      <c r="AG777" s="49">
        <v>0</v>
      </c>
      <c r="AH777" s="49">
        <v>0</v>
      </c>
      <c r="AI777" s="49">
        <v>0</v>
      </c>
      <c r="AJ777" s="49">
        <v>0</v>
      </c>
      <c r="AK777" s="49">
        <v>0</v>
      </c>
      <c r="AL777" s="49">
        <v>0</v>
      </c>
      <c r="AM777" s="49">
        <v>0</v>
      </c>
      <c r="AN777" s="49">
        <v>0</v>
      </c>
      <c r="AO777" s="49">
        <v>0</v>
      </c>
      <c r="AP777" s="49">
        <v>0</v>
      </c>
      <c r="AQ777" s="47" t="s">
        <v>4098</v>
      </c>
      <c r="AR777" s="48">
        <v>0</v>
      </c>
      <c r="AT777" s="46" t="s">
        <v>1443</v>
      </c>
      <c r="AU777" s="45">
        <v>0</v>
      </c>
      <c r="AV777" s="44" t="s">
        <v>4099</v>
      </c>
      <c r="AW777" s="43">
        <v>44554</v>
      </c>
      <c r="AX777" s="42">
        <v>0.45833000000000002</v>
      </c>
      <c r="AY777" s="41">
        <v>15</v>
      </c>
      <c r="AZ777" s="40"/>
      <c r="BA777" s="40"/>
      <c r="BB777" s="40"/>
      <c r="BC777" s="40"/>
      <c r="BD777" s="40"/>
      <c r="BE777" s="40"/>
      <c r="BF777" s="39">
        <v>0</v>
      </c>
      <c r="BG777" s="38">
        <v>0</v>
      </c>
      <c r="BK777" s="37"/>
      <c r="BL777" s="37"/>
      <c r="BM777" s="37"/>
      <c r="BN777" s="32"/>
      <c r="BP777" s="36"/>
      <c r="BQ777" s="36"/>
      <c r="BR777" s="36"/>
      <c r="CE777" s="35">
        <f t="shared" si="131"/>
        <v>0</v>
      </c>
      <c r="CF777" s="33">
        <f t="shared" si="132"/>
        <v>0</v>
      </c>
      <c r="CG777" s="34">
        <f t="shared" si="133"/>
        <v>281.16131000000001</v>
      </c>
      <c r="CH777" s="33">
        <f t="shared" si="134"/>
        <v>0</v>
      </c>
    </row>
    <row r="778" spans="1:86" ht="60" customHeight="1" x14ac:dyDescent="0.25">
      <c r="A778" s="53">
        <v>0</v>
      </c>
      <c r="B778" s="52" t="s">
        <v>2683</v>
      </c>
      <c r="C778" s="51">
        <v>300000004463</v>
      </c>
      <c r="D778" s="51">
        <v>1020206676</v>
      </c>
      <c r="E778" s="50" t="s">
        <v>2946</v>
      </c>
      <c r="F778" s="48">
        <v>0</v>
      </c>
      <c r="G778" s="48">
        <v>0</v>
      </c>
      <c r="H778" s="48">
        <v>0</v>
      </c>
      <c r="I778" s="48">
        <v>0</v>
      </c>
      <c r="J778" s="48">
        <v>0</v>
      </c>
      <c r="K778" s="48">
        <v>0</v>
      </c>
      <c r="L778" s="48">
        <v>0</v>
      </c>
      <c r="M778" s="48">
        <v>0</v>
      </c>
      <c r="N778" s="48">
        <v>0</v>
      </c>
      <c r="O778" s="48">
        <f t="shared" si="127"/>
        <v>0.73880000000000001</v>
      </c>
      <c r="P778" s="48">
        <f t="shared" si="128"/>
        <v>0.73880000000000001</v>
      </c>
      <c r="Q778" s="48">
        <v>0.73880000000000001</v>
      </c>
      <c r="R778" s="48">
        <v>0.73880000000000001</v>
      </c>
      <c r="S778" s="48">
        <v>0</v>
      </c>
      <c r="T778" s="48">
        <v>0</v>
      </c>
      <c r="U778" s="48">
        <v>0.73880000000000001</v>
      </c>
      <c r="V778" s="48">
        <v>0.73880000000000001</v>
      </c>
      <c r="W778" s="48">
        <v>0</v>
      </c>
      <c r="X778" s="48">
        <v>0</v>
      </c>
      <c r="Y778" s="48">
        <v>0</v>
      </c>
      <c r="Z778" s="48">
        <v>0</v>
      </c>
      <c r="AA778" s="49">
        <f t="shared" si="129"/>
        <v>0</v>
      </c>
      <c r="AB778" s="49">
        <f t="shared" si="130"/>
        <v>0</v>
      </c>
      <c r="AC778" s="49">
        <v>0</v>
      </c>
      <c r="AD778" s="49">
        <v>0</v>
      </c>
      <c r="AE778" s="49">
        <v>0</v>
      </c>
      <c r="AF778" s="49">
        <v>0</v>
      </c>
      <c r="AG778" s="49">
        <v>0</v>
      </c>
      <c r="AH778" s="49">
        <v>0</v>
      </c>
      <c r="AI778" s="49">
        <v>0</v>
      </c>
      <c r="AJ778" s="49">
        <v>0</v>
      </c>
      <c r="AK778" s="49">
        <v>0</v>
      </c>
      <c r="AL778" s="49">
        <v>0</v>
      </c>
      <c r="AM778" s="49">
        <v>0</v>
      </c>
      <c r="AN778" s="49">
        <v>0</v>
      </c>
      <c r="AO778" s="49">
        <v>0</v>
      </c>
      <c r="AP778" s="49">
        <v>0</v>
      </c>
      <c r="AQ778" s="47" t="s">
        <v>4100</v>
      </c>
      <c r="AR778" s="48">
        <v>0</v>
      </c>
      <c r="AT778" s="46" t="s">
        <v>1443</v>
      </c>
      <c r="AU778" s="45">
        <v>0</v>
      </c>
      <c r="AV778" s="44" t="s">
        <v>4101</v>
      </c>
      <c r="AW778" s="43">
        <v>44463</v>
      </c>
      <c r="AX778" s="42">
        <v>0.45833000000000002</v>
      </c>
      <c r="AY778" s="41">
        <v>15</v>
      </c>
      <c r="AZ778" s="40"/>
      <c r="BA778" s="40"/>
      <c r="BB778" s="40"/>
      <c r="BC778" s="40"/>
      <c r="BD778" s="40"/>
      <c r="BE778" s="40"/>
      <c r="BF778" s="39">
        <v>0</v>
      </c>
      <c r="BG778" s="38">
        <v>0</v>
      </c>
      <c r="BK778" s="37"/>
      <c r="BL778" s="37"/>
      <c r="BM778" s="37"/>
      <c r="BN778" s="32"/>
      <c r="BP778" s="36"/>
      <c r="BQ778" s="36"/>
      <c r="BR778" s="36"/>
      <c r="CE778" s="35">
        <f t="shared" si="131"/>
        <v>0</v>
      </c>
      <c r="CF778" s="33">
        <f t="shared" si="132"/>
        <v>0</v>
      </c>
      <c r="CG778" s="34">
        <f t="shared" si="133"/>
        <v>0.73880000000000001</v>
      </c>
      <c r="CH778" s="33">
        <f t="shared" si="134"/>
        <v>0</v>
      </c>
    </row>
    <row r="779" spans="1:86" ht="60" customHeight="1" x14ac:dyDescent="0.25">
      <c r="A779" s="53">
        <v>0</v>
      </c>
      <c r="B779" s="52" t="s">
        <v>2683</v>
      </c>
      <c r="C779" s="51">
        <v>300000004591</v>
      </c>
      <c r="D779" s="51">
        <v>1020205309</v>
      </c>
      <c r="E779" s="50" t="s">
        <v>2947</v>
      </c>
      <c r="F779" s="48">
        <v>0</v>
      </c>
      <c r="G779" s="48">
        <v>0</v>
      </c>
      <c r="H779" s="48">
        <v>0</v>
      </c>
      <c r="I779" s="48">
        <v>0</v>
      </c>
      <c r="J779" s="48">
        <v>0</v>
      </c>
      <c r="K779" s="48">
        <v>0</v>
      </c>
      <c r="L779" s="48">
        <v>0</v>
      </c>
      <c r="M779" s="48">
        <v>0</v>
      </c>
      <c r="N779" s="48">
        <v>0</v>
      </c>
      <c r="O779" s="48">
        <f t="shared" ref="O779:O842" si="135">SUM(Q779,W779,Y779,AA779)</f>
        <v>14.92085</v>
      </c>
      <c r="P779" s="48">
        <f t="shared" ref="P779:P842" si="136">SUM(R779,X779,Z779,AB779)</f>
        <v>14.92085</v>
      </c>
      <c r="Q779" s="48">
        <v>14.92085</v>
      </c>
      <c r="R779" s="48">
        <v>14.92085</v>
      </c>
      <c r="S779" s="48">
        <v>0</v>
      </c>
      <c r="T779" s="48">
        <v>0</v>
      </c>
      <c r="U779" s="48">
        <v>14.92085</v>
      </c>
      <c r="V779" s="48">
        <v>14.92085</v>
      </c>
      <c r="W779" s="48">
        <v>0</v>
      </c>
      <c r="X779" s="48">
        <v>0</v>
      </c>
      <c r="Y779" s="48">
        <v>0</v>
      </c>
      <c r="Z779" s="48">
        <v>0</v>
      </c>
      <c r="AA779" s="49">
        <f t="shared" ref="AA779:AA842" si="137">SUM(AC779,AD779,AE779,AF779,AG779,AI779,AK779,AM779,AN779,AP779)</f>
        <v>0</v>
      </c>
      <c r="AB779" s="49">
        <f t="shared" ref="AB779:AB842" si="138">SUM(AC779,AD779,AE779,AF779,AH779,AJ779,AL779,AM779,AO779,AP779)</f>
        <v>0</v>
      </c>
      <c r="AC779" s="49">
        <v>0</v>
      </c>
      <c r="AD779" s="49">
        <v>0</v>
      </c>
      <c r="AE779" s="49">
        <v>0</v>
      </c>
      <c r="AF779" s="49">
        <v>0</v>
      </c>
      <c r="AG779" s="49">
        <v>0</v>
      </c>
      <c r="AH779" s="49">
        <v>0</v>
      </c>
      <c r="AI779" s="49">
        <v>0</v>
      </c>
      <c r="AJ779" s="49">
        <v>0</v>
      </c>
      <c r="AK779" s="49">
        <v>0</v>
      </c>
      <c r="AL779" s="49">
        <v>0</v>
      </c>
      <c r="AM779" s="49">
        <v>0</v>
      </c>
      <c r="AN779" s="49">
        <v>0</v>
      </c>
      <c r="AO779" s="49">
        <v>0</v>
      </c>
      <c r="AP779" s="49">
        <v>0</v>
      </c>
      <c r="AQ779" s="47" t="s">
        <v>4102</v>
      </c>
      <c r="AR779" s="48">
        <v>0</v>
      </c>
      <c r="AT779" s="46" t="s">
        <v>1443</v>
      </c>
      <c r="AU779" s="45">
        <v>0</v>
      </c>
      <c r="AV779" s="44" t="s">
        <v>4103</v>
      </c>
      <c r="AW779" s="43">
        <v>43866</v>
      </c>
      <c r="AX779" s="42">
        <v>0.45833000000000002</v>
      </c>
      <c r="AY779" s="41">
        <v>15</v>
      </c>
      <c r="AZ779" s="40"/>
      <c r="BA779" s="40"/>
      <c r="BB779" s="40"/>
      <c r="BC779" s="40"/>
      <c r="BD779" s="40"/>
      <c r="BE779" s="40"/>
      <c r="BF779" s="39">
        <v>0</v>
      </c>
      <c r="BG779" s="38">
        <v>0</v>
      </c>
      <c r="BK779" s="37"/>
      <c r="BL779" s="37"/>
      <c r="BM779" s="37"/>
      <c r="BN779" s="32"/>
      <c r="BP779" s="36"/>
      <c r="BQ779" s="36"/>
      <c r="BR779" s="36"/>
      <c r="CE779" s="35">
        <f t="shared" ref="CE779:CE842" si="139">R779-T779-V779</f>
        <v>0</v>
      </c>
      <c r="CF779" s="33">
        <f t="shared" ref="CF779:CF842" si="140">IF(CE779&gt;0.000001,T779,0)</f>
        <v>0</v>
      </c>
      <c r="CG779" s="34">
        <f t="shared" ref="CG779:CG842" si="141">V779</f>
        <v>14.92085</v>
      </c>
      <c r="CH779" s="33">
        <f t="shared" ref="CH779:CH842" si="142">IF(CE779&gt;0.000001,0,T779)</f>
        <v>0</v>
      </c>
    </row>
    <row r="780" spans="1:86" ht="60" customHeight="1" x14ac:dyDescent="0.25">
      <c r="A780" s="53">
        <v>0</v>
      </c>
      <c r="B780" s="52" t="s">
        <v>2683</v>
      </c>
      <c r="C780" s="51">
        <v>300000004513</v>
      </c>
      <c r="D780" s="51">
        <v>1020205917</v>
      </c>
      <c r="E780" s="50" t="s">
        <v>2948</v>
      </c>
      <c r="F780" s="48">
        <v>0</v>
      </c>
      <c r="G780" s="48">
        <v>0</v>
      </c>
      <c r="H780" s="48">
        <v>0</v>
      </c>
      <c r="I780" s="48">
        <v>0</v>
      </c>
      <c r="J780" s="48">
        <v>0</v>
      </c>
      <c r="K780" s="48">
        <v>0</v>
      </c>
      <c r="L780" s="48">
        <v>0</v>
      </c>
      <c r="M780" s="48">
        <v>0</v>
      </c>
      <c r="N780" s="48">
        <v>0</v>
      </c>
      <c r="O780" s="48">
        <f t="shared" si="135"/>
        <v>11.02575</v>
      </c>
      <c r="P780" s="48">
        <f t="shared" si="136"/>
        <v>11.02575</v>
      </c>
      <c r="Q780" s="48">
        <v>11.02575</v>
      </c>
      <c r="R780" s="48">
        <v>11.02575</v>
      </c>
      <c r="S780" s="48">
        <v>0</v>
      </c>
      <c r="T780" s="48">
        <v>0</v>
      </c>
      <c r="U780" s="48">
        <v>11.02575</v>
      </c>
      <c r="V780" s="48">
        <v>11.02575</v>
      </c>
      <c r="W780" s="48">
        <v>0</v>
      </c>
      <c r="X780" s="48">
        <v>0</v>
      </c>
      <c r="Y780" s="48">
        <v>0</v>
      </c>
      <c r="Z780" s="48">
        <v>0</v>
      </c>
      <c r="AA780" s="49">
        <f t="shared" si="137"/>
        <v>0</v>
      </c>
      <c r="AB780" s="49">
        <f t="shared" si="138"/>
        <v>0</v>
      </c>
      <c r="AC780" s="49">
        <v>0</v>
      </c>
      <c r="AD780" s="49">
        <v>0</v>
      </c>
      <c r="AE780" s="49">
        <v>0</v>
      </c>
      <c r="AF780" s="49">
        <v>0</v>
      </c>
      <c r="AG780" s="49">
        <v>0</v>
      </c>
      <c r="AH780" s="49">
        <v>0</v>
      </c>
      <c r="AI780" s="49">
        <v>0</v>
      </c>
      <c r="AJ780" s="49">
        <v>0</v>
      </c>
      <c r="AK780" s="49">
        <v>0</v>
      </c>
      <c r="AL780" s="49">
        <v>0</v>
      </c>
      <c r="AM780" s="49">
        <v>0</v>
      </c>
      <c r="AN780" s="49">
        <v>0</v>
      </c>
      <c r="AO780" s="49">
        <v>0</v>
      </c>
      <c r="AP780" s="49">
        <v>0</v>
      </c>
      <c r="AQ780" s="47" t="s">
        <v>4104</v>
      </c>
      <c r="AR780" s="48">
        <v>0</v>
      </c>
      <c r="AT780" s="46" t="s">
        <v>1443</v>
      </c>
      <c r="AU780" s="45">
        <v>0</v>
      </c>
      <c r="AV780" s="44" t="s">
        <v>4105</v>
      </c>
      <c r="AW780" s="43">
        <v>44067</v>
      </c>
      <c r="AX780" s="42">
        <v>0.45833000000000002</v>
      </c>
      <c r="AY780" s="41">
        <v>10</v>
      </c>
      <c r="AZ780" s="40"/>
      <c r="BA780" s="40"/>
      <c r="BB780" s="40"/>
      <c r="BC780" s="40"/>
      <c r="BD780" s="40"/>
      <c r="BE780" s="40"/>
      <c r="BF780" s="39">
        <v>0</v>
      </c>
      <c r="BG780" s="38">
        <v>0</v>
      </c>
      <c r="BK780" s="37"/>
      <c r="BL780" s="37"/>
      <c r="BM780" s="37"/>
      <c r="BN780" s="32"/>
      <c r="BP780" s="36"/>
      <c r="BQ780" s="36"/>
      <c r="BR780" s="36"/>
      <c r="CE780" s="35">
        <f t="shared" si="139"/>
        <v>0</v>
      </c>
      <c r="CF780" s="33">
        <f t="shared" si="140"/>
        <v>0</v>
      </c>
      <c r="CG780" s="34">
        <f t="shared" si="141"/>
        <v>11.02575</v>
      </c>
      <c r="CH780" s="33">
        <f t="shared" si="142"/>
        <v>0</v>
      </c>
    </row>
    <row r="781" spans="1:86" ht="45" customHeight="1" x14ac:dyDescent="0.25">
      <c r="A781" s="53">
        <v>0</v>
      </c>
      <c r="B781" s="52" t="s">
        <v>2683</v>
      </c>
      <c r="C781" s="51">
        <v>300000004589</v>
      </c>
      <c r="D781" s="51">
        <v>1020206080</v>
      </c>
      <c r="E781" s="50" t="s">
        <v>2949</v>
      </c>
      <c r="F781" s="48">
        <v>0</v>
      </c>
      <c r="G781" s="48">
        <v>0</v>
      </c>
      <c r="H781" s="48">
        <v>0</v>
      </c>
      <c r="I781" s="48">
        <v>0</v>
      </c>
      <c r="J781" s="48">
        <v>0</v>
      </c>
      <c r="K781" s="48">
        <v>0</v>
      </c>
      <c r="L781" s="48">
        <v>0</v>
      </c>
      <c r="M781" s="48">
        <v>0</v>
      </c>
      <c r="N781" s="48">
        <v>0</v>
      </c>
      <c r="O781" s="48">
        <f t="shared" si="135"/>
        <v>3.1412800000000001</v>
      </c>
      <c r="P781" s="48">
        <f t="shared" si="136"/>
        <v>3.1412800000000001</v>
      </c>
      <c r="Q781" s="48">
        <v>3.1412800000000001</v>
      </c>
      <c r="R781" s="48">
        <v>3.1412800000000001</v>
      </c>
      <c r="S781" s="48">
        <v>0</v>
      </c>
      <c r="T781" s="48">
        <v>0</v>
      </c>
      <c r="U781" s="48">
        <v>3.1412800000000001</v>
      </c>
      <c r="V781" s="48">
        <v>3.1412800000000001</v>
      </c>
      <c r="W781" s="48">
        <v>0</v>
      </c>
      <c r="X781" s="48">
        <v>0</v>
      </c>
      <c r="Y781" s="48">
        <v>0</v>
      </c>
      <c r="Z781" s="48">
        <v>0</v>
      </c>
      <c r="AA781" s="49">
        <f t="shared" si="137"/>
        <v>0</v>
      </c>
      <c r="AB781" s="49">
        <f t="shared" si="138"/>
        <v>0</v>
      </c>
      <c r="AC781" s="49">
        <v>0</v>
      </c>
      <c r="AD781" s="49">
        <v>0</v>
      </c>
      <c r="AE781" s="49">
        <v>0</v>
      </c>
      <c r="AF781" s="49">
        <v>0</v>
      </c>
      <c r="AG781" s="49">
        <v>0</v>
      </c>
      <c r="AH781" s="49">
        <v>0</v>
      </c>
      <c r="AI781" s="49">
        <v>0</v>
      </c>
      <c r="AJ781" s="49">
        <v>0</v>
      </c>
      <c r="AK781" s="49">
        <v>0</v>
      </c>
      <c r="AL781" s="49">
        <v>0</v>
      </c>
      <c r="AM781" s="49">
        <v>0</v>
      </c>
      <c r="AN781" s="49">
        <v>0</v>
      </c>
      <c r="AO781" s="49">
        <v>0</v>
      </c>
      <c r="AP781" s="49">
        <v>0</v>
      </c>
      <c r="AQ781" s="47" t="s">
        <v>4106</v>
      </c>
      <c r="AR781" s="48">
        <v>0</v>
      </c>
      <c r="AT781" s="46" t="s">
        <v>1443</v>
      </c>
      <c r="AU781" s="45">
        <v>0</v>
      </c>
      <c r="AV781" s="44" t="s">
        <v>4107</v>
      </c>
      <c r="AW781" s="43">
        <v>44299</v>
      </c>
      <c r="AX781" s="42">
        <v>0.45833000000000002</v>
      </c>
      <c r="AY781" s="41">
        <v>15</v>
      </c>
      <c r="AZ781" s="40"/>
      <c r="BA781" s="40"/>
      <c r="BB781" s="40"/>
      <c r="BC781" s="40"/>
      <c r="BD781" s="40"/>
      <c r="BE781" s="40"/>
      <c r="BF781" s="39">
        <v>0</v>
      </c>
      <c r="BG781" s="38">
        <v>0</v>
      </c>
      <c r="BK781" s="37"/>
      <c r="BL781" s="37"/>
      <c r="BM781" s="37"/>
      <c r="BN781" s="32"/>
      <c r="BP781" s="36"/>
      <c r="BQ781" s="36"/>
      <c r="BR781" s="36"/>
      <c r="CE781" s="35">
        <f t="shared" si="139"/>
        <v>0</v>
      </c>
      <c r="CF781" s="33">
        <f t="shared" si="140"/>
        <v>0</v>
      </c>
      <c r="CG781" s="34">
        <f t="shared" si="141"/>
        <v>3.1412800000000001</v>
      </c>
      <c r="CH781" s="33">
        <f t="shared" si="142"/>
        <v>0</v>
      </c>
    </row>
    <row r="782" spans="1:86" ht="45" customHeight="1" x14ac:dyDescent="0.25">
      <c r="A782" s="53">
        <v>0</v>
      </c>
      <c r="B782" s="52" t="s">
        <v>2683</v>
      </c>
      <c r="C782" s="51">
        <v>300000004376</v>
      </c>
      <c r="D782" s="51">
        <v>1020206052</v>
      </c>
      <c r="E782" s="50" t="s">
        <v>2950</v>
      </c>
      <c r="F782" s="48">
        <v>0</v>
      </c>
      <c r="G782" s="48">
        <v>0</v>
      </c>
      <c r="H782" s="48">
        <v>0</v>
      </c>
      <c r="I782" s="48">
        <v>0</v>
      </c>
      <c r="J782" s="48">
        <v>0</v>
      </c>
      <c r="K782" s="48">
        <v>0</v>
      </c>
      <c r="L782" s="48">
        <v>0</v>
      </c>
      <c r="M782" s="48">
        <v>0</v>
      </c>
      <c r="N782" s="48">
        <v>0</v>
      </c>
      <c r="O782" s="48">
        <f t="shared" si="135"/>
        <v>11.528359999999999</v>
      </c>
      <c r="P782" s="48">
        <f t="shared" si="136"/>
        <v>11.528359999999999</v>
      </c>
      <c r="Q782" s="48">
        <v>11.528359999999999</v>
      </c>
      <c r="R782" s="48">
        <v>11.528359999999999</v>
      </c>
      <c r="S782" s="48">
        <v>0</v>
      </c>
      <c r="T782" s="48">
        <v>0</v>
      </c>
      <c r="U782" s="48">
        <v>11.528359999999999</v>
      </c>
      <c r="V782" s="48">
        <v>11.528359999999999</v>
      </c>
      <c r="W782" s="48">
        <v>0</v>
      </c>
      <c r="X782" s="48">
        <v>0</v>
      </c>
      <c r="Y782" s="48">
        <v>0</v>
      </c>
      <c r="Z782" s="48">
        <v>0</v>
      </c>
      <c r="AA782" s="49">
        <f t="shared" si="137"/>
        <v>0</v>
      </c>
      <c r="AB782" s="49">
        <f t="shared" si="138"/>
        <v>0</v>
      </c>
      <c r="AC782" s="49">
        <v>0</v>
      </c>
      <c r="AD782" s="49">
        <v>0</v>
      </c>
      <c r="AE782" s="49">
        <v>0</v>
      </c>
      <c r="AF782" s="49">
        <v>0</v>
      </c>
      <c r="AG782" s="49">
        <v>0</v>
      </c>
      <c r="AH782" s="49">
        <v>0</v>
      </c>
      <c r="AI782" s="49">
        <v>0</v>
      </c>
      <c r="AJ782" s="49">
        <v>0</v>
      </c>
      <c r="AK782" s="49">
        <v>0</v>
      </c>
      <c r="AL782" s="49">
        <v>0</v>
      </c>
      <c r="AM782" s="49">
        <v>0</v>
      </c>
      <c r="AN782" s="49">
        <v>0</v>
      </c>
      <c r="AO782" s="49">
        <v>0</v>
      </c>
      <c r="AP782" s="49">
        <v>0</v>
      </c>
      <c r="AQ782" s="47" t="s">
        <v>4108</v>
      </c>
      <c r="AR782" s="48">
        <v>0</v>
      </c>
      <c r="AT782" s="46" t="s">
        <v>1651</v>
      </c>
      <c r="AU782" s="45">
        <v>1</v>
      </c>
      <c r="AV782" s="44" t="s">
        <v>4109</v>
      </c>
      <c r="AW782" s="43">
        <v>44285</v>
      </c>
      <c r="AX782" s="42">
        <v>39.736350000000002</v>
      </c>
      <c r="AY782" s="41">
        <v>15</v>
      </c>
      <c r="AZ782" s="40"/>
      <c r="BA782" s="40"/>
      <c r="BB782" s="40"/>
      <c r="BC782" s="40"/>
      <c r="BD782" s="40"/>
      <c r="BE782" s="40"/>
      <c r="BF782" s="39">
        <v>0</v>
      </c>
      <c r="BG782" s="38">
        <v>0</v>
      </c>
      <c r="BK782" s="37"/>
      <c r="BL782" s="37"/>
      <c r="BM782" s="37"/>
      <c r="BN782" s="32"/>
      <c r="BP782" s="36"/>
      <c r="BQ782" s="36"/>
      <c r="BR782" s="36"/>
      <c r="CE782" s="35">
        <f t="shared" si="139"/>
        <v>0</v>
      </c>
      <c r="CF782" s="33">
        <f t="shared" si="140"/>
        <v>0</v>
      </c>
      <c r="CG782" s="34">
        <f t="shared" si="141"/>
        <v>11.528359999999999</v>
      </c>
      <c r="CH782" s="33">
        <f t="shared" si="142"/>
        <v>0</v>
      </c>
    </row>
    <row r="783" spans="1:86" ht="165" customHeight="1" x14ac:dyDescent="0.25">
      <c r="A783" s="53">
        <v>0</v>
      </c>
      <c r="B783" s="52" t="s">
        <v>2683</v>
      </c>
      <c r="C783" s="51">
        <v>300000004605</v>
      </c>
      <c r="D783" s="51">
        <v>1020205546</v>
      </c>
      <c r="E783" s="50" t="s">
        <v>2951</v>
      </c>
      <c r="F783" s="48">
        <v>0</v>
      </c>
      <c r="G783" s="48">
        <v>0</v>
      </c>
      <c r="H783" s="48">
        <v>0</v>
      </c>
      <c r="I783" s="48">
        <v>0</v>
      </c>
      <c r="J783" s="48">
        <v>0</v>
      </c>
      <c r="K783" s="48">
        <v>0</v>
      </c>
      <c r="L783" s="48">
        <v>0</v>
      </c>
      <c r="M783" s="48">
        <v>0</v>
      </c>
      <c r="N783" s="48">
        <v>0</v>
      </c>
      <c r="O783" s="48">
        <f t="shared" si="135"/>
        <v>6.2811700000000004</v>
      </c>
      <c r="P783" s="48">
        <f t="shared" si="136"/>
        <v>6.2811700000000004</v>
      </c>
      <c r="Q783" s="48">
        <v>6.2811700000000004</v>
      </c>
      <c r="R783" s="48">
        <v>6.2811700000000004</v>
      </c>
      <c r="S783" s="48">
        <v>0</v>
      </c>
      <c r="T783" s="48">
        <v>0</v>
      </c>
      <c r="U783" s="48">
        <v>6.2811700000000004</v>
      </c>
      <c r="V783" s="48">
        <v>6.2811700000000004</v>
      </c>
      <c r="W783" s="48">
        <v>0</v>
      </c>
      <c r="X783" s="48">
        <v>0</v>
      </c>
      <c r="Y783" s="48">
        <v>0</v>
      </c>
      <c r="Z783" s="48">
        <v>0</v>
      </c>
      <c r="AA783" s="49">
        <f t="shared" si="137"/>
        <v>0</v>
      </c>
      <c r="AB783" s="49">
        <f t="shared" si="138"/>
        <v>0</v>
      </c>
      <c r="AC783" s="49">
        <v>0</v>
      </c>
      <c r="AD783" s="49">
        <v>0</v>
      </c>
      <c r="AE783" s="49">
        <v>0</v>
      </c>
      <c r="AF783" s="49">
        <v>0</v>
      </c>
      <c r="AG783" s="49">
        <v>0</v>
      </c>
      <c r="AH783" s="49">
        <v>0</v>
      </c>
      <c r="AI783" s="49">
        <v>0</v>
      </c>
      <c r="AJ783" s="49">
        <v>0</v>
      </c>
      <c r="AK783" s="49">
        <v>0</v>
      </c>
      <c r="AL783" s="49">
        <v>0</v>
      </c>
      <c r="AM783" s="49">
        <v>0</v>
      </c>
      <c r="AN783" s="49">
        <v>0</v>
      </c>
      <c r="AO783" s="49">
        <v>0</v>
      </c>
      <c r="AP783" s="49">
        <v>0</v>
      </c>
      <c r="AQ783" s="47" t="s">
        <v>4110</v>
      </c>
      <c r="AR783" s="48">
        <v>0</v>
      </c>
      <c r="AT783" s="46" t="s">
        <v>1443</v>
      </c>
      <c r="AU783" s="45">
        <v>0</v>
      </c>
      <c r="AV783" s="44" t="s">
        <v>4111</v>
      </c>
      <c r="AW783" s="43" t="s">
        <v>4112</v>
      </c>
      <c r="AX783" s="42" t="s">
        <v>3305</v>
      </c>
      <c r="AY783" s="41" t="s">
        <v>4113</v>
      </c>
      <c r="AZ783" s="40"/>
      <c r="BA783" s="40"/>
      <c r="BB783" s="40"/>
      <c r="BC783" s="40"/>
      <c r="BD783" s="40"/>
      <c r="BE783" s="40"/>
      <c r="BF783" s="39">
        <v>0</v>
      </c>
      <c r="BG783" s="38">
        <v>0</v>
      </c>
      <c r="BK783" s="37"/>
      <c r="BL783" s="37"/>
      <c r="BM783" s="37"/>
      <c r="BN783" s="32"/>
      <c r="BP783" s="36"/>
      <c r="BQ783" s="36"/>
      <c r="BR783" s="36"/>
      <c r="CE783" s="35">
        <f t="shared" si="139"/>
        <v>0</v>
      </c>
      <c r="CF783" s="33">
        <f t="shared" si="140"/>
        <v>0</v>
      </c>
      <c r="CG783" s="34">
        <f t="shared" si="141"/>
        <v>6.2811700000000004</v>
      </c>
      <c r="CH783" s="33">
        <f t="shared" si="142"/>
        <v>0</v>
      </c>
    </row>
    <row r="784" spans="1:86" ht="60" customHeight="1" x14ac:dyDescent="0.25">
      <c r="A784" s="53">
        <v>0</v>
      </c>
      <c r="B784" s="52">
        <v>0</v>
      </c>
      <c r="C784" s="51">
        <v>300000003775</v>
      </c>
      <c r="D784" s="51">
        <v>1020205009</v>
      </c>
      <c r="E784" s="50" t="s">
        <v>2952</v>
      </c>
      <c r="F784" s="48">
        <v>0</v>
      </c>
      <c r="G784" s="48">
        <v>0</v>
      </c>
      <c r="H784" s="48">
        <v>0</v>
      </c>
      <c r="I784" s="48">
        <v>0</v>
      </c>
      <c r="J784" s="48">
        <v>0</v>
      </c>
      <c r="K784" s="48">
        <v>0</v>
      </c>
      <c r="L784" s="48">
        <v>0</v>
      </c>
      <c r="M784" s="48">
        <v>0</v>
      </c>
      <c r="N784" s="48">
        <v>0</v>
      </c>
      <c r="O784" s="48">
        <f t="shared" si="135"/>
        <v>76.96099199999999</v>
      </c>
      <c r="P784" s="48">
        <f t="shared" si="136"/>
        <v>64.134159999999994</v>
      </c>
      <c r="Q784" s="48">
        <v>0</v>
      </c>
      <c r="R784" s="48">
        <v>0</v>
      </c>
      <c r="S784" s="48">
        <v>0</v>
      </c>
      <c r="T784" s="48">
        <v>0</v>
      </c>
      <c r="U784" s="48">
        <v>0</v>
      </c>
      <c r="V784" s="48">
        <v>0</v>
      </c>
      <c r="W784" s="48">
        <v>0</v>
      </c>
      <c r="X784" s="48">
        <v>0</v>
      </c>
      <c r="Y784" s="48">
        <v>76.96099199999999</v>
      </c>
      <c r="Z784" s="48">
        <v>64.134159999999994</v>
      </c>
      <c r="AA784" s="49">
        <f t="shared" si="137"/>
        <v>0</v>
      </c>
      <c r="AB784" s="49">
        <f t="shared" si="138"/>
        <v>0</v>
      </c>
      <c r="AC784" s="49">
        <v>0</v>
      </c>
      <c r="AD784" s="49">
        <v>0</v>
      </c>
      <c r="AE784" s="49">
        <v>0</v>
      </c>
      <c r="AF784" s="49">
        <v>0</v>
      </c>
      <c r="AG784" s="49">
        <v>0</v>
      </c>
      <c r="AH784" s="49">
        <v>0</v>
      </c>
      <c r="AI784" s="49">
        <v>0</v>
      </c>
      <c r="AJ784" s="49">
        <v>0</v>
      </c>
      <c r="AK784" s="49">
        <v>0</v>
      </c>
      <c r="AL784" s="49">
        <v>0</v>
      </c>
      <c r="AM784" s="49">
        <v>0</v>
      </c>
      <c r="AN784" s="49">
        <v>0</v>
      </c>
      <c r="AO784" s="49">
        <v>0</v>
      </c>
      <c r="AP784" s="49">
        <v>0</v>
      </c>
      <c r="AQ784" s="47" t="s">
        <v>4114</v>
      </c>
      <c r="AR784" s="48">
        <v>0</v>
      </c>
      <c r="AT784" s="46" t="s">
        <v>1443</v>
      </c>
      <c r="AU784" s="45">
        <v>0</v>
      </c>
      <c r="AV784" s="44" t="s">
        <v>4115</v>
      </c>
      <c r="AW784" s="43">
        <v>43672</v>
      </c>
      <c r="AX784" s="42">
        <v>0.45833000000000002</v>
      </c>
      <c r="AY784" s="41">
        <v>6</v>
      </c>
      <c r="AZ784" s="40"/>
      <c r="BA784" s="40"/>
      <c r="BB784" s="40"/>
      <c r="BC784" s="40"/>
      <c r="BD784" s="40"/>
      <c r="BE784" s="40"/>
      <c r="BF784" s="39">
        <v>0</v>
      </c>
      <c r="BG784" s="38">
        <v>0</v>
      </c>
      <c r="BK784" s="37"/>
      <c r="BL784" s="37"/>
      <c r="BM784" s="37"/>
      <c r="BN784" s="32"/>
      <c r="BP784" s="36"/>
      <c r="BQ784" s="36"/>
      <c r="BR784" s="36"/>
      <c r="CE784" s="35">
        <f t="shared" si="139"/>
        <v>0</v>
      </c>
      <c r="CF784" s="33">
        <f t="shared" si="140"/>
        <v>0</v>
      </c>
      <c r="CG784" s="34">
        <f t="shared" si="141"/>
        <v>0</v>
      </c>
      <c r="CH784" s="33">
        <f t="shared" si="142"/>
        <v>0</v>
      </c>
    </row>
    <row r="785" spans="1:86" ht="60" customHeight="1" x14ac:dyDescent="0.25">
      <c r="A785" s="53">
        <v>0</v>
      </c>
      <c r="B785" s="52">
        <v>0</v>
      </c>
      <c r="C785" s="51">
        <v>300000004643</v>
      </c>
      <c r="D785" s="51">
        <v>1020004058</v>
      </c>
      <c r="E785" s="50" t="s">
        <v>2953</v>
      </c>
      <c r="F785" s="48">
        <v>0</v>
      </c>
      <c r="G785" s="48">
        <v>0</v>
      </c>
      <c r="H785" s="48">
        <v>0</v>
      </c>
      <c r="I785" s="48">
        <v>0</v>
      </c>
      <c r="J785" s="48">
        <v>0</v>
      </c>
      <c r="K785" s="48">
        <v>0</v>
      </c>
      <c r="L785" s="48">
        <v>0</v>
      </c>
      <c r="M785" s="48">
        <v>0</v>
      </c>
      <c r="N785" s="48">
        <v>0</v>
      </c>
      <c r="O785" s="48">
        <f t="shared" si="135"/>
        <v>218.32076199999997</v>
      </c>
      <c r="P785" s="48">
        <f t="shared" si="136"/>
        <v>182.41161999999997</v>
      </c>
      <c r="Q785" s="48">
        <v>141.62409599999998</v>
      </c>
      <c r="R785" s="48">
        <v>118.02007999999999</v>
      </c>
      <c r="S785" s="48">
        <v>0</v>
      </c>
      <c r="T785" s="48">
        <v>0</v>
      </c>
      <c r="U785" s="48">
        <v>0</v>
      </c>
      <c r="V785" s="48">
        <v>0</v>
      </c>
      <c r="W785" s="48">
        <v>0</v>
      </c>
      <c r="X785" s="48">
        <v>0</v>
      </c>
      <c r="Y785" s="48">
        <v>68.120087999999996</v>
      </c>
      <c r="Z785" s="48">
        <v>56.766739999999999</v>
      </c>
      <c r="AA785" s="49">
        <f t="shared" si="137"/>
        <v>8.5765779999999996</v>
      </c>
      <c r="AB785" s="49">
        <f t="shared" si="138"/>
        <v>7.6248000000000005</v>
      </c>
      <c r="AC785" s="49">
        <v>0</v>
      </c>
      <c r="AD785" s="49">
        <v>0</v>
      </c>
      <c r="AE785" s="49">
        <v>0</v>
      </c>
      <c r="AF785" s="49">
        <v>0</v>
      </c>
      <c r="AG785" s="49">
        <v>5.7106680000000001</v>
      </c>
      <c r="AH785" s="49">
        <v>4.7588900000000001</v>
      </c>
      <c r="AI785" s="49">
        <v>0</v>
      </c>
      <c r="AJ785" s="49">
        <v>0</v>
      </c>
      <c r="AK785" s="49">
        <v>0</v>
      </c>
      <c r="AL785" s="49">
        <v>0</v>
      </c>
      <c r="AM785" s="49">
        <v>0</v>
      </c>
      <c r="AN785" s="49">
        <v>0</v>
      </c>
      <c r="AO785" s="49">
        <v>0</v>
      </c>
      <c r="AP785" s="49">
        <v>2.86591</v>
      </c>
      <c r="AQ785" s="47" t="s">
        <v>4116</v>
      </c>
      <c r="AR785" s="48">
        <v>0</v>
      </c>
      <c r="AT785" s="46" t="s">
        <v>1443</v>
      </c>
      <c r="AU785" s="45">
        <v>0</v>
      </c>
      <c r="AV785" s="44" t="s">
        <v>4117</v>
      </c>
      <c r="AW785" s="43">
        <v>43411</v>
      </c>
      <c r="AX785" s="42">
        <v>0.45833000000000002</v>
      </c>
      <c r="AY785" s="41">
        <v>15</v>
      </c>
      <c r="AZ785" s="40"/>
      <c r="BA785" s="40"/>
      <c r="BB785" s="40"/>
      <c r="BC785" s="40"/>
      <c r="BD785" s="40"/>
      <c r="BE785" s="40"/>
      <c r="BF785" s="39">
        <v>0</v>
      </c>
      <c r="BG785" s="38">
        <v>0</v>
      </c>
      <c r="BK785" s="37"/>
      <c r="BL785" s="37"/>
      <c r="BM785" s="37"/>
      <c r="BN785" s="32"/>
      <c r="BP785" s="36"/>
      <c r="BQ785" s="36"/>
      <c r="BR785" s="36"/>
      <c r="CE785" s="35">
        <f t="shared" si="139"/>
        <v>118.02007999999999</v>
      </c>
      <c r="CF785" s="33">
        <f t="shared" si="140"/>
        <v>0</v>
      </c>
      <c r="CG785" s="34">
        <f t="shared" si="141"/>
        <v>0</v>
      </c>
      <c r="CH785" s="33">
        <f t="shared" si="142"/>
        <v>0</v>
      </c>
    </row>
    <row r="786" spans="1:86" ht="60" customHeight="1" x14ac:dyDescent="0.25">
      <c r="A786" s="53">
        <v>0</v>
      </c>
      <c r="B786" s="52">
        <v>0</v>
      </c>
      <c r="C786" s="51">
        <v>300000004691</v>
      </c>
      <c r="D786" s="51">
        <v>1020204302</v>
      </c>
      <c r="E786" s="50" t="s">
        <v>2954</v>
      </c>
      <c r="F786" s="48">
        <v>0</v>
      </c>
      <c r="G786" s="48">
        <v>0</v>
      </c>
      <c r="H786" s="48">
        <v>0</v>
      </c>
      <c r="I786" s="48">
        <v>0</v>
      </c>
      <c r="J786" s="48">
        <v>0</v>
      </c>
      <c r="K786" s="48">
        <v>0</v>
      </c>
      <c r="L786" s="48">
        <v>0</v>
      </c>
      <c r="M786" s="48">
        <v>0</v>
      </c>
      <c r="N786" s="48">
        <v>0</v>
      </c>
      <c r="O786" s="48">
        <f t="shared" si="135"/>
        <v>16.225704</v>
      </c>
      <c r="P786" s="48">
        <f t="shared" si="136"/>
        <v>13.521420000000001</v>
      </c>
      <c r="Q786" s="48">
        <v>0</v>
      </c>
      <c r="R786" s="48">
        <v>0</v>
      </c>
      <c r="S786" s="48">
        <v>0</v>
      </c>
      <c r="T786" s="48">
        <v>0</v>
      </c>
      <c r="U786" s="48">
        <v>0</v>
      </c>
      <c r="V786" s="48">
        <v>0</v>
      </c>
      <c r="W786" s="48">
        <v>0</v>
      </c>
      <c r="X786" s="48">
        <v>0</v>
      </c>
      <c r="Y786" s="48">
        <v>16.225704</v>
      </c>
      <c r="Z786" s="48">
        <v>13.521420000000001</v>
      </c>
      <c r="AA786" s="49">
        <f t="shared" si="137"/>
        <v>0</v>
      </c>
      <c r="AB786" s="49">
        <f t="shared" si="138"/>
        <v>0</v>
      </c>
      <c r="AC786" s="49">
        <v>0</v>
      </c>
      <c r="AD786" s="49">
        <v>0</v>
      </c>
      <c r="AE786" s="49">
        <v>0</v>
      </c>
      <c r="AF786" s="49">
        <v>0</v>
      </c>
      <c r="AG786" s="49">
        <v>0</v>
      </c>
      <c r="AH786" s="49">
        <v>0</v>
      </c>
      <c r="AI786" s="49">
        <v>0</v>
      </c>
      <c r="AJ786" s="49">
        <v>0</v>
      </c>
      <c r="AK786" s="49">
        <v>0</v>
      </c>
      <c r="AL786" s="49">
        <v>0</v>
      </c>
      <c r="AM786" s="49">
        <v>0</v>
      </c>
      <c r="AN786" s="49">
        <v>0</v>
      </c>
      <c r="AO786" s="49">
        <v>0</v>
      </c>
      <c r="AP786" s="49">
        <v>0</v>
      </c>
      <c r="AQ786" s="47" t="s">
        <v>4118</v>
      </c>
      <c r="AR786" s="48">
        <v>0</v>
      </c>
      <c r="AT786" s="46" t="s">
        <v>1443</v>
      </c>
      <c r="AU786" s="45">
        <v>0</v>
      </c>
      <c r="AV786" s="44" t="s">
        <v>4119</v>
      </c>
      <c r="AW786" s="43">
        <v>43487</v>
      </c>
      <c r="AX786" s="42">
        <v>0.45833000000000002</v>
      </c>
      <c r="AY786" s="41">
        <v>15</v>
      </c>
      <c r="AZ786" s="40"/>
      <c r="BA786" s="40"/>
      <c r="BB786" s="40"/>
      <c r="BC786" s="40"/>
      <c r="BD786" s="40"/>
      <c r="BE786" s="40"/>
      <c r="BF786" s="39">
        <v>0</v>
      </c>
      <c r="BG786" s="38">
        <v>0</v>
      </c>
      <c r="BK786" s="37"/>
      <c r="BL786" s="37"/>
      <c r="BM786" s="37"/>
      <c r="BN786" s="32"/>
      <c r="BP786" s="36"/>
      <c r="BQ786" s="36"/>
      <c r="BR786" s="36"/>
      <c r="CE786" s="35">
        <f t="shared" si="139"/>
        <v>0</v>
      </c>
      <c r="CF786" s="33">
        <f t="shared" si="140"/>
        <v>0</v>
      </c>
      <c r="CG786" s="34">
        <f t="shared" si="141"/>
        <v>0</v>
      </c>
      <c r="CH786" s="33">
        <f t="shared" si="142"/>
        <v>0</v>
      </c>
    </row>
    <row r="787" spans="1:86" ht="60" customHeight="1" x14ac:dyDescent="0.25">
      <c r="A787" s="53">
        <v>0</v>
      </c>
      <c r="B787" s="52">
        <v>0</v>
      </c>
      <c r="C787" s="51">
        <v>300000004689</v>
      </c>
      <c r="D787" s="51">
        <v>1020206891</v>
      </c>
      <c r="E787" s="50" t="s">
        <v>2955</v>
      </c>
      <c r="F787" s="48">
        <v>0</v>
      </c>
      <c r="G787" s="48">
        <v>0</v>
      </c>
      <c r="H787" s="48">
        <v>0</v>
      </c>
      <c r="I787" s="48">
        <v>0</v>
      </c>
      <c r="J787" s="48">
        <v>0</v>
      </c>
      <c r="K787" s="48">
        <v>0</v>
      </c>
      <c r="L787" s="48">
        <v>0</v>
      </c>
      <c r="M787" s="48">
        <v>0</v>
      </c>
      <c r="N787" s="48">
        <v>0</v>
      </c>
      <c r="O787" s="48">
        <f t="shared" si="135"/>
        <v>719.76327599999991</v>
      </c>
      <c r="P787" s="48">
        <f t="shared" si="136"/>
        <v>601.37745000000007</v>
      </c>
      <c r="Q787" s="48">
        <v>574.82712000000004</v>
      </c>
      <c r="R787" s="48">
        <v>479.02260000000001</v>
      </c>
      <c r="S787" s="48">
        <v>0</v>
      </c>
      <c r="T787" s="48">
        <v>0</v>
      </c>
      <c r="U787" s="48">
        <v>0</v>
      </c>
      <c r="V787" s="48">
        <v>0</v>
      </c>
      <c r="W787" s="48">
        <v>32.730107999999994</v>
      </c>
      <c r="X787" s="48">
        <v>27.275089999999999</v>
      </c>
      <c r="Y787" s="48">
        <v>85.985748000000001</v>
      </c>
      <c r="Z787" s="48">
        <v>71.654790000000006</v>
      </c>
      <c r="AA787" s="49">
        <f t="shared" si="137"/>
        <v>26.220299999999998</v>
      </c>
      <c r="AB787" s="49">
        <f t="shared" si="138"/>
        <v>23.424969999999998</v>
      </c>
      <c r="AC787" s="49">
        <v>0</v>
      </c>
      <c r="AD787" s="49">
        <v>0</v>
      </c>
      <c r="AE787" s="49">
        <v>0</v>
      </c>
      <c r="AF787" s="49">
        <v>0</v>
      </c>
      <c r="AG787" s="49">
        <v>16.771979999999999</v>
      </c>
      <c r="AH787" s="49">
        <v>13.976649999999999</v>
      </c>
      <c r="AI787" s="49">
        <v>0</v>
      </c>
      <c r="AJ787" s="49">
        <v>0</v>
      </c>
      <c r="AK787" s="49">
        <v>0</v>
      </c>
      <c r="AL787" s="49">
        <v>0</v>
      </c>
      <c r="AM787" s="49">
        <v>0</v>
      </c>
      <c r="AN787" s="49">
        <v>0</v>
      </c>
      <c r="AO787" s="49">
        <v>0</v>
      </c>
      <c r="AP787" s="49">
        <v>9.4483199999999989</v>
      </c>
      <c r="AQ787" s="47" t="s">
        <v>4120</v>
      </c>
      <c r="AR787" s="48">
        <v>0</v>
      </c>
      <c r="AT787" s="46" t="s">
        <v>1443</v>
      </c>
      <c r="AU787" s="45">
        <v>0</v>
      </c>
      <c r="AV787" s="44" t="s">
        <v>4121</v>
      </c>
      <c r="AW787" s="43" t="s">
        <v>4122</v>
      </c>
      <c r="AX787" s="42" t="s">
        <v>3250</v>
      </c>
      <c r="AY787" s="41" t="s">
        <v>1444</v>
      </c>
      <c r="AZ787" s="40"/>
      <c r="BA787" s="40"/>
      <c r="BB787" s="40"/>
      <c r="BC787" s="40"/>
      <c r="BD787" s="40"/>
      <c r="BE787" s="40"/>
      <c r="BF787" s="39">
        <v>0</v>
      </c>
      <c r="BG787" s="38">
        <v>0</v>
      </c>
      <c r="BK787" s="37"/>
      <c r="BL787" s="37"/>
      <c r="BM787" s="37"/>
      <c r="BN787" s="32"/>
      <c r="BP787" s="36"/>
      <c r="BQ787" s="36"/>
      <c r="BR787" s="36"/>
      <c r="CE787" s="35">
        <f t="shared" si="139"/>
        <v>479.02260000000001</v>
      </c>
      <c r="CF787" s="33">
        <f t="shared" si="140"/>
        <v>0</v>
      </c>
      <c r="CG787" s="34">
        <f t="shared" si="141"/>
        <v>0</v>
      </c>
      <c r="CH787" s="33">
        <f t="shared" si="142"/>
        <v>0</v>
      </c>
    </row>
    <row r="788" spans="1:86" ht="60" customHeight="1" x14ac:dyDescent="0.25">
      <c r="A788" s="53">
        <v>0</v>
      </c>
      <c r="B788" s="52">
        <v>0</v>
      </c>
      <c r="C788" s="51">
        <v>300000004583</v>
      </c>
      <c r="D788" s="51">
        <v>1020304523</v>
      </c>
      <c r="E788" s="50" t="s">
        <v>2956</v>
      </c>
      <c r="F788" s="48">
        <v>0</v>
      </c>
      <c r="G788" s="48">
        <v>0</v>
      </c>
      <c r="H788" s="48">
        <v>0</v>
      </c>
      <c r="I788" s="48">
        <v>0</v>
      </c>
      <c r="J788" s="48">
        <v>0</v>
      </c>
      <c r="K788" s="48">
        <v>0</v>
      </c>
      <c r="L788" s="48">
        <v>0</v>
      </c>
      <c r="M788" s="48">
        <v>0</v>
      </c>
      <c r="N788" s="48">
        <v>0</v>
      </c>
      <c r="O788" s="48">
        <f t="shared" si="135"/>
        <v>135.18965999999998</v>
      </c>
      <c r="P788" s="48">
        <f t="shared" si="136"/>
        <v>112.97836</v>
      </c>
      <c r="Q788" s="48">
        <v>76.284959999999998</v>
      </c>
      <c r="R788" s="48">
        <v>63.570799999999998</v>
      </c>
      <c r="S788" s="48">
        <v>0</v>
      </c>
      <c r="T788" s="48">
        <v>0</v>
      </c>
      <c r="U788" s="48">
        <v>0</v>
      </c>
      <c r="V788" s="48">
        <v>0</v>
      </c>
      <c r="W788" s="48">
        <v>0</v>
      </c>
      <c r="X788" s="48">
        <v>0</v>
      </c>
      <c r="Y788" s="48">
        <v>53.553649999999998</v>
      </c>
      <c r="Z788" s="48">
        <v>44.628039999999999</v>
      </c>
      <c r="AA788" s="49">
        <f t="shared" si="137"/>
        <v>5.3510499999999999</v>
      </c>
      <c r="AB788" s="49">
        <f t="shared" si="138"/>
        <v>4.7795199999999998</v>
      </c>
      <c r="AC788" s="49">
        <v>0</v>
      </c>
      <c r="AD788" s="49">
        <v>0</v>
      </c>
      <c r="AE788" s="49">
        <v>0</v>
      </c>
      <c r="AF788" s="49">
        <v>0</v>
      </c>
      <c r="AG788" s="49">
        <v>3.4291800000000001</v>
      </c>
      <c r="AH788" s="49">
        <v>2.85765</v>
      </c>
      <c r="AI788" s="49">
        <v>0</v>
      </c>
      <c r="AJ788" s="49">
        <v>0</v>
      </c>
      <c r="AK788" s="49">
        <v>0</v>
      </c>
      <c r="AL788" s="49">
        <v>0</v>
      </c>
      <c r="AM788" s="49">
        <v>0</v>
      </c>
      <c r="AN788" s="49">
        <v>0</v>
      </c>
      <c r="AO788" s="49">
        <v>0</v>
      </c>
      <c r="AP788" s="49">
        <v>1.92187</v>
      </c>
      <c r="AQ788" s="47" t="s">
        <v>4123</v>
      </c>
      <c r="AR788" s="48">
        <v>0</v>
      </c>
      <c r="AT788" s="46" t="s">
        <v>1443</v>
      </c>
      <c r="AU788" s="45">
        <v>0</v>
      </c>
      <c r="AV788" s="44" t="s">
        <v>4124</v>
      </c>
      <c r="AW788" s="43">
        <v>43557</v>
      </c>
      <c r="AX788" s="42">
        <v>0.45833000000000002</v>
      </c>
      <c r="AY788" s="41">
        <v>15</v>
      </c>
      <c r="AZ788" s="40"/>
      <c r="BA788" s="40"/>
      <c r="BB788" s="40"/>
      <c r="BC788" s="40"/>
      <c r="BD788" s="40"/>
      <c r="BE788" s="40"/>
      <c r="BF788" s="39">
        <v>0</v>
      </c>
      <c r="BG788" s="38">
        <v>0</v>
      </c>
      <c r="BK788" s="37"/>
      <c r="BL788" s="37"/>
      <c r="BM788" s="37"/>
      <c r="BN788" s="32"/>
      <c r="BP788" s="36"/>
      <c r="BQ788" s="36"/>
      <c r="BR788" s="36"/>
      <c r="CE788" s="35">
        <f t="shared" si="139"/>
        <v>63.570799999999998</v>
      </c>
      <c r="CF788" s="33">
        <f t="shared" si="140"/>
        <v>0</v>
      </c>
      <c r="CG788" s="34">
        <f t="shared" si="141"/>
        <v>0</v>
      </c>
      <c r="CH788" s="33">
        <f t="shared" si="142"/>
        <v>0</v>
      </c>
    </row>
    <row r="789" spans="1:86" ht="45" customHeight="1" x14ac:dyDescent="0.25">
      <c r="A789" s="53">
        <v>0</v>
      </c>
      <c r="B789" s="52">
        <v>0</v>
      </c>
      <c r="C789" s="51">
        <v>300000004634</v>
      </c>
      <c r="D789" s="51">
        <v>1020204854</v>
      </c>
      <c r="E789" s="50" t="s">
        <v>2957</v>
      </c>
      <c r="F789" s="48">
        <v>0</v>
      </c>
      <c r="G789" s="48">
        <v>0</v>
      </c>
      <c r="H789" s="48">
        <v>0</v>
      </c>
      <c r="I789" s="48">
        <v>0</v>
      </c>
      <c r="J789" s="48">
        <v>0</v>
      </c>
      <c r="K789" s="48">
        <v>0</v>
      </c>
      <c r="L789" s="48">
        <v>0</v>
      </c>
      <c r="M789" s="48">
        <v>0</v>
      </c>
      <c r="N789" s="48">
        <v>0</v>
      </c>
      <c r="O789" s="48">
        <f t="shared" si="135"/>
        <v>76.96099199999999</v>
      </c>
      <c r="P789" s="48">
        <f t="shared" si="136"/>
        <v>64.134159999999994</v>
      </c>
      <c r="Q789" s="48">
        <v>0</v>
      </c>
      <c r="R789" s="48">
        <v>0</v>
      </c>
      <c r="S789" s="48">
        <v>0</v>
      </c>
      <c r="T789" s="48">
        <v>0</v>
      </c>
      <c r="U789" s="48">
        <v>0</v>
      </c>
      <c r="V789" s="48">
        <v>0</v>
      </c>
      <c r="W789" s="48">
        <v>0</v>
      </c>
      <c r="X789" s="48">
        <v>0</v>
      </c>
      <c r="Y789" s="48">
        <v>76.96099199999999</v>
      </c>
      <c r="Z789" s="48">
        <v>64.134159999999994</v>
      </c>
      <c r="AA789" s="49">
        <f t="shared" si="137"/>
        <v>0</v>
      </c>
      <c r="AB789" s="49">
        <f t="shared" si="138"/>
        <v>0</v>
      </c>
      <c r="AC789" s="49">
        <v>0</v>
      </c>
      <c r="AD789" s="49">
        <v>0</v>
      </c>
      <c r="AE789" s="49">
        <v>0</v>
      </c>
      <c r="AF789" s="49">
        <v>0</v>
      </c>
      <c r="AG789" s="49">
        <v>0</v>
      </c>
      <c r="AH789" s="49">
        <v>0</v>
      </c>
      <c r="AI789" s="49">
        <v>0</v>
      </c>
      <c r="AJ789" s="49">
        <v>0</v>
      </c>
      <c r="AK789" s="49">
        <v>0</v>
      </c>
      <c r="AL789" s="49">
        <v>0</v>
      </c>
      <c r="AM789" s="49">
        <v>0</v>
      </c>
      <c r="AN789" s="49">
        <v>0</v>
      </c>
      <c r="AO789" s="49">
        <v>0</v>
      </c>
      <c r="AP789" s="49">
        <v>0</v>
      </c>
      <c r="AQ789" s="47" t="s">
        <v>4125</v>
      </c>
      <c r="AR789" s="48">
        <v>0</v>
      </c>
      <c r="AT789" s="46" t="s">
        <v>1443</v>
      </c>
      <c r="AU789" s="45">
        <v>0</v>
      </c>
      <c r="AV789" s="44" t="s">
        <v>4126</v>
      </c>
      <c r="AW789" s="43">
        <v>43672</v>
      </c>
      <c r="AX789" s="42">
        <v>0.45833000000000002</v>
      </c>
      <c r="AY789" s="41">
        <v>15</v>
      </c>
      <c r="AZ789" s="40"/>
      <c r="BA789" s="40"/>
      <c r="BB789" s="40"/>
      <c r="BC789" s="40"/>
      <c r="BD789" s="40"/>
      <c r="BE789" s="40"/>
      <c r="BF789" s="39">
        <v>0</v>
      </c>
      <c r="BG789" s="38">
        <v>0</v>
      </c>
      <c r="BK789" s="37"/>
      <c r="BL789" s="37"/>
      <c r="BM789" s="37"/>
      <c r="BN789" s="32"/>
      <c r="BP789" s="36"/>
      <c r="BQ789" s="36"/>
      <c r="BR789" s="36"/>
      <c r="CE789" s="35">
        <f t="shared" si="139"/>
        <v>0</v>
      </c>
      <c r="CF789" s="33">
        <f t="shared" si="140"/>
        <v>0</v>
      </c>
      <c r="CG789" s="34">
        <f t="shared" si="141"/>
        <v>0</v>
      </c>
      <c r="CH789" s="33">
        <f t="shared" si="142"/>
        <v>0</v>
      </c>
    </row>
    <row r="790" spans="1:86" ht="60" customHeight="1" x14ac:dyDescent="0.25">
      <c r="A790" s="53">
        <v>0</v>
      </c>
      <c r="B790" s="52">
        <v>0</v>
      </c>
      <c r="C790" s="51">
        <v>300000004690</v>
      </c>
      <c r="D790" s="51">
        <v>1020207318</v>
      </c>
      <c r="E790" s="50" t="s">
        <v>2958</v>
      </c>
      <c r="F790" s="48">
        <v>0</v>
      </c>
      <c r="G790" s="48">
        <v>0</v>
      </c>
      <c r="H790" s="48">
        <v>0</v>
      </c>
      <c r="I790" s="48">
        <v>0</v>
      </c>
      <c r="J790" s="48">
        <v>0</v>
      </c>
      <c r="K790" s="48">
        <v>0</v>
      </c>
      <c r="L790" s="48">
        <v>0</v>
      </c>
      <c r="M790" s="48">
        <v>0</v>
      </c>
      <c r="N790" s="48">
        <v>0</v>
      </c>
      <c r="O790" s="48">
        <f t="shared" si="135"/>
        <v>718.708122</v>
      </c>
      <c r="P790" s="48">
        <f t="shared" si="136"/>
        <v>600.49585000000002</v>
      </c>
      <c r="Q790" s="48">
        <v>573.41965200000004</v>
      </c>
      <c r="R790" s="48">
        <v>477.84971000000002</v>
      </c>
      <c r="S790" s="48">
        <v>0</v>
      </c>
      <c r="T790" s="48">
        <v>0</v>
      </c>
      <c r="U790" s="48">
        <v>0</v>
      </c>
      <c r="V790" s="48">
        <v>0</v>
      </c>
      <c r="W790" s="48">
        <v>32.730107999999994</v>
      </c>
      <c r="X790" s="48">
        <v>27.275089999999999</v>
      </c>
      <c r="Y790" s="48">
        <v>86.351891999999992</v>
      </c>
      <c r="Z790" s="48">
        <v>71.959909999999994</v>
      </c>
      <c r="AA790" s="49">
        <f t="shared" si="137"/>
        <v>26.206469999999999</v>
      </c>
      <c r="AB790" s="49">
        <f t="shared" si="138"/>
        <v>23.41114</v>
      </c>
      <c r="AC790" s="49">
        <v>0</v>
      </c>
      <c r="AD790" s="49">
        <v>0</v>
      </c>
      <c r="AE790" s="49">
        <v>0</v>
      </c>
      <c r="AF790" s="49">
        <v>0</v>
      </c>
      <c r="AG790" s="49">
        <v>16.771979999999999</v>
      </c>
      <c r="AH790" s="49">
        <v>13.976649999999999</v>
      </c>
      <c r="AI790" s="49">
        <v>0</v>
      </c>
      <c r="AJ790" s="49">
        <v>0</v>
      </c>
      <c r="AK790" s="49">
        <v>0</v>
      </c>
      <c r="AL790" s="49">
        <v>0</v>
      </c>
      <c r="AM790" s="49">
        <v>0</v>
      </c>
      <c r="AN790" s="49">
        <v>0</v>
      </c>
      <c r="AO790" s="49">
        <v>0</v>
      </c>
      <c r="AP790" s="49">
        <v>9.4344900000000003</v>
      </c>
      <c r="AQ790" s="47" t="s">
        <v>4127</v>
      </c>
      <c r="AR790" s="48">
        <v>0</v>
      </c>
      <c r="AT790" s="46" t="s">
        <v>1443</v>
      </c>
      <c r="AU790" s="45">
        <v>0</v>
      </c>
      <c r="AV790" s="44" t="s">
        <v>4128</v>
      </c>
      <c r="AW790" s="43">
        <v>44681</v>
      </c>
      <c r="AX790" s="42">
        <v>0.45833000000000002</v>
      </c>
      <c r="AY790" s="41">
        <v>15</v>
      </c>
      <c r="AZ790" s="40"/>
      <c r="BA790" s="40"/>
      <c r="BB790" s="40"/>
      <c r="BC790" s="40"/>
      <c r="BD790" s="40"/>
      <c r="BE790" s="40"/>
      <c r="BF790" s="39">
        <v>0</v>
      </c>
      <c r="BG790" s="38">
        <v>0</v>
      </c>
      <c r="BK790" s="37"/>
      <c r="BL790" s="37"/>
      <c r="BM790" s="37"/>
      <c r="BN790" s="32"/>
      <c r="BP790" s="36"/>
      <c r="BQ790" s="36"/>
      <c r="BR790" s="36"/>
      <c r="CE790" s="35">
        <f t="shared" si="139"/>
        <v>477.84971000000002</v>
      </c>
      <c r="CF790" s="33">
        <f t="shared" si="140"/>
        <v>0</v>
      </c>
      <c r="CG790" s="34">
        <f t="shared" si="141"/>
        <v>0</v>
      </c>
      <c r="CH790" s="33">
        <f t="shared" si="142"/>
        <v>0</v>
      </c>
    </row>
    <row r="791" spans="1:86" ht="30" customHeight="1" x14ac:dyDescent="0.25">
      <c r="A791" s="53">
        <v>0</v>
      </c>
      <c r="B791" s="52" t="s">
        <v>2683</v>
      </c>
      <c r="C791" s="51">
        <v>300000004671</v>
      </c>
      <c r="D791" s="51">
        <v>1020207699</v>
      </c>
      <c r="E791" s="50" t="s">
        <v>2959</v>
      </c>
      <c r="F791" s="48">
        <v>0</v>
      </c>
      <c r="G791" s="48">
        <v>0</v>
      </c>
      <c r="H791" s="48">
        <v>0</v>
      </c>
      <c r="I791" s="48">
        <v>0</v>
      </c>
      <c r="J791" s="48">
        <v>0</v>
      </c>
      <c r="K791" s="48">
        <v>0</v>
      </c>
      <c r="L791" s="48">
        <v>0</v>
      </c>
      <c r="M791" s="48">
        <v>0</v>
      </c>
      <c r="N791" s="48">
        <v>0</v>
      </c>
      <c r="O791" s="48">
        <f t="shared" si="135"/>
        <v>46.236310000000003</v>
      </c>
      <c r="P791" s="48">
        <f t="shared" si="136"/>
        <v>46.236310000000003</v>
      </c>
      <c r="Q791" s="48">
        <v>46.236310000000003</v>
      </c>
      <c r="R791" s="48">
        <v>46.236310000000003</v>
      </c>
      <c r="S791" s="48">
        <v>0</v>
      </c>
      <c r="T791" s="48">
        <v>0</v>
      </c>
      <c r="U791" s="48">
        <v>46.236310000000003</v>
      </c>
      <c r="V791" s="48">
        <v>46.236310000000003</v>
      </c>
      <c r="W791" s="48">
        <v>0</v>
      </c>
      <c r="X791" s="48">
        <v>0</v>
      </c>
      <c r="Y791" s="48">
        <v>0</v>
      </c>
      <c r="Z791" s="48">
        <v>0</v>
      </c>
      <c r="AA791" s="49">
        <f t="shared" si="137"/>
        <v>0</v>
      </c>
      <c r="AB791" s="49">
        <f t="shared" si="138"/>
        <v>0</v>
      </c>
      <c r="AC791" s="49">
        <v>0</v>
      </c>
      <c r="AD791" s="49">
        <v>0</v>
      </c>
      <c r="AE791" s="49">
        <v>0</v>
      </c>
      <c r="AF791" s="49">
        <v>0</v>
      </c>
      <c r="AG791" s="49">
        <v>0</v>
      </c>
      <c r="AH791" s="49">
        <v>0</v>
      </c>
      <c r="AI791" s="49">
        <v>0</v>
      </c>
      <c r="AJ791" s="49">
        <v>0</v>
      </c>
      <c r="AK791" s="49">
        <v>0</v>
      </c>
      <c r="AL791" s="49">
        <v>0</v>
      </c>
      <c r="AM791" s="49">
        <v>0</v>
      </c>
      <c r="AN791" s="49">
        <v>0</v>
      </c>
      <c r="AO791" s="49">
        <v>0</v>
      </c>
      <c r="AP791" s="49">
        <v>0</v>
      </c>
      <c r="AQ791" s="47" t="s">
        <v>4129</v>
      </c>
      <c r="AR791" s="48">
        <v>0</v>
      </c>
      <c r="AT791" s="46" t="s">
        <v>4130</v>
      </c>
      <c r="AU791" s="45">
        <v>1</v>
      </c>
      <c r="AV791" s="44" t="s">
        <v>4131</v>
      </c>
      <c r="AW791" s="43">
        <v>44902</v>
      </c>
      <c r="AX791" s="42">
        <v>36.92</v>
      </c>
      <c r="AY791" s="41">
        <v>10</v>
      </c>
      <c r="AZ791" s="40"/>
      <c r="BA791" s="40"/>
      <c r="BB791" s="40"/>
      <c r="BC791" s="40"/>
      <c r="BD791" s="40"/>
      <c r="BE791" s="40"/>
      <c r="BF791" s="39">
        <v>0</v>
      </c>
      <c r="BG791" s="38">
        <v>0</v>
      </c>
      <c r="BK791" s="37"/>
      <c r="BL791" s="37"/>
      <c r="BM791" s="37"/>
      <c r="BN791" s="32"/>
      <c r="BP791" s="36"/>
      <c r="BQ791" s="36"/>
      <c r="BR791" s="36"/>
      <c r="CE791" s="35">
        <f t="shared" si="139"/>
        <v>0</v>
      </c>
      <c r="CF791" s="33">
        <f t="shared" si="140"/>
        <v>0</v>
      </c>
      <c r="CG791" s="34">
        <f t="shared" si="141"/>
        <v>46.236310000000003</v>
      </c>
      <c r="CH791" s="33">
        <f t="shared" si="142"/>
        <v>0</v>
      </c>
    </row>
    <row r="792" spans="1:86" ht="30" customHeight="1" x14ac:dyDescent="0.25">
      <c r="A792" s="53">
        <v>0</v>
      </c>
      <c r="B792" s="52" t="s">
        <v>2683</v>
      </c>
      <c r="C792" s="51">
        <v>300000004606</v>
      </c>
      <c r="D792" s="51">
        <v>1020206755</v>
      </c>
      <c r="E792" s="50" t="s">
        <v>2960</v>
      </c>
      <c r="F792" s="48">
        <v>0</v>
      </c>
      <c r="G792" s="48">
        <v>0</v>
      </c>
      <c r="H792" s="48">
        <v>0</v>
      </c>
      <c r="I792" s="48">
        <v>0</v>
      </c>
      <c r="J792" s="48">
        <v>0</v>
      </c>
      <c r="K792" s="48">
        <v>0</v>
      </c>
      <c r="L792" s="48">
        <v>0</v>
      </c>
      <c r="M792" s="48">
        <v>0</v>
      </c>
      <c r="N792" s="48">
        <v>0</v>
      </c>
      <c r="O792" s="48">
        <f t="shared" si="135"/>
        <v>83.195080000000004</v>
      </c>
      <c r="P792" s="48">
        <f t="shared" si="136"/>
        <v>83.195080000000004</v>
      </c>
      <c r="Q792" s="48">
        <v>83.195080000000004</v>
      </c>
      <c r="R792" s="48">
        <v>83.195080000000004</v>
      </c>
      <c r="S792" s="48">
        <v>0</v>
      </c>
      <c r="T792" s="48">
        <v>0</v>
      </c>
      <c r="U792" s="48">
        <v>83.195080000000004</v>
      </c>
      <c r="V792" s="48">
        <v>83.195080000000004</v>
      </c>
      <c r="W792" s="48">
        <v>0</v>
      </c>
      <c r="X792" s="48">
        <v>0</v>
      </c>
      <c r="Y792" s="48">
        <v>0</v>
      </c>
      <c r="Z792" s="48">
        <v>0</v>
      </c>
      <c r="AA792" s="49">
        <f t="shared" si="137"/>
        <v>0</v>
      </c>
      <c r="AB792" s="49">
        <f t="shared" si="138"/>
        <v>0</v>
      </c>
      <c r="AC792" s="49">
        <v>0</v>
      </c>
      <c r="AD792" s="49">
        <v>0</v>
      </c>
      <c r="AE792" s="49">
        <v>0</v>
      </c>
      <c r="AF792" s="49">
        <v>0</v>
      </c>
      <c r="AG792" s="49">
        <v>0</v>
      </c>
      <c r="AH792" s="49">
        <v>0</v>
      </c>
      <c r="AI792" s="49">
        <v>0</v>
      </c>
      <c r="AJ792" s="49">
        <v>0</v>
      </c>
      <c r="AK792" s="49">
        <v>0</v>
      </c>
      <c r="AL792" s="49">
        <v>0</v>
      </c>
      <c r="AM792" s="49">
        <v>0</v>
      </c>
      <c r="AN792" s="49">
        <v>0</v>
      </c>
      <c r="AO792" s="49">
        <v>0</v>
      </c>
      <c r="AP792" s="49">
        <v>0</v>
      </c>
      <c r="AQ792" s="47" t="s">
        <v>4132</v>
      </c>
      <c r="AR792" s="48">
        <v>0</v>
      </c>
      <c r="AT792" s="46" t="s">
        <v>1443</v>
      </c>
      <c r="AU792" s="45">
        <v>0</v>
      </c>
      <c r="AV792" s="44" t="s">
        <v>4133</v>
      </c>
      <c r="AW792" s="43">
        <v>44495</v>
      </c>
      <c r="AX792" s="42">
        <v>0.45833000000000002</v>
      </c>
      <c r="AY792" s="41">
        <v>15</v>
      </c>
      <c r="AZ792" s="40"/>
      <c r="BA792" s="40"/>
      <c r="BB792" s="40"/>
      <c r="BC792" s="40"/>
      <c r="BD792" s="40"/>
      <c r="BE792" s="40"/>
      <c r="BF792" s="39">
        <v>0</v>
      </c>
      <c r="BG792" s="38">
        <v>0</v>
      </c>
      <c r="BK792" s="37"/>
      <c r="BL792" s="37"/>
      <c r="BM792" s="37"/>
      <c r="BN792" s="32"/>
      <c r="BP792" s="36"/>
      <c r="BQ792" s="36"/>
      <c r="BR792" s="36"/>
      <c r="CE792" s="35">
        <f t="shared" si="139"/>
        <v>0</v>
      </c>
      <c r="CF792" s="33">
        <f t="shared" si="140"/>
        <v>0</v>
      </c>
      <c r="CG792" s="34">
        <f t="shared" si="141"/>
        <v>83.195080000000004</v>
      </c>
      <c r="CH792" s="33">
        <f t="shared" si="142"/>
        <v>0</v>
      </c>
    </row>
    <row r="793" spans="1:86" ht="30" customHeight="1" x14ac:dyDescent="0.25">
      <c r="A793" s="53">
        <v>0</v>
      </c>
      <c r="B793" s="52" t="s">
        <v>2683</v>
      </c>
      <c r="C793" s="51">
        <v>300000004628</v>
      </c>
      <c r="D793" s="51">
        <v>1020205719</v>
      </c>
      <c r="E793" s="50" t="s">
        <v>2961</v>
      </c>
      <c r="F793" s="48">
        <v>0</v>
      </c>
      <c r="G793" s="48">
        <v>0</v>
      </c>
      <c r="H793" s="48">
        <v>0</v>
      </c>
      <c r="I793" s="48">
        <v>0</v>
      </c>
      <c r="J793" s="48">
        <v>0</v>
      </c>
      <c r="K793" s="48">
        <v>0</v>
      </c>
      <c r="L793" s="48">
        <v>0</v>
      </c>
      <c r="M793" s="48">
        <v>0</v>
      </c>
      <c r="N793" s="48">
        <v>0</v>
      </c>
      <c r="O793" s="48">
        <f t="shared" si="135"/>
        <v>84.052229999999994</v>
      </c>
      <c r="P793" s="48">
        <f t="shared" si="136"/>
        <v>84.052229999999994</v>
      </c>
      <c r="Q793" s="48">
        <v>84.052229999999994</v>
      </c>
      <c r="R793" s="48">
        <v>84.052229999999994</v>
      </c>
      <c r="S793" s="48">
        <v>0</v>
      </c>
      <c r="T793" s="48">
        <v>0</v>
      </c>
      <c r="U793" s="48">
        <v>84.052229999999994</v>
      </c>
      <c r="V793" s="48">
        <v>84.052229999999994</v>
      </c>
      <c r="W793" s="48">
        <v>0</v>
      </c>
      <c r="X793" s="48">
        <v>0</v>
      </c>
      <c r="Y793" s="48">
        <v>0</v>
      </c>
      <c r="Z793" s="48">
        <v>0</v>
      </c>
      <c r="AA793" s="49">
        <f t="shared" si="137"/>
        <v>0</v>
      </c>
      <c r="AB793" s="49">
        <f t="shared" si="138"/>
        <v>0</v>
      </c>
      <c r="AC793" s="49">
        <v>0</v>
      </c>
      <c r="AD793" s="49">
        <v>0</v>
      </c>
      <c r="AE793" s="49">
        <v>0</v>
      </c>
      <c r="AF793" s="49">
        <v>0</v>
      </c>
      <c r="AG793" s="49">
        <v>0</v>
      </c>
      <c r="AH793" s="49">
        <v>0</v>
      </c>
      <c r="AI793" s="49">
        <v>0</v>
      </c>
      <c r="AJ793" s="49">
        <v>0</v>
      </c>
      <c r="AK793" s="49">
        <v>0</v>
      </c>
      <c r="AL793" s="49">
        <v>0</v>
      </c>
      <c r="AM793" s="49">
        <v>0</v>
      </c>
      <c r="AN793" s="49">
        <v>0</v>
      </c>
      <c r="AO793" s="49">
        <v>0</v>
      </c>
      <c r="AP793" s="49">
        <v>0</v>
      </c>
      <c r="AQ793" s="47" t="s">
        <v>4134</v>
      </c>
      <c r="AR793" s="48">
        <v>0</v>
      </c>
      <c r="AT793" s="46" t="s">
        <v>1651</v>
      </c>
      <c r="AU793" s="45">
        <v>1</v>
      </c>
      <c r="AV793" s="44" t="s">
        <v>4135</v>
      </c>
      <c r="AW793" s="43">
        <v>44223</v>
      </c>
      <c r="AX793" s="42">
        <v>39.805999999999997</v>
      </c>
      <c r="AY793" s="41">
        <v>15</v>
      </c>
      <c r="AZ793" s="40"/>
      <c r="BA793" s="40"/>
      <c r="BB793" s="40"/>
      <c r="BC793" s="40"/>
      <c r="BD793" s="40"/>
      <c r="BE793" s="40"/>
      <c r="BF793" s="39">
        <v>0</v>
      </c>
      <c r="BG793" s="38">
        <v>0</v>
      </c>
      <c r="BK793" s="37"/>
      <c r="BL793" s="37"/>
      <c r="BM793" s="37"/>
      <c r="BN793" s="32"/>
      <c r="BP793" s="36"/>
      <c r="BQ793" s="36"/>
      <c r="BR793" s="36"/>
      <c r="CE793" s="35">
        <f t="shared" si="139"/>
        <v>0</v>
      </c>
      <c r="CF793" s="33">
        <f t="shared" si="140"/>
        <v>0</v>
      </c>
      <c r="CG793" s="34">
        <f t="shared" si="141"/>
        <v>84.052229999999994</v>
      </c>
      <c r="CH793" s="33">
        <f t="shared" si="142"/>
        <v>0</v>
      </c>
    </row>
    <row r="794" spans="1:86" ht="30" customHeight="1" x14ac:dyDescent="0.25">
      <c r="A794" s="53">
        <v>0</v>
      </c>
      <c r="B794" s="52" t="s">
        <v>2683</v>
      </c>
      <c r="C794" s="51">
        <v>300000004612</v>
      </c>
      <c r="D794" s="51">
        <v>1020207573</v>
      </c>
      <c r="E794" s="50" t="s">
        <v>2962</v>
      </c>
      <c r="F794" s="48">
        <v>0</v>
      </c>
      <c r="G794" s="48">
        <v>0</v>
      </c>
      <c r="H794" s="48">
        <v>0</v>
      </c>
      <c r="I794" s="48">
        <v>0</v>
      </c>
      <c r="J794" s="48">
        <v>0</v>
      </c>
      <c r="K794" s="48">
        <v>0</v>
      </c>
      <c r="L794" s="48">
        <v>0</v>
      </c>
      <c r="M794" s="48">
        <v>0</v>
      </c>
      <c r="N794" s="48">
        <v>0</v>
      </c>
      <c r="O794" s="48">
        <f t="shared" si="135"/>
        <v>10.08426</v>
      </c>
      <c r="P794" s="48">
        <f t="shared" si="136"/>
        <v>10.08426</v>
      </c>
      <c r="Q794" s="48">
        <v>10.08426</v>
      </c>
      <c r="R794" s="48">
        <v>10.08426</v>
      </c>
      <c r="S794" s="48">
        <v>0</v>
      </c>
      <c r="T794" s="48">
        <v>0</v>
      </c>
      <c r="U794" s="48">
        <v>10.08426</v>
      </c>
      <c r="V794" s="48">
        <v>10.08426</v>
      </c>
      <c r="W794" s="48">
        <v>0</v>
      </c>
      <c r="X794" s="48">
        <v>0</v>
      </c>
      <c r="Y794" s="48">
        <v>0</v>
      </c>
      <c r="Z794" s="48">
        <v>0</v>
      </c>
      <c r="AA794" s="49">
        <f t="shared" si="137"/>
        <v>0</v>
      </c>
      <c r="AB794" s="49">
        <f t="shared" si="138"/>
        <v>0</v>
      </c>
      <c r="AC794" s="49">
        <v>0</v>
      </c>
      <c r="AD794" s="49">
        <v>0</v>
      </c>
      <c r="AE794" s="49">
        <v>0</v>
      </c>
      <c r="AF794" s="49">
        <v>0</v>
      </c>
      <c r="AG794" s="49">
        <v>0</v>
      </c>
      <c r="AH794" s="49">
        <v>0</v>
      </c>
      <c r="AI794" s="49">
        <v>0</v>
      </c>
      <c r="AJ794" s="49">
        <v>0</v>
      </c>
      <c r="AK794" s="49">
        <v>0</v>
      </c>
      <c r="AL794" s="49">
        <v>0</v>
      </c>
      <c r="AM794" s="49">
        <v>0</v>
      </c>
      <c r="AN794" s="49">
        <v>0</v>
      </c>
      <c r="AO794" s="49">
        <v>0</v>
      </c>
      <c r="AP794" s="49">
        <v>0</v>
      </c>
      <c r="AQ794" s="47" t="s">
        <v>4136</v>
      </c>
      <c r="AR794" s="48">
        <v>0</v>
      </c>
      <c r="AT794" s="46" t="s">
        <v>4130</v>
      </c>
      <c r="AU794" s="45">
        <v>1</v>
      </c>
      <c r="AV794" s="44" t="s">
        <v>4137</v>
      </c>
      <c r="AW794" s="43">
        <v>44779</v>
      </c>
      <c r="AX794" s="42">
        <v>394.32558</v>
      </c>
      <c r="AY794" s="41">
        <v>15</v>
      </c>
      <c r="AZ794" s="40"/>
      <c r="BA794" s="40"/>
      <c r="BB794" s="40"/>
      <c r="BC794" s="40"/>
      <c r="BD794" s="40"/>
      <c r="BE794" s="40"/>
      <c r="BF794" s="39">
        <v>0</v>
      </c>
      <c r="BG794" s="38">
        <v>0</v>
      </c>
      <c r="BK794" s="37"/>
      <c r="BL794" s="37"/>
      <c r="BM794" s="37"/>
      <c r="BN794" s="32"/>
      <c r="BP794" s="36"/>
      <c r="BQ794" s="36"/>
      <c r="BR794" s="36"/>
      <c r="CE794" s="35">
        <f t="shared" si="139"/>
        <v>0</v>
      </c>
      <c r="CF794" s="33">
        <f t="shared" si="140"/>
        <v>0</v>
      </c>
      <c r="CG794" s="34">
        <f t="shared" si="141"/>
        <v>10.08426</v>
      </c>
      <c r="CH794" s="33">
        <f t="shared" si="142"/>
        <v>0</v>
      </c>
    </row>
    <row r="795" spans="1:86" ht="30" customHeight="1" x14ac:dyDescent="0.25">
      <c r="A795" s="53">
        <v>0</v>
      </c>
      <c r="B795" s="52" t="s">
        <v>2683</v>
      </c>
      <c r="C795" s="51">
        <v>300000004586</v>
      </c>
      <c r="D795" s="51">
        <v>1020207329</v>
      </c>
      <c r="E795" s="50" t="s">
        <v>2963</v>
      </c>
      <c r="F795" s="48">
        <v>0</v>
      </c>
      <c r="G795" s="48">
        <v>0</v>
      </c>
      <c r="H795" s="48">
        <v>0</v>
      </c>
      <c r="I795" s="48">
        <v>0</v>
      </c>
      <c r="J795" s="48">
        <v>0</v>
      </c>
      <c r="K795" s="48">
        <v>0</v>
      </c>
      <c r="L795" s="48">
        <v>0</v>
      </c>
      <c r="M795" s="48">
        <v>0</v>
      </c>
      <c r="N795" s="48">
        <v>0</v>
      </c>
      <c r="O795" s="48">
        <f t="shared" si="135"/>
        <v>10.08426</v>
      </c>
      <c r="P795" s="48">
        <f t="shared" si="136"/>
        <v>10.08426</v>
      </c>
      <c r="Q795" s="48">
        <v>10.08426</v>
      </c>
      <c r="R795" s="48">
        <v>10.08426</v>
      </c>
      <c r="S795" s="48">
        <v>0</v>
      </c>
      <c r="T795" s="48">
        <v>0</v>
      </c>
      <c r="U795" s="48">
        <v>10.08426</v>
      </c>
      <c r="V795" s="48">
        <v>10.08426</v>
      </c>
      <c r="W795" s="48">
        <v>0</v>
      </c>
      <c r="X795" s="48">
        <v>0</v>
      </c>
      <c r="Y795" s="48">
        <v>0</v>
      </c>
      <c r="Z795" s="48">
        <v>0</v>
      </c>
      <c r="AA795" s="49">
        <f t="shared" si="137"/>
        <v>0</v>
      </c>
      <c r="AB795" s="49">
        <f t="shared" si="138"/>
        <v>0</v>
      </c>
      <c r="AC795" s="49">
        <v>0</v>
      </c>
      <c r="AD795" s="49">
        <v>0</v>
      </c>
      <c r="AE795" s="49">
        <v>0</v>
      </c>
      <c r="AF795" s="49">
        <v>0</v>
      </c>
      <c r="AG795" s="49">
        <v>0</v>
      </c>
      <c r="AH795" s="49">
        <v>0</v>
      </c>
      <c r="AI795" s="49">
        <v>0</v>
      </c>
      <c r="AJ795" s="49">
        <v>0</v>
      </c>
      <c r="AK795" s="49">
        <v>0</v>
      </c>
      <c r="AL795" s="49">
        <v>0</v>
      </c>
      <c r="AM795" s="49">
        <v>0</v>
      </c>
      <c r="AN795" s="49">
        <v>0</v>
      </c>
      <c r="AO795" s="49">
        <v>0</v>
      </c>
      <c r="AP795" s="49">
        <v>0</v>
      </c>
      <c r="AQ795" s="47" t="s">
        <v>4138</v>
      </c>
      <c r="AR795" s="48">
        <v>0</v>
      </c>
      <c r="AT795" s="46" t="s">
        <v>1651</v>
      </c>
      <c r="AU795" s="45">
        <v>1</v>
      </c>
      <c r="AV795" s="44" t="s">
        <v>4139</v>
      </c>
      <c r="AW795" s="43">
        <v>44712</v>
      </c>
      <c r="AX795" s="42">
        <v>40.65</v>
      </c>
      <c r="AY795" s="41">
        <v>15</v>
      </c>
      <c r="AZ795" s="40"/>
      <c r="BA795" s="40"/>
      <c r="BB795" s="40"/>
      <c r="BC795" s="40"/>
      <c r="BD795" s="40"/>
      <c r="BE795" s="40"/>
      <c r="BF795" s="39">
        <v>0</v>
      </c>
      <c r="BG795" s="38">
        <v>0</v>
      </c>
      <c r="BK795" s="37"/>
      <c r="BL795" s="37"/>
      <c r="BM795" s="37"/>
      <c r="BN795" s="32"/>
      <c r="BP795" s="36"/>
      <c r="BQ795" s="36"/>
      <c r="BR795" s="36"/>
      <c r="CE795" s="35">
        <f t="shared" si="139"/>
        <v>0</v>
      </c>
      <c r="CF795" s="33">
        <f t="shared" si="140"/>
        <v>0</v>
      </c>
      <c r="CG795" s="34">
        <f t="shared" si="141"/>
        <v>10.08426</v>
      </c>
      <c r="CH795" s="33">
        <f t="shared" si="142"/>
        <v>0</v>
      </c>
    </row>
    <row r="796" spans="1:86" ht="30" customHeight="1" x14ac:dyDescent="0.25">
      <c r="A796" s="53">
        <v>0</v>
      </c>
      <c r="B796" s="52" t="s">
        <v>2683</v>
      </c>
      <c r="C796" s="51">
        <v>300000004641</v>
      </c>
      <c r="D796" s="51">
        <v>1020206079</v>
      </c>
      <c r="E796" s="50" t="s">
        <v>2964</v>
      </c>
      <c r="F796" s="48">
        <v>0</v>
      </c>
      <c r="G796" s="48">
        <v>0</v>
      </c>
      <c r="H796" s="48">
        <v>0</v>
      </c>
      <c r="I796" s="48">
        <v>0</v>
      </c>
      <c r="J796" s="48">
        <v>0</v>
      </c>
      <c r="K796" s="48">
        <v>0</v>
      </c>
      <c r="L796" s="48">
        <v>0</v>
      </c>
      <c r="M796" s="48">
        <v>0</v>
      </c>
      <c r="N796" s="48">
        <v>0</v>
      </c>
      <c r="O796" s="48">
        <f t="shared" si="135"/>
        <v>5.0420800000000003</v>
      </c>
      <c r="P796" s="48">
        <f t="shared" si="136"/>
        <v>5.0420800000000003</v>
      </c>
      <c r="Q796" s="48">
        <v>5.0420800000000003</v>
      </c>
      <c r="R796" s="48">
        <v>5.0420800000000003</v>
      </c>
      <c r="S796" s="48">
        <v>0</v>
      </c>
      <c r="T796" s="48">
        <v>0</v>
      </c>
      <c r="U796" s="48">
        <v>5.0420800000000003</v>
      </c>
      <c r="V796" s="48">
        <v>5.0420800000000003</v>
      </c>
      <c r="W796" s="48">
        <v>0</v>
      </c>
      <c r="X796" s="48">
        <v>0</v>
      </c>
      <c r="Y796" s="48">
        <v>0</v>
      </c>
      <c r="Z796" s="48">
        <v>0</v>
      </c>
      <c r="AA796" s="49">
        <f t="shared" si="137"/>
        <v>0</v>
      </c>
      <c r="AB796" s="49">
        <f t="shared" si="138"/>
        <v>0</v>
      </c>
      <c r="AC796" s="49">
        <v>0</v>
      </c>
      <c r="AD796" s="49">
        <v>0</v>
      </c>
      <c r="AE796" s="49">
        <v>0</v>
      </c>
      <c r="AF796" s="49">
        <v>0</v>
      </c>
      <c r="AG796" s="49">
        <v>0</v>
      </c>
      <c r="AH796" s="49">
        <v>0</v>
      </c>
      <c r="AI796" s="49">
        <v>0</v>
      </c>
      <c r="AJ796" s="49">
        <v>0</v>
      </c>
      <c r="AK796" s="49">
        <v>0</v>
      </c>
      <c r="AL796" s="49">
        <v>0</v>
      </c>
      <c r="AM796" s="49">
        <v>0</v>
      </c>
      <c r="AN796" s="49">
        <v>0</v>
      </c>
      <c r="AO796" s="49">
        <v>0</v>
      </c>
      <c r="AP796" s="49">
        <v>0</v>
      </c>
      <c r="AQ796" s="47" t="s">
        <v>4140</v>
      </c>
      <c r="AR796" s="48">
        <v>0</v>
      </c>
      <c r="AT796" s="46" t="s">
        <v>1443</v>
      </c>
      <c r="AU796" s="45">
        <v>0</v>
      </c>
      <c r="AV796" s="44" t="s">
        <v>4141</v>
      </c>
      <c r="AW796" s="43">
        <v>44290</v>
      </c>
      <c r="AX796" s="42">
        <v>0.45833000000000002</v>
      </c>
      <c r="AY796" s="41">
        <v>15</v>
      </c>
      <c r="AZ796" s="40"/>
      <c r="BA796" s="40"/>
      <c r="BB796" s="40"/>
      <c r="BC796" s="40"/>
      <c r="BD796" s="40"/>
      <c r="BE796" s="40"/>
      <c r="BF796" s="39">
        <v>0</v>
      </c>
      <c r="BG796" s="38">
        <v>0</v>
      </c>
      <c r="BK796" s="37"/>
      <c r="BL796" s="37"/>
      <c r="BM796" s="37"/>
      <c r="BN796" s="32"/>
      <c r="BP796" s="36"/>
      <c r="BQ796" s="36"/>
      <c r="BR796" s="36"/>
      <c r="CE796" s="35">
        <f t="shared" si="139"/>
        <v>0</v>
      </c>
      <c r="CF796" s="33">
        <f t="shared" si="140"/>
        <v>0</v>
      </c>
      <c r="CG796" s="34">
        <f t="shared" si="141"/>
        <v>5.0420800000000003</v>
      </c>
      <c r="CH796" s="33">
        <f t="shared" si="142"/>
        <v>0</v>
      </c>
    </row>
    <row r="797" spans="1:86" ht="30" customHeight="1" x14ac:dyDescent="0.25">
      <c r="A797" s="53">
        <v>0</v>
      </c>
      <c r="B797" s="52" t="s">
        <v>2683</v>
      </c>
      <c r="C797" s="51">
        <v>300000004614</v>
      </c>
      <c r="D797" s="51">
        <v>1020206768</v>
      </c>
      <c r="E797" s="50" t="s">
        <v>2965</v>
      </c>
      <c r="F797" s="48">
        <v>0</v>
      </c>
      <c r="G797" s="48">
        <v>0</v>
      </c>
      <c r="H797" s="48">
        <v>0</v>
      </c>
      <c r="I797" s="48">
        <v>0</v>
      </c>
      <c r="J797" s="48">
        <v>0</v>
      </c>
      <c r="K797" s="48">
        <v>0</v>
      </c>
      <c r="L797" s="48">
        <v>0</v>
      </c>
      <c r="M797" s="48">
        <v>0</v>
      </c>
      <c r="N797" s="48">
        <v>0</v>
      </c>
      <c r="O797" s="48">
        <f t="shared" si="135"/>
        <v>10.08426</v>
      </c>
      <c r="P797" s="48">
        <f t="shared" si="136"/>
        <v>10.08426</v>
      </c>
      <c r="Q797" s="48">
        <v>10.08426</v>
      </c>
      <c r="R797" s="48">
        <v>10.08426</v>
      </c>
      <c r="S797" s="48">
        <v>0</v>
      </c>
      <c r="T797" s="48">
        <v>0</v>
      </c>
      <c r="U797" s="48">
        <v>10.08426</v>
      </c>
      <c r="V797" s="48">
        <v>10.08426</v>
      </c>
      <c r="W797" s="48">
        <v>0</v>
      </c>
      <c r="X797" s="48">
        <v>0</v>
      </c>
      <c r="Y797" s="48">
        <v>0</v>
      </c>
      <c r="Z797" s="48">
        <v>0</v>
      </c>
      <c r="AA797" s="49">
        <f t="shared" si="137"/>
        <v>0</v>
      </c>
      <c r="AB797" s="49">
        <f t="shared" si="138"/>
        <v>0</v>
      </c>
      <c r="AC797" s="49">
        <v>0</v>
      </c>
      <c r="AD797" s="49">
        <v>0</v>
      </c>
      <c r="AE797" s="49">
        <v>0</v>
      </c>
      <c r="AF797" s="49">
        <v>0</v>
      </c>
      <c r="AG797" s="49">
        <v>0</v>
      </c>
      <c r="AH797" s="49">
        <v>0</v>
      </c>
      <c r="AI797" s="49">
        <v>0</v>
      </c>
      <c r="AJ797" s="49">
        <v>0</v>
      </c>
      <c r="AK797" s="49">
        <v>0</v>
      </c>
      <c r="AL797" s="49">
        <v>0</v>
      </c>
      <c r="AM797" s="49">
        <v>0</v>
      </c>
      <c r="AN797" s="49">
        <v>0</v>
      </c>
      <c r="AO797" s="49">
        <v>0</v>
      </c>
      <c r="AP797" s="49">
        <v>0</v>
      </c>
      <c r="AQ797" s="47" t="s">
        <v>4142</v>
      </c>
      <c r="AR797" s="48">
        <v>0</v>
      </c>
      <c r="AT797" s="46" t="s">
        <v>1443</v>
      </c>
      <c r="AU797" s="45">
        <v>0</v>
      </c>
      <c r="AV797" s="44" t="s">
        <v>4143</v>
      </c>
      <c r="AW797" s="43">
        <v>44454</v>
      </c>
      <c r="AX797" s="42">
        <v>0.45833000000000002</v>
      </c>
      <c r="AY797" s="41">
        <v>15</v>
      </c>
      <c r="AZ797" s="40"/>
      <c r="BA797" s="40"/>
      <c r="BB797" s="40"/>
      <c r="BC797" s="40"/>
      <c r="BD797" s="40"/>
      <c r="BE797" s="40"/>
      <c r="BF797" s="39">
        <v>0</v>
      </c>
      <c r="BG797" s="38">
        <v>0</v>
      </c>
      <c r="BK797" s="37"/>
      <c r="BL797" s="37"/>
      <c r="BM797" s="37"/>
      <c r="BN797" s="32"/>
      <c r="BP797" s="36"/>
      <c r="BQ797" s="36"/>
      <c r="BR797" s="36"/>
      <c r="CE797" s="35">
        <f t="shared" si="139"/>
        <v>0</v>
      </c>
      <c r="CF797" s="33">
        <f t="shared" si="140"/>
        <v>0</v>
      </c>
      <c r="CG797" s="34">
        <f t="shared" si="141"/>
        <v>10.08426</v>
      </c>
      <c r="CH797" s="33">
        <f t="shared" si="142"/>
        <v>0</v>
      </c>
    </row>
    <row r="798" spans="1:86" ht="30" customHeight="1" x14ac:dyDescent="0.25">
      <c r="A798" s="53">
        <v>0</v>
      </c>
      <c r="B798" s="52" t="s">
        <v>2683</v>
      </c>
      <c r="C798" s="51">
        <v>300000004592</v>
      </c>
      <c r="D798" s="51">
        <v>1020207371</v>
      </c>
      <c r="E798" s="50" t="s">
        <v>2966</v>
      </c>
      <c r="F798" s="48">
        <v>0</v>
      </c>
      <c r="G798" s="48">
        <v>0</v>
      </c>
      <c r="H798" s="48">
        <v>0</v>
      </c>
      <c r="I798" s="48">
        <v>0</v>
      </c>
      <c r="J798" s="48">
        <v>0</v>
      </c>
      <c r="K798" s="48">
        <v>0</v>
      </c>
      <c r="L798" s="48">
        <v>0</v>
      </c>
      <c r="M798" s="48">
        <v>0</v>
      </c>
      <c r="N798" s="48">
        <v>0</v>
      </c>
      <c r="O798" s="48">
        <f t="shared" si="135"/>
        <v>25.21059</v>
      </c>
      <c r="P798" s="48">
        <f t="shared" si="136"/>
        <v>25.21059</v>
      </c>
      <c r="Q798" s="48">
        <v>25.21059</v>
      </c>
      <c r="R798" s="48">
        <v>25.21059</v>
      </c>
      <c r="S798" s="48">
        <v>0</v>
      </c>
      <c r="T798" s="48">
        <v>0</v>
      </c>
      <c r="U798" s="48">
        <v>25.21059</v>
      </c>
      <c r="V798" s="48">
        <v>25.21059</v>
      </c>
      <c r="W798" s="48">
        <v>0</v>
      </c>
      <c r="X798" s="48">
        <v>0</v>
      </c>
      <c r="Y798" s="48">
        <v>0</v>
      </c>
      <c r="Z798" s="48">
        <v>0</v>
      </c>
      <c r="AA798" s="49">
        <f t="shared" si="137"/>
        <v>0</v>
      </c>
      <c r="AB798" s="49">
        <f t="shared" si="138"/>
        <v>0</v>
      </c>
      <c r="AC798" s="49">
        <v>0</v>
      </c>
      <c r="AD798" s="49">
        <v>0</v>
      </c>
      <c r="AE798" s="49">
        <v>0</v>
      </c>
      <c r="AF798" s="49">
        <v>0</v>
      </c>
      <c r="AG798" s="49">
        <v>0</v>
      </c>
      <c r="AH798" s="49">
        <v>0</v>
      </c>
      <c r="AI798" s="49">
        <v>0</v>
      </c>
      <c r="AJ798" s="49">
        <v>0</v>
      </c>
      <c r="AK798" s="49">
        <v>0</v>
      </c>
      <c r="AL798" s="49">
        <v>0</v>
      </c>
      <c r="AM798" s="49">
        <v>0</v>
      </c>
      <c r="AN798" s="49">
        <v>0</v>
      </c>
      <c r="AO798" s="49">
        <v>0</v>
      </c>
      <c r="AP798" s="49">
        <v>0</v>
      </c>
      <c r="AQ798" s="47" t="s">
        <v>4144</v>
      </c>
      <c r="AR798" s="48">
        <v>0</v>
      </c>
      <c r="AT798" s="46" t="s">
        <v>1443</v>
      </c>
      <c r="AU798" s="45">
        <v>0</v>
      </c>
      <c r="AV798" s="44" t="s">
        <v>4145</v>
      </c>
      <c r="AW798" s="43">
        <v>44699</v>
      </c>
      <c r="AX798" s="42">
        <v>0.45833000000000002</v>
      </c>
      <c r="AY798" s="41">
        <v>15</v>
      </c>
      <c r="AZ798" s="40"/>
      <c r="BA798" s="40"/>
      <c r="BB798" s="40"/>
      <c r="BC798" s="40"/>
      <c r="BD798" s="40"/>
      <c r="BE798" s="40"/>
      <c r="BF798" s="39">
        <v>0</v>
      </c>
      <c r="BG798" s="38">
        <v>0</v>
      </c>
      <c r="BK798" s="37"/>
      <c r="BL798" s="37"/>
      <c r="BM798" s="37"/>
      <c r="BN798" s="32"/>
      <c r="BP798" s="36"/>
      <c r="BQ798" s="36"/>
      <c r="BR798" s="36"/>
      <c r="CE798" s="35">
        <f t="shared" si="139"/>
        <v>0</v>
      </c>
      <c r="CF798" s="33">
        <f t="shared" si="140"/>
        <v>0</v>
      </c>
      <c r="CG798" s="34">
        <f t="shared" si="141"/>
        <v>25.21059</v>
      </c>
      <c r="CH798" s="33">
        <f t="shared" si="142"/>
        <v>0</v>
      </c>
    </row>
    <row r="799" spans="1:86" ht="30" customHeight="1" x14ac:dyDescent="0.25">
      <c r="A799" s="53">
        <v>0</v>
      </c>
      <c r="B799" s="52" t="s">
        <v>2683</v>
      </c>
      <c r="C799" s="51">
        <v>300000004610</v>
      </c>
      <c r="D799" s="51">
        <v>1020205628</v>
      </c>
      <c r="E799" s="50" t="s">
        <v>2967</v>
      </c>
      <c r="F799" s="48">
        <v>0</v>
      </c>
      <c r="G799" s="48">
        <v>0</v>
      </c>
      <c r="H799" s="48">
        <v>0</v>
      </c>
      <c r="I799" s="48">
        <v>0</v>
      </c>
      <c r="J799" s="48">
        <v>0</v>
      </c>
      <c r="K799" s="48">
        <v>0</v>
      </c>
      <c r="L799" s="48">
        <v>0</v>
      </c>
      <c r="M799" s="48">
        <v>0</v>
      </c>
      <c r="N799" s="48">
        <v>0</v>
      </c>
      <c r="O799" s="48">
        <f t="shared" si="135"/>
        <v>7.5631399999999998</v>
      </c>
      <c r="P799" s="48">
        <f t="shared" si="136"/>
        <v>7.5631399999999998</v>
      </c>
      <c r="Q799" s="48">
        <v>7.5631399999999998</v>
      </c>
      <c r="R799" s="48">
        <v>7.5631399999999998</v>
      </c>
      <c r="S799" s="48">
        <v>0</v>
      </c>
      <c r="T799" s="48">
        <v>0</v>
      </c>
      <c r="U799" s="48">
        <v>7.5631399999999998</v>
      </c>
      <c r="V799" s="48">
        <v>7.5631399999999998</v>
      </c>
      <c r="W799" s="48">
        <v>0</v>
      </c>
      <c r="X799" s="48">
        <v>0</v>
      </c>
      <c r="Y799" s="48">
        <v>0</v>
      </c>
      <c r="Z799" s="48">
        <v>0</v>
      </c>
      <c r="AA799" s="49">
        <f t="shared" si="137"/>
        <v>0</v>
      </c>
      <c r="AB799" s="49">
        <f t="shared" si="138"/>
        <v>0</v>
      </c>
      <c r="AC799" s="49">
        <v>0</v>
      </c>
      <c r="AD799" s="49">
        <v>0</v>
      </c>
      <c r="AE799" s="49">
        <v>0</v>
      </c>
      <c r="AF799" s="49">
        <v>0</v>
      </c>
      <c r="AG799" s="49">
        <v>0</v>
      </c>
      <c r="AH799" s="49">
        <v>0</v>
      </c>
      <c r="AI799" s="49">
        <v>0</v>
      </c>
      <c r="AJ799" s="49">
        <v>0</v>
      </c>
      <c r="AK799" s="49">
        <v>0</v>
      </c>
      <c r="AL799" s="49">
        <v>0</v>
      </c>
      <c r="AM799" s="49">
        <v>0</v>
      </c>
      <c r="AN799" s="49">
        <v>0</v>
      </c>
      <c r="AO799" s="49">
        <v>0</v>
      </c>
      <c r="AP799" s="49">
        <v>0</v>
      </c>
      <c r="AQ799" s="47" t="s">
        <v>4146</v>
      </c>
      <c r="AR799" s="48">
        <v>0</v>
      </c>
      <c r="AT799" s="46" t="s">
        <v>1443</v>
      </c>
      <c r="AU799" s="45">
        <v>0</v>
      </c>
      <c r="AV799" s="44" t="s">
        <v>4147</v>
      </c>
      <c r="AW799" s="43">
        <v>44105</v>
      </c>
      <c r="AX799" s="42">
        <v>0.45833000000000002</v>
      </c>
      <c r="AY799" s="41">
        <v>8</v>
      </c>
      <c r="AZ799" s="40"/>
      <c r="BA799" s="40"/>
      <c r="BB799" s="40"/>
      <c r="BC799" s="40"/>
      <c r="BD799" s="40"/>
      <c r="BE799" s="40"/>
      <c r="BF799" s="39">
        <v>0</v>
      </c>
      <c r="BG799" s="38">
        <v>0</v>
      </c>
      <c r="BK799" s="37"/>
      <c r="BL799" s="37"/>
      <c r="BM799" s="37"/>
      <c r="BN799" s="32"/>
      <c r="BP799" s="36"/>
      <c r="BQ799" s="36"/>
      <c r="BR799" s="36"/>
      <c r="CE799" s="35">
        <f t="shared" si="139"/>
        <v>0</v>
      </c>
      <c r="CF799" s="33">
        <f t="shared" si="140"/>
        <v>0</v>
      </c>
      <c r="CG799" s="34">
        <f t="shared" si="141"/>
        <v>7.5631399999999998</v>
      </c>
      <c r="CH799" s="33">
        <f t="shared" si="142"/>
        <v>0</v>
      </c>
    </row>
    <row r="800" spans="1:86" ht="30" customHeight="1" x14ac:dyDescent="0.25">
      <c r="A800" s="53">
        <v>0</v>
      </c>
      <c r="B800" s="52" t="s">
        <v>2683</v>
      </c>
      <c r="C800" s="51">
        <v>300000004640</v>
      </c>
      <c r="D800" s="51">
        <v>1020206923</v>
      </c>
      <c r="E800" s="50" t="s">
        <v>2968</v>
      </c>
      <c r="F800" s="48">
        <v>0</v>
      </c>
      <c r="G800" s="48">
        <v>0</v>
      </c>
      <c r="H800" s="48">
        <v>0</v>
      </c>
      <c r="I800" s="48">
        <v>0</v>
      </c>
      <c r="J800" s="48">
        <v>0</v>
      </c>
      <c r="K800" s="48">
        <v>0</v>
      </c>
      <c r="L800" s="48">
        <v>0</v>
      </c>
      <c r="M800" s="48">
        <v>0</v>
      </c>
      <c r="N800" s="48">
        <v>0</v>
      </c>
      <c r="O800" s="48">
        <f t="shared" si="135"/>
        <v>30.252759999999999</v>
      </c>
      <c r="P800" s="48">
        <f t="shared" si="136"/>
        <v>30.252759999999999</v>
      </c>
      <c r="Q800" s="48">
        <v>30.252759999999999</v>
      </c>
      <c r="R800" s="48">
        <v>30.252759999999999</v>
      </c>
      <c r="S800" s="48">
        <v>0</v>
      </c>
      <c r="T800" s="48">
        <v>0</v>
      </c>
      <c r="U800" s="48">
        <v>30.252759999999999</v>
      </c>
      <c r="V800" s="48">
        <v>30.252759999999999</v>
      </c>
      <c r="W800" s="48">
        <v>0</v>
      </c>
      <c r="X800" s="48">
        <v>0</v>
      </c>
      <c r="Y800" s="48">
        <v>0</v>
      </c>
      <c r="Z800" s="48">
        <v>0</v>
      </c>
      <c r="AA800" s="49">
        <f t="shared" si="137"/>
        <v>0</v>
      </c>
      <c r="AB800" s="49">
        <f t="shared" si="138"/>
        <v>0</v>
      </c>
      <c r="AC800" s="49">
        <v>0</v>
      </c>
      <c r="AD800" s="49">
        <v>0</v>
      </c>
      <c r="AE800" s="49">
        <v>0</v>
      </c>
      <c r="AF800" s="49">
        <v>0</v>
      </c>
      <c r="AG800" s="49">
        <v>0</v>
      </c>
      <c r="AH800" s="49">
        <v>0</v>
      </c>
      <c r="AI800" s="49">
        <v>0</v>
      </c>
      <c r="AJ800" s="49">
        <v>0</v>
      </c>
      <c r="AK800" s="49">
        <v>0</v>
      </c>
      <c r="AL800" s="49">
        <v>0</v>
      </c>
      <c r="AM800" s="49">
        <v>0</v>
      </c>
      <c r="AN800" s="49">
        <v>0</v>
      </c>
      <c r="AO800" s="49">
        <v>0</v>
      </c>
      <c r="AP800" s="49">
        <v>0</v>
      </c>
      <c r="AQ800" s="47" t="s">
        <v>4148</v>
      </c>
      <c r="AR800" s="48">
        <v>0</v>
      </c>
      <c r="AT800" s="46" t="s">
        <v>1443</v>
      </c>
      <c r="AU800" s="45">
        <v>0</v>
      </c>
      <c r="AV800" s="44" t="s">
        <v>4149</v>
      </c>
      <c r="AW800" s="43">
        <v>44246</v>
      </c>
      <c r="AX800" s="42">
        <v>0.45833000000000002</v>
      </c>
      <c r="AY800" s="41">
        <v>15</v>
      </c>
      <c r="AZ800" s="40"/>
      <c r="BA800" s="40"/>
      <c r="BB800" s="40"/>
      <c r="BC800" s="40"/>
      <c r="BD800" s="40"/>
      <c r="BE800" s="40"/>
      <c r="BF800" s="39">
        <v>0</v>
      </c>
      <c r="BG800" s="38">
        <v>0</v>
      </c>
      <c r="BK800" s="37"/>
      <c r="BL800" s="37"/>
      <c r="BM800" s="37"/>
      <c r="BN800" s="32"/>
      <c r="BP800" s="36"/>
      <c r="BQ800" s="36"/>
      <c r="BR800" s="36"/>
      <c r="CE800" s="35">
        <f t="shared" si="139"/>
        <v>0</v>
      </c>
      <c r="CF800" s="33">
        <f t="shared" si="140"/>
        <v>0</v>
      </c>
      <c r="CG800" s="34">
        <f t="shared" si="141"/>
        <v>30.252759999999999</v>
      </c>
      <c r="CH800" s="33">
        <f t="shared" si="142"/>
        <v>0</v>
      </c>
    </row>
    <row r="801" spans="1:86" ht="30" customHeight="1" x14ac:dyDescent="0.25">
      <c r="A801" s="53">
        <v>0</v>
      </c>
      <c r="B801" s="52" t="s">
        <v>2683</v>
      </c>
      <c r="C801" s="51">
        <v>300000004642</v>
      </c>
      <c r="D801" s="51">
        <v>1020207553</v>
      </c>
      <c r="E801" s="50" t="s">
        <v>2969</v>
      </c>
      <c r="F801" s="48">
        <v>0</v>
      </c>
      <c r="G801" s="48">
        <v>0</v>
      </c>
      <c r="H801" s="48">
        <v>0</v>
      </c>
      <c r="I801" s="48">
        <v>0</v>
      </c>
      <c r="J801" s="48">
        <v>0</v>
      </c>
      <c r="K801" s="48">
        <v>0</v>
      </c>
      <c r="L801" s="48">
        <v>0</v>
      </c>
      <c r="M801" s="48">
        <v>0</v>
      </c>
      <c r="N801" s="48">
        <v>0</v>
      </c>
      <c r="O801" s="48">
        <f t="shared" si="135"/>
        <v>5.0420800000000003</v>
      </c>
      <c r="P801" s="48">
        <f t="shared" si="136"/>
        <v>5.0420800000000003</v>
      </c>
      <c r="Q801" s="48">
        <v>5.0420800000000003</v>
      </c>
      <c r="R801" s="48">
        <v>5.0420800000000003</v>
      </c>
      <c r="S801" s="48">
        <v>0</v>
      </c>
      <c r="T801" s="48">
        <v>0</v>
      </c>
      <c r="U801" s="48">
        <v>5.0420800000000003</v>
      </c>
      <c r="V801" s="48">
        <v>5.0420800000000003</v>
      </c>
      <c r="W801" s="48">
        <v>0</v>
      </c>
      <c r="X801" s="48">
        <v>0</v>
      </c>
      <c r="Y801" s="48">
        <v>0</v>
      </c>
      <c r="Z801" s="48">
        <v>0</v>
      </c>
      <c r="AA801" s="49">
        <f t="shared" si="137"/>
        <v>0</v>
      </c>
      <c r="AB801" s="49">
        <f t="shared" si="138"/>
        <v>0</v>
      </c>
      <c r="AC801" s="49">
        <v>0</v>
      </c>
      <c r="AD801" s="49">
        <v>0</v>
      </c>
      <c r="AE801" s="49">
        <v>0</v>
      </c>
      <c r="AF801" s="49">
        <v>0</v>
      </c>
      <c r="AG801" s="49">
        <v>0</v>
      </c>
      <c r="AH801" s="49">
        <v>0</v>
      </c>
      <c r="AI801" s="49">
        <v>0</v>
      </c>
      <c r="AJ801" s="49">
        <v>0</v>
      </c>
      <c r="AK801" s="49">
        <v>0</v>
      </c>
      <c r="AL801" s="49">
        <v>0</v>
      </c>
      <c r="AM801" s="49">
        <v>0</v>
      </c>
      <c r="AN801" s="49">
        <v>0</v>
      </c>
      <c r="AO801" s="49">
        <v>0</v>
      </c>
      <c r="AP801" s="49">
        <v>0</v>
      </c>
      <c r="AQ801" s="47" t="s">
        <v>4150</v>
      </c>
      <c r="AR801" s="48">
        <v>0</v>
      </c>
      <c r="AT801" s="46" t="s">
        <v>1443</v>
      </c>
      <c r="AU801" s="45">
        <v>0</v>
      </c>
      <c r="AV801" s="44" t="s">
        <v>4151</v>
      </c>
      <c r="AW801" s="43">
        <v>44728</v>
      </c>
      <c r="AX801" s="42">
        <v>0.45833000000000002</v>
      </c>
      <c r="AY801" s="41">
        <v>15</v>
      </c>
      <c r="AZ801" s="40"/>
      <c r="BA801" s="40"/>
      <c r="BB801" s="40"/>
      <c r="BC801" s="40"/>
      <c r="BD801" s="40"/>
      <c r="BE801" s="40"/>
      <c r="BF801" s="39">
        <v>0</v>
      </c>
      <c r="BG801" s="38">
        <v>0</v>
      </c>
      <c r="BK801" s="37"/>
      <c r="BL801" s="37"/>
      <c r="BM801" s="37"/>
      <c r="BN801" s="32"/>
      <c r="BP801" s="36"/>
      <c r="BQ801" s="36"/>
      <c r="BR801" s="36"/>
      <c r="CE801" s="35">
        <f t="shared" si="139"/>
        <v>0</v>
      </c>
      <c r="CF801" s="33">
        <f t="shared" si="140"/>
        <v>0</v>
      </c>
      <c r="CG801" s="34">
        <f t="shared" si="141"/>
        <v>5.0420800000000003</v>
      </c>
      <c r="CH801" s="33">
        <f t="shared" si="142"/>
        <v>0</v>
      </c>
    </row>
    <row r="802" spans="1:86" ht="30" customHeight="1" x14ac:dyDescent="0.25">
      <c r="A802" s="53">
        <v>0</v>
      </c>
      <c r="B802" s="52" t="s">
        <v>2683</v>
      </c>
      <c r="C802" s="51">
        <v>300000004638</v>
      </c>
      <c r="D802" s="51">
        <v>1020206749</v>
      </c>
      <c r="E802" s="50" t="s">
        <v>2970</v>
      </c>
      <c r="F802" s="48">
        <v>0</v>
      </c>
      <c r="G802" s="48">
        <v>0</v>
      </c>
      <c r="H802" s="48">
        <v>0</v>
      </c>
      <c r="I802" s="48">
        <v>0</v>
      </c>
      <c r="J802" s="48">
        <v>0</v>
      </c>
      <c r="K802" s="48">
        <v>0</v>
      </c>
      <c r="L802" s="48">
        <v>0</v>
      </c>
      <c r="M802" s="48">
        <v>0</v>
      </c>
      <c r="N802" s="48">
        <v>0</v>
      </c>
      <c r="O802" s="48">
        <f t="shared" si="135"/>
        <v>2.5210599999999999</v>
      </c>
      <c r="P802" s="48">
        <f t="shared" si="136"/>
        <v>2.5210599999999999</v>
      </c>
      <c r="Q802" s="48">
        <v>2.5210599999999999</v>
      </c>
      <c r="R802" s="48">
        <v>2.5210599999999999</v>
      </c>
      <c r="S802" s="48">
        <v>0</v>
      </c>
      <c r="T802" s="48">
        <v>0</v>
      </c>
      <c r="U802" s="48">
        <v>2.5210599999999999</v>
      </c>
      <c r="V802" s="48">
        <v>2.5210599999999999</v>
      </c>
      <c r="W802" s="48">
        <v>0</v>
      </c>
      <c r="X802" s="48">
        <v>0</v>
      </c>
      <c r="Y802" s="48">
        <v>0</v>
      </c>
      <c r="Z802" s="48">
        <v>0</v>
      </c>
      <c r="AA802" s="49">
        <f t="shared" si="137"/>
        <v>0</v>
      </c>
      <c r="AB802" s="49">
        <f t="shared" si="138"/>
        <v>0</v>
      </c>
      <c r="AC802" s="49">
        <v>0</v>
      </c>
      <c r="AD802" s="49">
        <v>0</v>
      </c>
      <c r="AE802" s="49">
        <v>0</v>
      </c>
      <c r="AF802" s="49">
        <v>0</v>
      </c>
      <c r="AG802" s="49">
        <v>0</v>
      </c>
      <c r="AH802" s="49">
        <v>0</v>
      </c>
      <c r="AI802" s="49">
        <v>0</v>
      </c>
      <c r="AJ802" s="49">
        <v>0</v>
      </c>
      <c r="AK802" s="49">
        <v>0</v>
      </c>
      <c r="AL802" s="49">
        <v>0</v>
      </c>
      <c r="AM802" s="49">
        <v>0</v>
      </c>
      <c r="AN802" s="49">
        <v>0</v>
      </c>
      <c r="AO802" s="49">
        <v>0</v>
      </c>
      <c r="AP802" s="49">
        <v>0</v>
      </c>
      <c r="AQ802" s="47" t="s">
        <v>4152</v>
      </c>
      <c r="AR802" s="48">
        <v>0</v>
      </c>
      <c r="AT802" s="46" t="s">
        <v>1443</v>
      </c>
      <c r="AU802" s="45">
        <v>0</v>
      </c>
      <c r="AV802" s="44" t="s">
        <v>4153</v>
      </c>
      <c r="AW802" s="43">
        <v>44498</v>
      </c>
      <c r="AX802" s="42">
        <v>0.45833000000000002</v>
      </c>
      <c r="AY802" s="41">
        <v>15</v>
      </c>
      <c r="AZ802" s="40"/>
      <c r="BA802" s="40"/>
      <c r="BB802" s="40"/>
      <c r="BC802" s="40"/>
      <c r="BD802" s="40"/>
      <c r="BE802" s="40"/>
      <c r="BF802" s="39">
        <v>0</v>
      </c>
      <c r="BG802" s="38">
        <v>0</v>
      </c>
      <c r="BK802" s="37"/>
      <c r="BL802" s="37"/>
      <c r="BM802" s="37"/>
      <c r="BN802" s="32"/>
      <c r="BP802" s="36"/>
      <c r="BQ802" s="36"/>
      <c r="BR802" s="36"/>
      <c r="CE802" s="35">
        <f t="shared" si="139"/>
        <v>0</v>
      </c>
      <c r="CF802" s="33">
        <f t="shared" si="140"/>
        <v>0</v>
      </c>
      <c r="CG802" s="34">
        <f t="shared" si="141"/>
        <v>2.5210599999999999</v>
      </c>
      <c r="CH802" s="33">
        <f t="shared" si="142"/>
        <v>0</v>
      </c>
    </row>
    <row r="803" spans="1:86" ht="30" customHeight="1" x14ac:dyDescent="0.25">
      <c r="A803" s="53">
        <v>0</v>
      </c>
      <c r="B803" s="52" t="s">
        <v>2683</v>
      </c>
      <c r="C803" s="51">
        <v>300000004512</v>
      </c>
      <c r="D803" s="51">
        <v>1020205589</v>
      </c>
      <c r="E803" s="50" t="s">
        <v>2971</v>
      </c>
      <c r="F803" s="48">
        <v>0</v>
      </c>
      <c r="G803" s="48">
        <v>0</v>
      </c>
      <c r="H803" s="48">
        <v>0</v>
      </c>
      <c r="I803" s="48">
        <v>0</v>
      </c>
      <c r="J803" s="48">
        <v>0</v>
      </c>
      <c r="K803" s="48">
        <v>0</v>
      </c>
      <c r="L803" s="48">
        <v>0</v>
      </c>
      <c r="M803" s="48">
        <v>0</v>
      </c>
      <c r="N803" s="48">
        <v>0</v>
      </c>
      <c r="O803" s="48">
        <f t="shared" si="135"/>
        <v>139.25233</v>
      </c>
      <c r="P803" s="48">
        <f t="shared" si="136"/>
        <v>139.25233</v>
      </c>
      <c r="Q803" s="48">
        <v>139.25233</v>
      </c>
      <c r="R803" s="48">
        <v>139.25233</v>
      </c>
      <c r="S803" s="48">
        <v>0</v>
      </c>
      <c r="T803" s="48">
        <v>0</v>
      </c>
      <c r="U803" s="48">
        <v>139.25233</v>
      </c>
      <c r="V803" s="48">
        <v>139.25233</v>
      </c>
      <c r="W803" s="48">
        <v>0</v>
      </c>
      <c r="X803" s="48">
        <v>0</v>
      </c>
      <c r="Y803" s="48">
        <v>0</v>
      </c>
      <c r="Z803" s="48">
        <v>0</v>
      </c>
      <c r="AA803" s="49">
        <f t="shared" si="137"/>
        <v>0</v>
      </c>
      <c r="AB803" s="49">
        <f t="shared" si="138"/>
        <v>0</v>
      </c>
      <c r="AC803" s="49">
        <v>0</v>
      </c>
      <c r="AD803" s="49">
        <v>0</v>
      </c>
      <c r="AE803" s="49">
        <v>0</v>
      </c>
      <c r="AF803" s="49">
        <v>0</v>
      </c>
      <c r="AG803" s="49">
        <v>0</v>
      </c>
      <c r="AH803" s="49">
        <v>0</v>
      </c>
      <c r="AI803" s="49">
        <v>0</v>
      </c>
      <c r="AJ803" s="49">
        <v>0</v>
      </c>
      <c r="AK803" s="49">
        <v>0</v>
      </c>
      <c r="AL803" s="49">
        <v>0</v>
      </c>
      <c r="AM803" s="49">
        <v>0</v>
      </c>
      <c r="AN803" s="49">
        <v>0</v>
      </c>
      <c r="AO803" s="49">
        <v>0</v>
      </c>
      <c r="AP803" s="49">
        <v>0</v>
      </c>
      <c r="AQ803" s="47" t="s">
        <v>4154</v>
      </c>
      <c r="AR803" s="48">
        <v>0</v>
      </c>
      <c r="AT803" s="46" t="s">
        <v>1651</v>
      </c>
      <c r="AU803" s="45">
        <v>1</v>
      </c>
      <c r="AV803" s="44" t="s">
        <v>4155</v>
      </c>
      <c r="AW803" s="43" t="s">
        <v>4156</v>
      </c>
      <c r="AX803" s="42" t="s">
        <v>4157</v>
      </c>
      <c r="AY803" s="41" t="s">
        <v>1755</v>
      </c>
      <c r="AZ803" s="40"/>
      <c r="BA803" s="40"/>
      <c r="BB803" s="40"/>
      <c r="BC803" s="40"/>
      <c r="BD803" s="40"/>
      <c r="BE803" s="40"/>
      <c r="BF803" s="39">
        <v>0</v>
      </c>
      <c r="BG803" s="38">
        <v>0</v>
      </c>
      <c r="BK803" s="37"/>
      <c r="BL803" s="37"/>
      <c r="BM803" s="37"/>
      <c r="BN803" s="32"/>
      <c r="BP803" s="36"/>
      <c r="BQ803" s="36"/>
      <c r="BR803" s="36"/>
      <c r="CE803" s="35">
        <f t="shared" si="139"/>
        <v>0</v>
      </c>
      <c r="CF803" s="33">
        <f t="shared" si="140"/>
        <v>0</v>
      </c>
      <c r="CG803" s="34">
        <f t="shared" si="141"/>
        <v>139.25233</v>
      </c>
      <c r="CH803" s="33">
        <f t="shared" si="142"/>
        <v>0</v>
      </c>
    </row>
    <row r="804" spans="1:86" ht="30" customHeight="1" x14ac:dyDescent="0.25">
      <c r="A804" s="53">
        <v>0</v>
      </c>
      <c r="B804" s="52" t="s">
        <v>2683</v>
      </c>
      <c r="C804" s="51">
        <v>300000004520</v>
      </c>
      <c r="D804" s="51">
        <v>1020205775</v>
      </c>
      <c r="E804" s="50" t="s">
        <v>2972</v>
      </c>
      <c r="F804" s="48">
        <v>0</v>
      </c>
      <c r="G804" s="48">
        <v>0</v>
      </c>
      <c r="H804" s="48">
        <v>0</v>
      </c>
      <c r="I804" s="48">
        <v>0</v>
      </c>
      <c r="J804" s="48">
        <v>0</v>
      </c>
      <c r="K804" s="48">
        <v>0</v>
      </c>
      <c r="L804" s="48">
        <v>0</v>
      </c>
      <c r="M804" s="48">
        <v>0</v>
      </c>
      <c r="N804" s="48">
        <v>0</v>
      </c>
      <c r="O804" s="48">
        <f t="shared" si="135"/>
        <v>10.08426</v>
      </c>
      <c r="P804" s="48">
        <f t="shared" si="136"/>
        <v>10.08426</v>
      </c>
      <c r="Q804" s="48">
        <v>10.08426</v>
      </c>
      <c r="R804" s="48">
        <v>10.08426</v>
      </c>
      <c r="S804" s="48">
        <v>0</v>
      </c>
      <c r="T804" s="48">
        <v>0</v>
      </c>
      <c r="U804" s="48">
        <v>10.08426</v>
      </c>
      <c r="V804" s="48">
        <v>10.08426</v>
      </c>
      <c r="W804" s="48">
        <v>0</v>
      </c>
      <c r="X804" s="48">
        <v>0</v>
      </c>
      <c r="Y804" s="48">
        <v>0</v>
      </c>
      <c r="Z804" s="48">
        <v>0</v>
      </c>
      <c r="AA804" s="49">
        <f t="shared" si="137"/>
        <v>0</v>
      </c>
      <c r="AB804" s="49">
        <f t="shared" si="138"/>
        <v>0</v>
      </c>
      <c r="AC804" s="49">
        <v>0</v>
      </c>
      <c r="AD804" s="49">
        <v>0</v>
      </c>
      <c r="AE804" s="49">
        <v>0</v>
      </c>
      <c r="AF804" s="49">
        <v>0</v>
      </c>
      <c r="AG804" s="49">
        <v>0</v>
      </c>
      <c r="AH804" s="49">
        <v>0</v>
      </c>
      <c r="AI804" s="49">
        <v>0</v>
      </c>
      <c r="AJ804" s="49">
        <v>0</v>
      </c>
      <c r="AK804" s="49">
        <v>0</v>
      </c>
      <c r="AL804" s="49">
        <v>0</v>
      </c>
      <c r="AM804" s="49">
        <v>0</v>
      </c>
      <c r="AN804" s="49">
        <v>0</v>
      </c>
      <c r="AO804" s="49">
        <v>0</v>
      </c>
      <c r="AP804" s="49">
        <v>0</v>
      </c>
      <c r="AQ804" s="47" t="s">
        <v>4158</v>
      </c>
      <c r="AR804" s="48">
        <v>0</v>
      </c>
      <c r="AT804" s="46" t="s">
        <v>1443</v>
      </c>
      <c r="AU804" s="45">
        <v>0</v>
      </c>
      <c r="AV804" s="44" t="s">
        <v>4159</v>
      </c>
      <c r="AW804" s="43">
        <v>44039</v>
      </c>
      <c r="AX804" s="42">
        <v>0.45833000000000002</v>
      </c>
      <c r="AY804" s="41">
        <v>15</v>
      </c>
      <c r="AZ804" s="40"/>
      <c r="BA804" s="40"/>
      <c r="BB804" s="40"/>
      <c r="BC804" s="40"/>
      <c r="BD804" s="40"/>
      <c r="BE804" s="40"/>
      <c r="BF804" s="39">
        <v>0</v>
      </c>
      <c r="BG804" s="38">
        <v>0</v>
      </c>
      <c r="BK804" s="37"/>
      <c r="BL804" s="37"/>
      <c r="BM804" s="37"/>
      <c r="BN804" s="32"/>
      <c r="BP804" s="36"/>
      <c r="BQ804" s="36"/>
      <c r="BR804" s="36"/>
      <c r="CE804" s="35">
        <f t="shared" si="139"/>
        <v>0</v>
      </c>
      <c r="CF804" s="33">
        <f t="shared" si="140"/>
        <v>0</v>
      </c>
      <c r="CG804" s="34">
        <f t="shared" si="141"/>
        <v>10.08426</v>
      </c>
      <c r="CH804" s="33">
        <f t="shared" si="142"/>
        <v>0</v>
      </c>
    </row>
    <row r="805" spans="1:86" ht="30" customHeight="1" x14ac:dyDescent="0.25">
      <c r="A805" s="53">
        <v>0</v>
      </c>
      <c r="B805" s="52" t="s">
        <v>2683</v>
      </c>
      <c r="C805" s="51">
        <v>300000004619</v>
      </c>
      <c r="D805" s="51">
        <v>1020206748</v>
      </c>
      <c r="E805" s="50" t="s">
        <v>2973</v>
      </c>
      <c r="F805" s="48">
        <v>0</v>
      </c>
      <c r="G805" s="48">
        <v>0</v>
      </c>
      <c r="H805" s="48">
        <v>0</v>
      </c>
      <c r="I805" s="48">
        <v>0</v>
      </c>
      <c r="J805" s="48">
        <v>0</v>
      </c>
      <c r="K805" s="48">
        <v>0</v>
      </c>
      <c r="L805" s="48">
        <v>0</v>
      </c>
      <c r="M805" s="48">
        <v>0</v>
      </c>
      <c r="N805" s="48">
        <v>0</v>
      </c>
      <c r="O805" s="48">
        <f t="shared" si="135"/>
        <v>47.093440000000001</v>
      </c>
      <c r="P805" s="48">
        <f t="shared" si="136"/>
        <v>47.093440000000001</v>
      </c>
      <c r="Q805" s="48">
        <v>47.093440000000001</v>
      </c>
      <c r="R805" s="48">
        <v>47.093440000000001</v>
      </c>
      <c r="S805" s="48">
        <v>0</v>
      </c>
      <c r="T805" s="48">
        <v>0</v>
      </c>
      <c r="U805" s="48">
        <v>47.093440000000001</v>
      </c>
      <c r="V805" s="48">
        <v>47.093440000000001</v>
      </c>
      <c r="W805" s="48">
        <v>0</v>
      </c>
      <c r="X805" s="48">
        <v>0</v>
      </c>
      <c r="Y805" s="48">
        <v>0</v>
      </c>
      <c r="Z805" s="48">
        <v>0</v>
      </c>
      <c r="AA805" s="49">
        <f t="shared" si="137"/>
        <v>0</v>
      </c>
      <c r="AB805" s="49">
        <f t="shared" si="138"/>
        <v>0</v>
      </c>
      <c r="AC805" s="49">
        <v>0</v>
      </c>
      <c r="AD805" s="49">
        <v>0</v>
      </c>
      <c r="AE805" s="49">
        <v>0</v>
      </c>
      <c r="AF805" s="49">
        <v>0</v>
      </c>
      <c r="AG805" s="49">
        <v>0</v>
      </c>
      <c r="AH805" s="49">
        <v>0</v>
      </c>
      <c r="AI805" s="49">
        <v>0</v>
      </c>
      <c r="AJ805" s="49">
        <v>0</v>
      </c>
      <c r="AK805" s="49">
        <v>0</v>
      </c>
      <c r="AL805" s="49">
        <v>0</v>
      </c>
      <c r="AM805" s="49">
        <v>0</v>
      </c>
      <c r="AN805" s="49">
        <v>0</v>
      </c>
      <c r="AO805" s="49">
        <v>0</v>
      </c>
      <c r="AP805" s="49">
        <v>0</v>
      </c>
      <c r="AQ805" s="47" t="s">
        <v>4160</v>
      </c>
      <c r="AR805" s="48">
        <v>0</v>
      </c>
      <c r="AT805" s="46" t="s">
        <v>1443</v>
      </c>
      <c r="AU805" s="45">
        <v>0</v>
      </c>
      <c r="AV805" s="44" t="s">
        <v>4161</v>
      </c>
      <c r="AW805" s="43">
        <v>44496</v>
      </c>
      <c r="AX805" s="42">
        <v>0.45833000000000002</v>
      </c>
      <c r="AY805" s="41">
        <v>15</v>
      </c>
      <c r="AZ805" s="40"/>
      <c r="BA805" s="40"/>
      <c r="BB805" s="40"/>
      <c r="BC805" s="40"/>
      <c r="BD805" s="40"/>
      <c r="BE805" s="40"/>
      <c r="BF805" s="39">
        <v>0</v>
      </c>
      <c r="BG805" s="38">
        <v>0</v>
      </c>
      <c r="BK805" s="37"/>
      <c r="BL805" s="37"/>
      <c r="BM805" s="37"/>
      <c r="BN805" s="32"/>
      <c r="BP805" s="36"/>
      <c r="BQ805" s="36"/>
      <c r="BR805" s="36"/>
      <c r="CE805" s="35">
        <f t="shared" si="139"/>
        <v>0</v>
      </c>
      <c r="CF805" s="33">
        <f t="shared" si="140"/>
        <v>0</v>
      </c>
      <c r="CG805" s="34">
        <f t="shared" si="141"/>
        <v>47.093440000000001</v>
      </c>
      <c r="CH805" s="33">
        <f t="shared" si="142"/>
        <v>0</v>
      </c>
    </row>
    <row r="806" spans="1:86" ht="30" customHeight="1" x14ac:dyDescent="0.25">
      <c r="A806" s="53">
        <v>0</v>
      </c>
      <c r="B806" s="52" t="s">
        <v>2683</v>
      </c>
      <c r="C806" s="51">
        <v>300000004625</v>
      </c>
      <c r="D806" s="51">
        <v>1020206729</v>
      </c>
      <c r="E806" s="50" t="s">
        <v>2974</v>
      </c>
      <c r="F806" s="48">
        <v>0</v>
      </c>
      <c r="G806" s="48">
        <v>0</v>
      </c>
      <c r="H806" s="48">
        <v>0</v>
      </c>
      <c r="I806" s="48">
        <v>0</v>
      </c>
      <c r="J806" s="48">
        <v>0</v>
      </c>
      <c r="K806" s="48">
        <v>0</v>
      </c>
      <c r="L806" s="48">
        <v>0</v>
      </c>
      <c r="M806" s="48">
        <v>0</v>
      </c>
      <c r="N806" s="48">
        <v>0</v>
      </c>
      <c r="O806" s="48">
        <f t="shared" si="135"/>
        <v>20.168479999999999</v>
      </c>
      <c r="P806" s="48">
        <f t="shared" si="136"/>
        <v>20.168479999999999</v>
      </c>
      <c r="Q806" s="48">
        <v>20.168479999999999</v>
      </c>
      <c r="R806" s="48">
        <v>20.168479999999999</v>
      </c>
      <c r="S806" s="48">
        <v>0</v>
      </c>
      <c r="T806" s="48">
        <v>0</v>
      </c>
      <c r="U806" s="48">
        <v>20.168479999999999</v>
      </c>
      <c r="V806" s="48">
        <v>20.168479999999999</v>
      </c>
      <c r="W806" s="48">
        <v>0</v>
      </c>
      <c r="X806" s="48">
        <v>0</v>
      </c>
      <c r="Y806" s="48">
        <v>0</v>
      </c>
      <c r="Z806" s="48">
        <v>0</v>
      </c>
      <c r="AA806" s="49">
        <f t="shared" si="137"/>
        <v>0</v>
      </c>
      <c r="AB806" s="49">
        <f t="shared" si="138"/>
        <v>0</v>
      </c>
      <c r="AC806" s="49">
        <v>0</v>
      </c>
      <c r="AD806" s="49">
        <v>0</v>
      </c>
      <c r="AE806" s="49">
        <v>0</v>
      </c>
      <c r="AF806" s="49">
        <v>0</v>
      </c>
      <c r="AG806" s="49">
        <v>0</v>
      </c>
      <c r="AH806" s="49">
        <v>0</v>
      </c>
      <c r="AI806" s="49">
        <v>0</v>
      </c>
      <c r="AJ806" s="49">
        <v>0</v>
      </c>
      <c r="AK806" s="49">
        <v>0</v>
      </c>
      <c r="AL806" s="49">
        <v>0</v>
      </c>
      <c r="AM806" s="49">
        <v>0</v>
      </c>
      <c r="AN806" s="49">
        <v>0</v>
      </c>
      <c r="AO806" s="49">
        <v>0</v>
      </c>
      <c r="AP806" s="49">
        <v>0</v>
      </c>
      <c r="AQ806" s="47" t="s">
        <v>4162</v>
      </c>
      <c r="AR806" s="48">
        <v>0</v>
      </c>
      <c r="AT806" s="46" t="s">
        <v>1443</v>
      </c>
      <c r="AU806" s="45">
        <v>0</v>
      </c>
      <c r="AV806" s="44" t="s">
        <v>4163</v>
      </c>
      <c r="AW806" s="43">
        <v>44523</v>
      </c>
      <c r="AX806" s="42">
        <v>0.45833000000000002</v>
      </c>
      <c r="AY806" s="41">
        <v>15</v>
      </c>
      <c r="AZ806" s="40"/>
      <c r="BA806" s="40"/>
      <c r="BB806" s="40"/>
      <c r="BC806" s="40"/>
      <c r="BD806" s="40"/>
      <c r="BE806" s="40"/>
      <c r="BF806" s="39">
        <v>0</v>
      </c>
      <c r="BG806" s="38">
        <v>0</v>
      </c>
      <c r="BK806" s="37"/>
      <c r="BL806" s="37"/>
      <c r="BM806" s="37"/>
      <c r="BN806" s="32"/>
      <c r="BP806" s="36"/>
      <c r="BQ806" s="36"/>
      <c r="BR806" s="36"/>
      <c r="CE806" s="35">
        <f t="shared" si="139"/>
        <v>0</v>
      </c>
      <c r="CF806" s="33">
        <f t="shared" si="140"/>
        <v>0</v>
      </c>
      <c r="CG806" s="34">
        <f t="shared" si="141"/>
        <v>20.168479999999999</v>
      </c>
      <c r="CH806" s="33">
        <f t="shared" si="142"/>
        <v>0</v>
      </c>
    </row>
    <row r="807" spans="1:86" ht="30" customHeight="1" x14ac:dyDescent="0.25">
      <c r="A807" s="53">
        <v>0</v>
      </c>
      <c r="B807" s="52" t="s">
        <v>2683</v>
      </c>
      <c r="C807" s="51">
        <v>300000004639</v>
      </c>
      <c r="D807" s="51">
        <v>1020206682</v>
      </c>
      <c r="E807" s="50" t="s">
        <v>2975</v>
      </c>
      <c r="F807" s="48">
        <v>0</v>
      </c>
      <c r="G807" s="48">
        <v>0</v>
      </c>
      <c r="H807" s="48">
        <v>0</v>
      </c>
      <c r="I807" s="48">
        <v>0</v>
      </c>
      <c r="J807" s="48">
        <v>0</v>
      </c>
      <c r="K807" s="48">
        <v>0</v>
      </c>
      <c r="L807" s="48">
        <v>0</v>
      </c>
      <c r="M807" s="48">
        <v>0</v>
      </c>
      <c r="N807" s="48">
        <v>0</v>
      </c>
      <c r="O807" s="48">
        <f t="shared" si="135"/>
        <v>96.707949999999997</v>
      </c>
      <c r="P807" s="48">
        <f t="shared" si="136"/>
        <v>96.707949999999997</v>
      </c>
      <c r="Q807" s="48">
        <v>96.707949999999997</v>
      </c>
      <c r="R807" s="48">
        <v>96.707949999999997</v>
      </c>
      <c r="S807" s="48">
        <v>0</v>
      </c>
      <c r="T807" s="48">
        <v>0</v>
      </c>
      <c r="U807" s="48">
        <v>96.707949999999997</v>
      </c>
      <c r="V807" s="48">
        <v>96.707949999999997</v>
      </c>
      <c r="W807" s="48">
        <v>0</v>
      </c>
      <c r="X807" s="48">
        <v>0</v>
      </c>
      <c r="Y807" s="48">
        <v>0</v>
      </c>
      <c r="Z807" s="48">
        <v>0</v>
      </c>
      <c r="AA807" s="49">
        <f t="shared" si="137"/>
        <v>0</v>
      </c>
      <c r="AB807" s="49">
        <f t="shared" si="138"/>
        <v>0</v>
      </c>
      <c r="AC807" s="49">
        <v>0</v>
      </c>
      <c r="AD807" s="49">
        <v>0</v>
      </c>
      <c r="AE807" s="49">
        <v>0</v>
      </c>
      <c r="AF807" s="49">
        <v>0</v>
      </c>
      <c r="AG807" s="49">
        <v>0</v>
      </c>
      <c r="AH807" s="49">
        <v>0</v>
      </c>
      <c r="AI807" s="49">
        <v>0</v>
      </c>
      <c r="AJ807" s="49">
        <v>0</v>
      </c>
      <c r="AK807" s="49">
        <v>0</v>
      </c>
      <c r="AL807" s="49">
        <v>0</v>
      </c>
      <c r="AM807" s="49">
        <v>0</v>
      </c>
      <c r="AN807" s="49">
        <v>0</v>
      </c>
      <c r="AO807" s="49">
        <v>0</v>
      </c>
      <c r="AP807" s="49">
        <v>0</v>
      </c>
      <c r="AQ807" s="47" t="s">
        <v>4164</v>
      </c>
      <c r="AR807" s="48">
        <v>0</v>
      </c>
      <c r="AT807" s="46" t="s">
        <v>1443</v>
      </c>
      <c r="AU807" s="45">
        <v>0</v>
      </c>
      <c r="AV807" s="44" t="s">
        <v>4165</v>
      </c>
      <c r="AW807" s="43">
        <v>44467</v>
      </c>
      <c r="AX807" s="42">
        <v>0.45833000000000002</v>
      </c>
      <c r="AY807" s="41">
        <v>15</v>
      </c>
      <c r="AZ807" s="40"/>
      <c r="BA807" s="40"/>
      <c r="BB807" s="40"/>
      <c r="BC807" s="40"/>
      <c r="BD807" s="40"/>
      <c r="BE807" s="40"/>
      <c r="BF807" s="39">
        <v>0</v>
      </c>
      <c r="BG807" s="38">
        <v>0</v>
      </c>
      <c r="BK807" s="37"/>
      <c r="BL807" s="37"/>
      <c r="BM807" s="37"/>
      <c r="BN807" s="32"/>
      <c r="BP807" s="36"/>
      <c r="BQ807" s="36"/>
      <c r="BR807" s="36"/>
      <c r="CE807" s="35">
        <f t="shared" si="139"/>
        <v>0</v>
      </c>
      <c r="CF807" s="33">
        <f t="shared" si="140"/>
        <v>0</v>
      </c>
      <c r="CG807" s="34">
        <f t="shared" si="141"/>
        <v>96.707949999999997</v>
      </c>
      <c r="CH807" s="33">
        <f t="shared" si="142"/>
        <v>0</v>
      </c>
    </row>
    <row r="808" spans="1:86" ht="30" customHeight="1" x14ac:dyDescent="0.25">
      <c r="A808" s="53">
        <v>0</v>
      </c>
      <c r="B808" s="52" t="s">
        <v>2683</v>
      </c>
      <c r="C808" s="51">
        <v>300000004645</v>
      </c>
      <c r="D808" s="51">
        <v>1020206632</v>
      </c>
      <c r="E808" s="50" t="s">
        <v>2976</v>
      </c>
      <c r="F808" s="48">
        <v>0</v>
      </c>
      <c r="G808" s="48">
        <v>0</v>
      </c>
      <c r="H808" s="48">
        <v>0</v>
      </c>
      <c r="I808" s="48">
        <v>0</v>
      </c>
      <c r="J808" s="48">
        <v>0</v>
      </c>
      <c r="K808" s="48">
        <v>0</v>
      </c>
      <c r="L808" s="48">
        <v>0</v>
      </c>
      <c r="M808" s="48">
        <v>0</v>
      </c>
      <c r="N808" s="48">
        <v>0</v>
      </c>
      <c r="O808" s="48">
        <f t="shared" si="135"/>
        <v>115.23217</v>
      </c>
      <c r="P808" s="48">
        <f t="shared" si="136"/>
        <v>115.23217</v>
      </c>
      <c r="Q808" s="48">
        <v>115.23217</v>
      </c>
      <c r="R808" s="48">
        <v>115.23217</v>
      </c>
      <c r="S808" s="48">
        <v>0</v>
      </c>
      <c r="T808" s="48">
        <v>0</v>
      </c>
      <c r="U808" s="48">
        <v>115.23217</v>
      </c>
      <c r="V808" s="48">
        <v>115.23217</v>
      </c>
      <c r="W808" s="48">
        <v>0</v>
      </c>
      <c r="X808" s="48">
        <v>0</v>
      </c>
      <c r="Y808" s="48">
        <v>0</v>
      </c>
      <c r="Z808" s="48">
        <v>0</v>
      </c>
      <c r="AA808" s="49">
        <f t="shared" si="137"/>
        <v>0</v>
      </c>
      <c r="AB808" s="49">
        <f t="shared" si="138"/>
        <v>0</v>
      </c>
      <c r="AC808" s="49">
        <v>0</v>
      </c>
      <c r="AD808" s="49">
        <v>0</v>
      </c>
      <c r="AE808" s="49">
        <v>0</v>
      </c>
      <c r="AF808" s="49">
        <v>0</v>
      </c>
      <c r="AG808" s="49">
        <v>0</v>
      </c>
      <c r="AH808" s="49">
        <v>0</v>
      </c>
      <c r="AI808" s="49">
        <v>0</v>
      </c>
      <c r="AJ808" s="49">
        <v>0</v>
      </c>
      <c r="AK808" s="49">
        <v>0</v>
      </c>
      <c r="AL808" s="49">
        <v>0</v>
      </c>
      <c r="AM808" s="49">
        <v>0</v>
      </c>
      <c r="AN808" s="49">
        <v>0</v>
      </c>
      <c r="AO808" s="49">
        <v>0</v>
      </c>
      <c r="AP808" s="49">
        <v>0</v>
      </c>
      <c r="AQ808" s="47" t="s">
        <v>4166</v>
      </c>
      <c r="AR808" s="48">
        <v>0</v>
      </c>
      <c r="AT808" s="46" t="s">
        <v>1443</v>
      </c>
      <c r="AU808" s="45">
        <v>0</v>
      </c>
      <c r="AV808" s="44" t="s">
        <v>4167</v>
      </c>
      <c r="AW808" s="43">
        <v>44491</v>
      </c>
      <c r="AX808" s="42">
        <v>0.45833000000000002</v>
      </c>
      <c r="AY808" s="41">
        <v>15</v>
      </c>
      <c r="AZ808" s="40"/>
      <c r="BA808" s="40"/>
      <c r="BB808" s="40"/>
      <c r="BC808" s="40"/>
      <c r="BD808" s="40"/>
      <c r="BE808" s="40"/>
      <c r="BF808" s="39">
        <v>0</v>
      </c>
      <c r="BG808" s="38">
        <v>0</v>
      </c>
      <c r="BK808" s="37"/>
      <c r="BL808" s="37"/>
      <c r="BM808" s="37"/>
      <c r="BN808" s="32"/>
      <c r="BP808" s="36"/>
      <c r="BQ808" s="36"/>
      <c r="BR808" s="36"/>
      <c r="CE808" s="35">
        <f t="shared" si="139"/>
        <v>0</v>
      </c>
      <c r="CF808" s="33">
        <f t="shared" si="140"/>
        <v>0</v>
      </c>
      <c r="CG808" s="34">
        <f t="shared" si="141"/>
        <v>115.23217</v>
      </c>
      <c r="CH808" s="33">
        <f t="shared" si="142"/>
        <v>0</v>
      </c>
    </row>
    <row r="809" spans="1:86" ht="30" customHeight="1" x14ac:dyDescent="0.25">
      <c r="A809" s="53">
        <v>0</v>
      </c>
      <c r="B809" s="52" t="s">
        <v>2683</v>
      </c>
      <c r="C809" s="51">
        <v>300000004703</v>
      </c>
      <c r="D809" s="51">
        <v>1020206226</v>
      </c>
      <c r="E809" s="50" t="s">
        <v>2977</v>
      </c>
      <c r="F809" s="48">
        <v>0</v>
      </c>
      <c r="G809" s="48">
        <v>0</v>
      </c>
      <c r="H809" s="48">
        <v>0</v>
      </c>
      <c r="I809" s="48">
        <v>0</v>
      </c>
      <c r="J809" s="48">
        <v>0</v>
      </c>
      <c r="K809" s="48">
        <v>0</v>
      </c>
      <c r="L809" s="48">
        <v>0</v>
      </c>
      <c r="M809" s="48">
        <v>0</v>
      </c>
      <c r="N809" s="48">
        <v>0</v>
      </c>
      <c r="O809" s="48">
        <f t="shared" si="135"/>
        <v>5.0420800000000003</v>
      </c>
      <c r="P809" s="48">
        <f t="shared" si="136"/>
        <v>5.0420800000000003</v>
      </c>
      <c r="Q809" s="48">
        <v>5.0420800000000003</v>
      </c>
      <c r="R809" s="48">
        <v>5.0420800000000003</v>
      </c>
      <c r="S809" s="48">
        <v>0</v>
      </c>
      <c r="T809" s="48">
        <v>0</v>
      </c>
      <c r="U809" s="48">
        <v>5.0420800000000003</v>
      </c>
      <c r="V809" s="48">
        <v>5.0420800000000003</v>
      </c>
      <c r="W809" s="48">
        <v>0</v>
      </c>
      <c r="X809" s="48">
        <v>0</v>
      </c>
      <c r="Y809" s="48">
        <v>0</v>
      </c>
      <c r="Z809" s="48">
        <v>0</v>
      </c>
      <c r="AA809" s="49">
        <f t="shared" si="137"/>
        <v>0</v>
      </c>
      <c r="AB809" s="49">
        <f t="shared" si="138"/>
        <v>0</v>
      </c>
      <c r="AC809" s="49">
        <v>0</v>
      </c>
      <c r="AD809" s="49">
        <v>0</v>
      </c>
      <c r="AE809" s="49">
        <v>0</v>
      </c>
      <c r="AF809" s="49">
        <v>0</v>
      </c>
      <c r="AG809" s="49">
        <v>0</v>
      </c>
      <c r="AH809" s="49">
        <v>0</v>
      </c>
      <c r="AI809" s="49">
        <v>0</v>
      </c>
      <c r="AJ809" s="49">
        <v>0</v>
      </c>
      <c r="AK809" s="49">
        <v>0</v>
      </c>
      <c r="AL809" s="49">
        <v>0</v>
      </c>
      <c r="AM809" s="49">
        <v>0</v>
      </c>
      <c r="AN809" s="49">
        <v>0</v>
      </c>
      <c r="AO809" s="49">
        <v>0</v>
      </c>
      <c r="AP809" s="49">
        <v>0</v>
      </c>
      <c r="AQ809" s="47" t="s">
        <v>4168</v>
      </c>
      <c r="AR809" s="48">
        <v>0</v>
      </c>
      <c r="AT809" s="46" t="s">
        <v>4130</v>
      </c>
      <c r="AU809" s="45">
        <v>1</v>
      </c>
      <c r="AV809" s="44" t="s">
        <v>4169</v>
      </c>
      <c r="AW809" s="43" t="s">
        <v>4170</v>
      </c>
      <c r="AX809" s="42" t="s">
        <v>4171</v>
      </c>
      <c r="AY809" s="41" t="s">
        <v>1444</v>
      </c>
      <c r="AZ809" s="40"/>
      <c r="BA809" s="40"/>
      <c r="BB809" s="40"/>
      <c r="BC809" s="40"/>
      <c r="BD809" s="40"/>
      <c r="BE809" s="40"/>
      <c r="BF809" s="39">
        <v>0</v>
      </c>
      <c r="BG809" s="38">
        <v>0</v>
      </c>
      <c r="BK809" s="37"/>
      <c r="BL809" s="37"/>
      <c r="BM809" s="37"/>
      <c r="BN809" s="32"/>
      <c r="BP809" s="36"/>
      <c r="BQ809" s="36"/>
      <c r="BR809" s="36"/>
      <c r="CE809" s="35">
        <f t="shared" si="139"/>
        <v>0</v>
      </c>
      <c r="CF809" s="33">
        <f t="shared" si="140"/>
        <v>0</v>
      </c>
      <c r="CG809" s="34">
        <f t="shared" si="141"/>
        <v>5.0420800000000003</v>
      </c>
      <c r="CH809" s="33">
        <f t="shared" si="142"/>
        <v>0</v>
      </c>
    </row>
    <row r="810" spans="1:86" ht="30" customHeight="1" x14ac:dyDescent="0.25">
      <c r="A810" s="53">
        <v>0</v>
      </c>
      <c r="B810" s="52" t="s">
        <v>2683</v>
      </c>
      <c r="C810" s="51">
        <v>300000004676</v>
      </c>
      <c r="D810" s="51">
        <v>1020206746</v>
      </c>
      <c r="E810" s="50" t="s">
        <v>2978</v>
      </c>
      <c r="F810" s="48">
        <v>0</v>
      </c>
      <c r="G810" s="48">
        <v>0</v>
      </c>
      <c r="H810" s="48">
        <v>0</v>
      </c>
      <c r="I810" s="48">
        <v>0</v>
      </c>
      <c r="J810" s="48">
        <v>0</v>
      </c>
      <c r="K810" s="48">
        <v>0</v>
      </c>
      <c r="L810" s="48">
        <v>0</v>
      </c>
      <c r="M810" s="48">
        <v>0</v>
      </c>
      <c r="N810" s="48">
        <v>0</v>
      </c>
      <c r="O810" s="48">
        <f t="shared" si="135"/>
        <v>268.70526000000001</v>
      </c>
      <c r="P810" s="48">
        <f t="shared" si="136"/>
        <v>268.70526000000001</v>
      </c>
      <c r="Q810" s="48">
        <v>268.70526000000001</v>
      </c>
      <c r="R810" s="48">
        <v>268.70526000000001</v>
      </c>
      <c r="S810" s="48">
        <v>0</v>
      </c>
      <c r="T810" s="48">
        <v>0</v>
      </c>
      <c r="U810" s="48">
        <v>268.70526000000001</v>
      </c>
      <c r="V810" s="48">
        <v>268.70526000000001</v>
      </c>
      <c r="W810" s="48">
        <v>0</v>
      </c>
      <c r="X810" s="48">
        <v>0</v>
      </c>
      <c r="Y810" s="48">
        <v>0</v>
      </c>
      <c r="Z810" s="48">
        <v>0</v>
      </c>
      <c r="AA810" s="49">
        <f t="shared" si="137"/>
        <v>0</v>
      </c>
      <c r="AB810" s="49">
        <f t="shared" si="138"/>
        <v>0</v>
      </c>
      <c r="AC810" s="49">
        <v>0</v>
      </c>
      <c r="AD810" s="49">
        <v>0</v>
      </c>
      <c r="AE810" s="49">
        <v>0</v>
      </c>
      <c r="AF810" s="49">
        <v>0</v>
      </c>
      <c r="AG810" s="49">
        <v>0</v>
      </c>
      <c r="AH810" s="49">
        <v>0</v>
      </c>
      <c r="AI810" s="49">
        <v>0</v>
      </c>
      <c r="AJ810" s="49">
        <v>0</v>
      </c>
      <c r="AK810" s="49">
        <v>0</v>
      </c>
      <c r="AL810" s="49">
        <v>0</v>
      </c>
      <c r="AM810" s="49">
        <v>0</v>
      </c>
      <c r="AN810" s="49">
        <v>0</v>
      </c>
      <c r="AO810" s="49">
        <v>0</v>
      </c>
      <c r="AP810" s="49">
        <v>0</v>
      </c>
      <c r="AQ810" s="47" t="s">
        <v>4172</v>
      </c>
      <c r="AR810" s="48">
        <v>0</v>
      </c>
      <c r="AT810" s="46" t="s">
        <v>1443</v>
      </c>
      <c r="AU810" s="45">
        <v>0</v>
      </c>
      <c r="AV810" s="44" t="s">
        <v>4173</v>
      </c>
      <c r="AW810" s="43">
        <v>44512</v>
      </c>
      <c r="AX810" s="42">
        <v>0.45833000000000002</v>
      </c>
      <c r="AY810" s="41">
        <v>15</v>
      </c>
      <c r="AZ810" s="40"/>
      <c r="BA810" s="40"/>
      <c r="BB810" s="40"/>
      <c r="BC810" s="40"/>
      <c r="BD810" s="40"/>
      <c r="BE810" s="40"/>
      <c r="BF810" s="39">
        <v>0</v>
      </c>
      <c r="BG810" s="38">
        <v>0</v>
      </c>
      <c r="BK810" s="37"/>
      <c r="BL810" s="37"/>
      <c r="BM810" s="37"/>
      <c r="BN810" s="32"/>
      <c r="BP810" s="36"/>
      <c r="BQ810" s="36"/>
      <c r="BR810" s="36"/>
      <c r="CE810" s="35">
        <f t="shared" si="139"/>
        <v>0</v>
      </c>
      <c r="CF810" s="33">
        <f t="shared" si="140"/>
        <v>0</v>
      </c>
      <c r="CG810" s="34">
        <f t="shared" si="141"/>
        <v>268.70526000000001</v>
      </c>
      <c r="CH810" s="33">
        <f t="shared" si="142"/>
        <v>0</v>
      </c>
    </row>
    <row r="811" spans="1:86" ht="60" customHeight="1" x14ac:dyDescent="0.25">
      <c r="A811" s="53">
        <v>0</v>
      </c>
      <c r="B811" s="52" t="s">
        <v>2683</v>
      </c>
      <c r="C811" s="51" t="s">
        <v>2979</v>
      </c>
      <c r="D811" s="51">
        <v>1020207152</v>
      </c>
      <c r="E811" s="50" t="s">
        <v>2980</v>
      </c>
      <c r="F811" s="48">
        <v>0</v>
      </c>
      <c r="G811" s="48">
        <v>0</v>
      </c>
      <c r="H811" s="48">
        <v>0</v>
      </c>
      <c r="I811" s="48">
        <v>0</v>
      </c>
      <c r="J811" s="48">
        <v>0</v>
      </c>
      <c r="K811" s="48">
        <v>0</v>
      </c>
      <c r="L811" s="48">
        <v>0</v>
      </c>
      <c r="M811" s="48">
        <v>0</v>
      </c>
      <c r="N811" s="48">
        <v>0</v>
      </c>
      <c r="O811" s="48">
        <f t="shared" si="135"/>
        <v>83.291539999999998</v>
      </c>
      <c r="P811" s="48">
        <f t="shared" si="136"/>
        <v>83.291539999999998</v>
      </c>
      <c r="Q811" s="48">
        <v>83.291539999999998</v>
      </c>
      <c r="R811" s="48">
        <v>83.291539999999998</v>
      </c>
      <c r="S811" s="48">
        <v>0</v>
      </c>
      <c r="T811" s="48">
        <v>0</v>
      </c>
      <c r="U811" s="48">
        <v>83.291539999999998</v>
      </c>
      <c r="V811" s="48">
        <v>83.291539999999998</v>
      </c>
      <c r="W811" s="48">
        <v>0</v>
      </c>
      <c r="X811" s="48">
        <v>0</v>
      </c>
      <c r="Y811" s="48">
        <v>0</v>
      </c>
      <c r="Z811" s="48">
        <v>0</v>
      </c>
      <c r="AA811" s="49">
        <f t="shared" si="137"/>
        <v>0</v>
      </c>
      <c r="AB811" s="49">
        <f t="shared" si="138"/>
        <v>0</v>
      </c>
      <c r="AC811" s="49">
        <v>0</v>
      </c>
      <c r="AD811" s="49">
        <v>0</v>
      </c>
      <c r="AE811" s="49">
        <v>0</v>
      </c>
      <c r="AF811" s="49">
        <v>0</v>
      </c>
      <c r="AG811" s="49">
        <v>0</v>
      </c>
      <c r="AH811" s="49">
        <v>0</v>
      </c>
      <c r="AI811" s="49">
        <v>0</v>
      </c>
      <c r="AJ811" s="49">
        <v>0</v>
      </c>
      <c r="AK811" s="49">
        <v>0</v>
      </c>
      <c r="AL811" s="49">
        <v>0</v>
      </c>
      <c r="AM811" s="49">
        <v>0</v>
      </c>
      <c r="AN811" s="49">
        <v>0</v>
      </c>
      <c r="AO811" s="49">
        <v>0</v>
      </c>
      <c r="AP811" s="49">
        <v>0</v>
      </c>
      <c r="AQ811" s="47" t="s">
        <v>4174</v>
      </c>
      <c r="AR811" s="48">
        <v>0</v>
      </c>
      <c r="AT811" s="46" t="s">
        <v>1443</v>
      </c>
      <c r="AU811" s="45">
        <v>0</v>
      </c>
      <c r="AV811" s="44" t="s">
        <v>4175</v>
      </c>
      <c r="AW811" s="43">
        <v>43780</v>
      </c>
      <c r="AX811" s="42">
        <v>0.45833000000000002</v>
      </c>
      <c r="AY811" s="41">
        <v>15</v>
      </c>
      <c r="AZ811" s="40"/>
      <c r="BA811" s="40"/>
      <c r="BB811" s="40"/>
      <c r="BC811" s="40"/>
      <c r="BD811" s="40"/>
      <c r="BE811" s="40"/>
      <c r="BF811" s="39">
        <v>0</v>
      </c>
      <c r="BG811" s="38">
        <v>0</v>
      </c>
      <c r="BK811" s="37"/>
      <c r="BL811" s="37"/>
      <c r="BM811" s="37"/>
      <c r="BN811" s="32"/>
      <c r="BP811" s="36"/>
      <c r="BQ811" s="36"/>
      <c r="BR811" s="36"/>
      <c r="CE811" s="35">
        <f t="shared" si="139"/>
        <v>0</v>
      </c>
      <c r="CF811" s="33">
        <f t="shared" si="140"/>
        <v>0</v>
      </c>
      <c r="CG811" s="34">
        <f t="shared" si="141"/>
        <v>83.291539999999998</v>
      </c>
      <c r="CH811" s="33">
        <f t="shared" si="142"/>
        <v>0</v>
      </c>
    </row>
    <row r="812" spans="1:86" ht="60" customHeight="1" x14ac:dyDescent="0.25">
      <c r="A812" s="53">
        <v>0</v>
      </c>
      <c r="B812" s="52">
        <v>0</v>
      </c>
      <c r="C812" s="51">
        <v>300000004719</v>
      </c>
      <c r="D812" s="51">
        <v>1020306000</v>
      </c>
      <c r="E812" s="50" t="s">
        <v>2981</v>
      </c>
      <c r="F812" s="48">
        <v>0</v>
      </c>
      <c r="G812" s="48">
        <v>0</v>
      </c>
      <c r="H812" s="48">
        <v>0</v>
      </c>
      <c r="I812" s="48">
        <v>0</v>
      </c>
      <c r="J812" s="48">
        <v>0</v>
      </c>
      <c r="K812" s="48">
        <v>0</v>
      </c>
      <c r="L812" s="48">
        <v>0</v>
      </c>
      <c r="M812" s="48">
        <v>0</v>
      </c>
      <c r="N812" s="48">
        <v>0</v>
      </c>
      <c r="O812" s="48">
        <f t="shared" si="135"/>
        <v>8</v>
      </c>
      <c r="P812" s="48">
        <f t="shared" si="136"/>
        <v>8</v>
      </c>
      <c r="Q812" s="48">
        <v>0</v>
      </c>
      <c r="R812" s="48">
        <v>0</v>
      </c>
      <c r="S812" s="48">
        <v>0</v>
      </c>
      <c r="T812" s="48">
        <v>0</v>
      </c>
      <c r="U812" s="48">
        <v>0</v>
      </c>
      <c r="V812" s="48">
        <v>0</v>
      </c>
      <c r="W812" s="48">
        <v>0</v>
      </c>
      <c r="X812" s="48">
        <v>0</v>
      </c>
      <c r="Y812" s="48">
        <v>0</v>
      </c>
      <c r="Z812" s="48">
        <v>0</v>
      </c>
      <c r="AA812" s="49">
        <f t="shared" si="137"/>
        <v>8</v>
      </c>
      <c r="AB812" s="49">
        <f t="shared" si="138"/>
        <v>8</v>
      </c>
      <c r="AC812" s="49">
        <v>0</v>
      </c>
      <c r="AD812" s="49">
        <v>0</v>
      </c>
      <c r="AE812" s="49">
        <v>0</v>
      </c>
      <c r="AF812" s="49">
        <v>0</v>
      </c>
      <c r="AG812" s="49">
        <v>0</v>
      </c>
      <c r="AH812" s="49">
        <v>0</v>
      </c>
      <c r="AI812" s="49">
        <v>0</v>
      </c>
      <c r="AJ812" s="49">
        <v>0</v>
      </c>
      <c r="AK812" s="49">
        <v>8</v>
      </c>
      <c r="AL812" s="49">
        <v>8</v>
      </c>
      <c r="AM812" s="49">
        <v>0</v>
      </c>
      <c r="AN812" s="49">
        <v>0</v>
      </c>
      <c r="AO812" s="49">
        <v>0</v>
      </c>
      <c r="AP812" s="49">
        <v>0</v>
      </c>
      <c r="AQ812" s="47" t="s">
        <v>4176</v>
      </c>
      <c r="AR812" s="48">
        <v>0</v>
      </c>
      <c r="AT812" s="46" t="s">
        <v>1443</v>
      </c>
      <c r="AU812" s="45">
        <v>0</v>
      </c>
      <c r="AV812" s="44" t="s">
        <v>4177</v>
      </c>
      <c r="AW812" s="43">
        <v>44302</v>
      </c>
      <c r="AX812" s="42">
        <v>0.45833000000000002</v>
      </c>
      <c r="AY812" s="41">
        <v>15</v>
      </c>
      <c r="AZ812" s="40"/>
      <c r="BA812" s="40"/>
      <c r="BB812" s="40"/>
      <c r="BC812" s="40"/>
      <c r="BD812" s="40"/>
      <c r="BE812" s="40"/>
      <c r="BF812" s="39">
        <v>0</v>
      </c>
      <c r="BG812" s="38">
        <v>0</v>
      </c>
      <c r="BK812" s="37"/>
      <c r="BL812" s="37"/>
      <c r="BM812" s="37"/>
      <c r="BN812" s="32"/>
      <c r="BP812" s="36"/>
      <c r="BQ812" s="36"/>
      <c r="BR812" s="36"/>
      <c r="CE812" s="35">
        <f t="shared" si="139"/>
        <v>0</v>
      </c>
      <c r="CF812" s="33">
        <f t="shared" si="140"/>
        <v>0</v>
      </c>
      <c r="CG812" s="34">
        <f t="shared" si="141"/>
        <v>0</v>
      </c>
      <c r="CH812" s="33">
        <f t="shared" si="142"/>
        <v>0</v>
      </c>
    </row>
    <row r="813" spans="1:86" ht="15" customHeight="1" x14ac:dyDescent="0.25">
      <c r="A813" s="53">
        <v>0</v>
      </c>
      <c r="B813" s="52">
        <v>0</v>
      </c>
      <c r="C813" s="51">
        <v>0</v>
      </c>
      <c r="D813" s="51">
        <v>0</v>
      </c>
      <c r="E813" s="50">
        <v>0</v>
      </c>
      <c r="F813" s="48">
        <v>0</v>
      </c>
      <c r="G813" s="48">
        <v>0</v>
      </c>
      <c r="H813" s="48">
        <v>0</v>
      </c>
      <c r="I813" s="48">
        <v>0</v>
      </c>
      <c r="J813" s="48">
        <v>0</v>
      </c>
      <c r="K813" s="48">
        <v>0</v>
      </c>
      <c r="L813" s="48">
        <v>0</v>
      </c>
      <c r="M813" s="48">
        <v>0</v>
      </c>
      <c r="N813" s="48">
        <v>0</v>
      </c>
      <c r="O813" s="48">
        <f t="shared" si="135"/>
        <v>0</v>
      </c>
      <c r="P813" s="48">
        <f t="shared" si="136"/>
        <v>0</v>
      </c>
      <c r="Q813" s="48">
        <v>0</v>
      </c>
      <c r="R813" s="48">
        <v>0</v>
      </c>
      <c r="S813" s="48">
        <v>0</v>
      </c>
      <c r="T813" s="48">
        <v>0</v>
      </c>
      <c r="U813" s="48">
        <v>0</v>
      </c>
      <c r="V813" s="48">
        <v>0</v>
      </c>
      <c r="W813" s="48">
        <v>0</v>
      </c>
      <c r="X813" s="48">
        <v>0</v>
      </c>
      <c r="Y813" s="48">
        <v>0</v>
      </c>
      <c r="Z813" s="48">
        <v>0</v>
      </c>
      <c r="AA813" s="49">
        <f t="shared" si="137"/>
        <v>0</v>
      </c>
      <c r="AB813" s="49">
        <f t="shared" si="138"/>
        <v>0</v>
      </c>
      <c r="AC813" s="49">
        <v>0</v>
      </c>
      <c r="AD813" s="49">
        <v>0</v>
      </c>
      <c r="AE813" s="49">
        <v>0</v>
      </c>
      <c r="AF813" s="49">
        <v>0</v>
      </c>
      <c r="AG813" s="49">
        <v>0</v>
      </c>
      <c r="AH813" s="49">
        <v>0</v>
      </c>
      <c r="AI813" s="49">
        <v>0</v>
      </c>
      <c r="AJ813" s="49">
        <v>0</v>
      </c>
      <c r="AK813" s="49">
        <v>0</v>
      </c>
      <c r="AL813" s="49">
        <v>0</v>
      </c>
      <c r="AM813" s="49">
        <v>0</v>
      </c>
      <c r="AN813" s="49">
        <v>0</v>
      </c>
      <c r="AO813" s="49">
        <v>0</v>
      </c>
      <c r="AP813" s="49">
        <v>0</v>
      </c>
      <c r="AQ813" s="47">
        <v>0</v>
      </c>
      <c r="AR813" s="48">
        <v>0</v>
      </c>
      <c r="AT813" s="46">
        <v>0</v>
      </c>
      <c r="AU813" s="45">
        <v>0</v>
      </c>
      <c r="AV813" s="44">
        <v>0</v>
      </c>
      <c r="AW813" s="43">
        <v>0</v>
      </c>
      <c r="AX813" s="42">
        <v>0</v>
      </c>
      <c r="AY813" s="41">
        <v>0</v>
      </c>
      <c r="AZ813" s="40"/>
      <c r="BA813" s="40"/>
      <c r="BB813" s="40"/>
      <c r="BC813" s="40"/>
      <c r="BD813" s="40"/>
      <c r="BE813" s="40"/>
      <c r="BF813" s="39">
        <v>0</v>
      </c>
      <c r="BG813" s="38">
        <v>0</v>
      </c>
      <c r="BK813" s="37"/>
      <c r="BL813" s="37"/>
      <c r="BM813" s="37"/>
      <c r="BN813" s="32"/>
      <c r="BP813" s="36"/>
      <c r="BQ813" s="36"/>
      <c r="BR813" s="36"/>
      <c r="CE813" s="35">
        <f t="shared" si="139"/>
        <v>0</v>
      </c>
      <c r="CF813" s="33">
        <f t="shared" si="140"/>
        <v>0</v>
      </c>
      <c r="CG813" s="34">
        <f t="shared" si="141"/>
        <v>0</v>
      </c>
      <c r="CH813" s="33">
        <f t="shared" si="142"/>
        <v>0</v>
      </c>
    </row>
    <row r="814" spans="1:86" ht="15" customHeight="1" x14ac:dyDescent="0.25">
      <c r="A814" s="53">
        <v>0</v>
      </c>
      <c r="B814" s="52">
        <v>0</v>
      </c>
      <c r="C814" s="51">
        <v>0</v>
      </c>
      <c r="D814" s="51">
        <v>0</v>
      </c>
      <c r="E814" s="50">
        <v>0</v>
      </c>
      <c r="F814" s="48">
        <v>0</v>
      </c>
      <c r="G814" s="48">
        <v>0</v>
      </c>
      <c r="H814" s="48">
        <v>0</v>
      </c>
      <c r="I814" s="48">
        <v>0</v>
      </c>
      <c r="J814" s="48">
        <v>0</v>
      </c>
      <c r="K814" s="48">
        <v>0</v>
      </c>
      <c r="L814" s="48">
        <v>0</v>
      </c>
      <c r="M814" s="48">
        <v>0</v>
      </c>
      <c r="N814" s="48">
        <v>0</v>
      </c>
      <c r="O814" s="48">
        <f t="shared" si="135"/>
        <v>0</v>
      </c>
      <c r="P814" s="48">
        <f t="shared" si="136"/>
        <v>0</v>
      </c>
      <c r="Q814" s="48">
        <v>0</v>
      </c>
      <c r="R814" s="48">
        <v>0</v>
      </c>
      <c r="S814" s="48">
        <v>0</v>
      </c>
      <c r="T814" s="48">
        <v>0</v>
      </c>
      <c r="U814" s="48">
        <v>0</v>
      </c>
      <c r="V814" s="48">
        <v>0</v>
      </c>
      <c r="W814" s="48">
        <v>0</v>
      </c>
      <c r="X814" s="48">
        <v>0</v>
      </c>
      <c r="Y814" s="48">
        <v>0</v>
      </c>
      <c r="Z814" s="48">
        <v>0</v>
      </c>
      <c r="AA814" s="49">
        <f t="shared" si="137"/>
        <v>0</v>
      </c>
      <c r="AB814" s="49">
        <f t="shared" si="138"/>
        <v>0</v>
      </c>
      <c r="AC814" s="49">
        <v>0</v>
      </c>
      <c r="AD814" s="49">
        <v>0</v>
      </c>
      <c r="AE814" s="49">
        <v>0</v>
      </c>
      <c r="AF814" s="49">
        <v>0</v>
      </c>
      <c r="AG814" s="49">
        <v>0</v>
      </c>
      <c r="AH814" s="49">
        <v>0</v>
      </c>
      <c r="AI814" s="49">
        <v>0</v>
      </c>
      <c r="AJ814" s="49">
        <v>0</v>
      </c>
      <c r="AK814" s="49">
        <v>0</v>
      </c>
      <c r="AL814" s="49">
        <v>0</v>
      </c>
      <c r="AM814" s="49">
        <v>0</v>
      </c>
      <c r="AN814" s="49">
        <v>0</v>
      </c>
      <c r="AO814" s="49">
        <v>0</v>
      </c>
      <c r="AP814" s="49">
        <v>0</v>
      </c>
      <c r="AQ814" s="47">
        <v>0</v>
      </c>
      <c r="AR814" s="48">
        <v>0</v>
      </c>
      <c r="AT814" s="46">
        <v>0</v>
      </c>
      <c r="AU814" s="45">
        <v>0</v>
      </c>
      <c r="AV814" s="44">
        <v>0</v>
      </c>
      <c r="AW814" s="43">
        <v>0</v>
      </c>
      <c r="AX814" s="42">
        <v>0</v>
      </c>
      <c r="AY814" s="41">
        <v>0</v>
      </c>
      <c r="AZ814" s="40"/>
      <c r="BA814" s="40"/>
      <c r="BB814" s="40"/>
      <c r="BC814" s="40"/>
      <c r="BD814" s="40"/>
      <c r="BE814" s="40"/>
      <c r="BF814" s="39">
        <v>0</v>
      </c>
      <c r="BG814" s="38">
        <v>0</v>
      </c>
      <c r="BK814" s="37"/>
      <c r="BL814" s="37"/>
      <c r="BM814" s="37"/>
      <c r="BN814" s="32"/>
      <c r="BP814" s="36"/>
      <c r="BQ814" s="36"/>
      <c r="BR814" s="36"/>
      <c r="CE814" s="35">
        <f t="shared" si="139"/>
        <v>0</v>
      </c>
      <c r="CF814" s="33">
        <f t="shared" si="140"/>
        <v>0</v>
      </c>
      <c r="CG814" s="34">
        <f t="shared" si="141"/>
        <v>0</v>
      </c>
      <c r="CH814" s="33">
        <f t="shared" si="142"/>
        <v>0</v>
      </c>
    </row>
    <row r="815" spans="1:86" ht="15" customHeight="1" x14ac:dyDescent="0.25">
      <c r="A815" s="53">
        <v>0</v>
      </c>
      <c r="B815" s="52">
        <v>0</v>
      </c>
      <c r="C815" s="51">
        <v>0</v>
      </c>
      <c r="D815" s="51">
        <v>0</v>
      </c>
      <c r="E815" s="50">
        <v>0</v>
      </c>
      <c r="F815" s="48">
        <v>0</v>
      </c>
      <c r="G815" s="48">
        <v>0</v>
      </c>
      <c r="H815" s="48">
        <v>0</v>
      </c>
      <c r="I815" s="48">
        <v>0</v>
      </c>
      <c r="J815" s="48">
        <v>0</v>
      </c>
      <c r="K815" s="48">
        <v>0</v>
      </c>
      <c r="L815" s="48">
        <v>0</v>
      </c>
      <c r="M815" s="48">
        <v>0</v>
      </c>
      <c r="N815" s="48">
        <v>0</v>
      </c>
      <c r="O815" s="48">
        <f t="shared" si="135"/>
        <v>0</v>
      </c>
      <c r="P815" s="48">
        <f t="shared" si="136"/>
        <v>0</v>
      </c>
      <c r="Q815" s="48">
        <v>0</v>
      </c>
      <c r="R815" s="48">
        <v>0</v>
      </c>
      <c r="S815" s="48">
        <v>0</v>
      </c>
      <c r="T815" s="48">
        <v>0</v>
      </c>
      <c r="U815" s="48">
        <v>0</v>
      </c>
      <c r="V815" s="48">
        <v>0</v>
      </c>
      <c r="W815" s="48">
        <v>0</v>
      </c>
      <c r="X815" s="48">
        <v>0</v>
      </c>
      <c r="Y815" s="48">
        <v>0</v>
      </c>
      <c r="Z815" s="48">
        <v>0</v>
      </c>
      <c r="AA815" s="49">
        <f t="shared" si="137"/>
        <v>0</v>
      </c>
      <c r="AB815" s="49">
        <f t="shared" si="138"/>
        <v>0</v>
      </c>
      <c r="AC815" s="49">
        <v>0</v>
      </c>
      <c r="AD815" s="49">
        <v>0</v>
      </c>
      <c r="AE815" s="49">
        <v>0</v>
      </c>
      <c r="AF815" s="49">
        <v>0</v>
      </c>
      <c r="AG815" s="49">
        <v>0</v>
      </c>
      <c r="AH815" s="49">
        <v>0</v>
      </c>
      <c r="AI815" s="49">
        <v>0</v>
      </c>
      <c r="AJ815" s="49">
        <v>0</v>
      </c>
      <c r="AK815" s="49">
        <v>0</v>
      </c>
      <c r="AL815" s="49">
        <v>0</v>
      </c>
      <c r="AM815" s="49">
        <v>0</v>
      </c>
      <c r="AN815" s="49">
        <v>0</v>
      </c>
      <c r="AO815" s="49">
        <v>0</v>
      </c>
      <c r="AP815" s="49">
        <v>0</v>
      </c>
      <c r="AQ815" s="47">
        <v>0</v>
      </c>
      <c r="AR815" s="48">
        <v>0</v>
      </c>
      <c r="AT815" s="46">
        <v>0</v>
      </c>
      <c r="AU815" s="45">
        <v>0</v>
      </c>
      <c r="AV815" s="44">
        <v>0</v>
      </c>
      <c r="AW815" s="43">
        <v>0</v>
      </c>
      <c r="AX815" s="42">
        <v>0</v>
      </c>
      <c r="AY815" s="41">
        <v>0</v>
      </c>
      <c r="AZ815" s="40"/>
      <c r="BA815" s="40"/>
      <c r="BB815" s="40"/>
      <c r="BC815" s="40"/>
      <c r="BD815" s="40"/>
      <c r="BE815" s="40"/>
      <c r="BF815" s="39">
        <v>0</v>
      </c>
      <c r="BG815" s="38">
        <v>0</v>
      </c>
      <c r="BK815" s="37"/>
      <c r="BL815" s="37"/>
      <c r="BM815" s="37"/>
      <c r="BN815" s="32"/>
      <c r="BP815" s="36"/>
      <c r="BQ815" s="36"/>
      <c r="BR815" s="36"/>
      <c r="CE815" s="35">
        <f t="shared" si="139"/>
        <v>0</v>
      </c>
      <c r="CF815" s="33">
        <f t="shared" si="140"/>
        <v>0</v>
      </c>
      <c r="CG815" s="34">
        <f t="shared" si="141"/>
        <v>0</v>
      </c>
      <c r="CH815" s="33">
        <f t="shared" si="142"/>
        <v>0</v>
      </c>
    </row>
    <row r="816" spans="1:86" ht="15" customHeight="1" x14ac:dyDescent="0.25">
      <c r="A816" s="53">
        <v>0</v>
      </c>
      <c r="B816" s="52">
        <v>0</v>
      </c>
      <c r="C816" s="51">
        <v>0</v>
      </c>
      <c r="D816" s="51">
        <v>0</v>
      </c>
      <c r="E816" s="50">
        <v>0</v>
      </c>
      <c r="F816" s="48">
        <v>0</v>
      </c>
      <c r="G816" s="48">
        <v>0</v>
      </c>
      <c r="H816" s="48">
        <v>0</v>
      </c>
      <c r="I816" s="48">
        <v>0</v>
      </c>
      <c r="J816" s="48">
        <v>0</v>
      </c>
      <c r="K816" s="48">
        <v>0</v>
      </c>
      <c r="L816" s="48">
        <v>0</v>
      </c>
      <c r="M816" s="48">
        <v>0</v>
      </c>
      <c r="N816" s="48">
        <v>0</v>
      </c>
      <c r="O816" s="48">
        <f t="shared" si="135"/>
        <v>0</v>
      </c>
      <c r="P816" s="48">
        <f t="shared" si="136"/>
        <v>0</v>
      </c>
      <c r="Q816" s="48">
        <v>0</v>
      </c>
      <c r="R816" s="48">
        <v>0</v>
      </c>
      <c r="S816" s="48">
        <v>0</v>
      </c>
      <c r="T816" s="48">
        <v>0</v>
      </c>
      <c r="U816" s="48">
        <v>0</v>
      </c>
      <c r="V816" s="48">
        <v>0</v>
      </c>
      <c r="W816" s="48">
        <v>0</v>
      </c>
      <c r="X816" s="48">
        <v>0</v>
      </c>
      <c r="Y816" s="48">
        <v>0</v>
      </c>
      <c r="Z816" s="48">
        <v>0</v>
      </c>
      <c r="AA816" s="49">
        <f t="shared" si="137"/>
        <v>0</v>
      </c>
      <c r="AB816" s="49">
        <f t="shared" si="138"/>
        <v>0</v>
      </c>
      <c r="AC816" s="49">
        <v>0</v>
      </c>
      <c r="AD816" s="49">
        <v>0</v>
      </c>
      <c r="AE816" s="49">
        <v>0</v>
      </c>
      <c r="AF816" s="49">
        <v>0</v>
      </c>
      <c r="AG816" s="49">
        <v>0</v>
      </c>
      <c r="AH816" s="49">
        <v>0</v>
      </c>
      <c r="AI816" s="49">
        <v>0</v>
      </c>
      <c r="AJ816" s="49">
        <v>0</v>
      </c>
      <c r="AK816" s="49">
        <v>0</v>
      </c>
      <c r="AL816" s="49">
        <v>0</v>
      </c>
      <c r="AM816" s="49">
        <v>0</v>
      </c>
      <c r="AN816" s="49">
        <v>0</v>
      </c>
      <c r="AO816" s="49">
        <v>0</v>
      </c>
      <c r="AP816" s="49">
        <v>0</v>
      </c>
      <c r="AQ816" s="47">
        <v>0</v>
      </c>
      <c r="AR816" s="48">
        <v>0</v>
      </c>
      <c r="AT816" s="46">
        <v>0</v>
      </c>
      <c r="AU816" s="45">
        <v>0</v>
      </c>
      <c r="AV816" s="44">
        <v>0</v>
      </c>
      <c r="AW816" s="43">
        <v>0</v>
      </c>
      <c r="AX816" s="42">
        <v>0</v>
      </c>
      <c r="AY816" s="41">
        <v>0</v>
      </c>
      <c r="AZ816" s="40"/>
      <c r="BA816" s="40"/>
      <c r="BB816" s="40"/>
      <c r="BC816" s="40"/>
      <c r="BD816" s="40"/>
      <c r="BE816" s="40"/>
      <c r="BF816" s="39">
        <v>0</v>
      </c>
      <c r="BG816" s="38">
        <v>0</v>
      </c>
      <c r="BK816" s="37"/>
      <c r="BL816" s="37"/>
      <c r="BM816" s="37"/>
      <c r="BN816" s="32"/>
      <c r="BP816" s="36"/>
      <c r="BQ816" s="36"/>
      <c r="BR816" s="36"/>
      <c r="CE816" s="35">
        <f t="shared" si="139"/>
        <v>0</v>
      </c>
      <c r="CF816" s="33">
        <f t="shared" si="140"/>
        <v>0</v>
      </c>
      <c r="CG816" s="34">
        <f t="shared" si="141"/>
        <v>0</v>
      </c>
      <c r="CH816" s="33">
        <f t="shared" si="142"/>
        <v>0</v>
      </c>
    </row>
    <row r="817" spans="1:86" ht="15" customHeight="1" x14ac:dyDescent="0.25">
      <c r="A817" s="53">
        <v>0</v>
      </c>
      <c r="B817" s="52">
        <v>0</v>
      </c>
      <c r="C817" s="51">
        <v>0</v>
      </c>
      <c r="D817" s="51">
        <v>0</v>
      </c>
      <c r="E817" s="50">
        <v>0</v>
      </c>
      <c r="F817" s="48">
        <v>0</v>
      </c>
      <c r="G817" s="48">
        <v>0</v>
      </c>
      <c r="H817" s="48">
        <v>0</v>
      </c>
      <c r="I817" s="48">
        <v>0</v>
      </c>
      <c r="J817" s="48">
        <v>0</v>
      </c>
      <c r="K817" s="48">
        <v>0</v>
      </c>
      <c r="L817" s="48">
        <v>0</v>
      </c>
      <c r="M817" s="48">
        <v>0</v>
      </c>
      <c r="N817" s="48">
        <v>0</v>
      </c>
      <c r="O817" s="48">
        <f t="shared" si="135"/>
        <v>0</v>
      </c>
      <c r="P817" s="48">
        <f t="shared" si="136"/>
        <v>0</v>
      </c>
      <c r="Q817" s="48">
        <v>0</v>
      </c>
      <c r="R817" s="48">
        <v>0</v>
      </c>
      <c r="S817" s="48">
        <v>0</v>
      </c>
      <c r="T817" s="48">
        <v>0</v>
      </c>
      <c r="U817" s="48">
        <v>0</v>
      </c>
      <c r="V817" s="48">
        <v>0</v>
      </c>
      <c r="W817" s="48">
        <v>0</v>
      </c>
      <c r="X817" s="48">
        <v>0</v>
      </c>
      <c r="Y817" s="48">
        <v>0</v>
      </c>
      <c r="Z817" s="48">
        <v>0</v>
      </c>
      <c r="AA817" s="49">
        <f t="shared" si="137"/>
        <v>0</v>
      </c>
      <c r="AB817" s="49">
        <f t="shared" si="138"/>
        <v>0</v>
      </c>
      <c r="AC817" s="49">
        <v>0</v>
      </c>
      <c r="AD817" s="49">
        <v>0</v>
      </c>
      <c r="AE817" s="49">
        <v>0</v>
      </c>
      <c r="AF817" s="49">
        <v>0</v>
      </c>
      <c r="AG817" s="49">
        <v>0</v>
      </c>
      <c r="AH817" s="49">
        <v>0</v>
      </c>
      <c r="AI817" s="49">
        <v>0</v>
      </c>
      <c r="AJ817" s="49">
        <v>0</v>
      </c>
      <c r="AK817" s="49">
        <v>0</v>
      </c>
      <c r="AL817" s="49">
        <v>0</v>
      </c>
      <c r="AM817" s="49">
        <v>0</v>
      </c>
      <c r="AN817" s="49">
        <v>0</v>
      </c>
      <c r="AO817" s="49">
        <v>0</v>
      </c>
      <c r="AP817" s="49">
        <v>0</v>
      </c>
      <c r="AQ817" s="47">
        <v>0</v>
      </c>
      <c r="AR817" s="48">
        <v>0</v>
      </c>
      <c r="AT817" s="46">
        <v>0</v>
      </c>
      <c r="AU817" s="45">
        <v>0</v>
      </c>
      <c r="AV817" s="44">
        <v>0</v>
      </c>
      <c r="AW817" s="43">
        <v>0</v>
      </c>
      <c r="AX817" s="42">
        <v>0</v>
      </c>
      <c r="AY817" s="41">
        <v>0</v>
      </c>
      <c r="AZ817" s="40"/>
      <c r="BA817" s="40"/>
      <c r="BB817" s="40"/>
      <c r="BC817" s="40"/>
      <c r="BD817" s="40"/>
      <c r="BE817" s="40"/>
      <c r="BF817" s="39">
        <v>0</v>
      </c>
      <c r="BG817" s="38">
        <v>0</v>
      </c>
      <c r="BK817" s="37"/>
      <c r="BL817" s="37"/>
      <c r="BM817" s="37"/>
      <c r="BN817" s="32"/>
      <c r="BP817" s="36"/>
      <c r="BQ817" s="36"/>
      <c r="BR817" s="36"/>
      <c r="CE817" s="35">
        <f t="shared" si="139"/>
        <v>0</v>
      </c>
      <c r="CF817" s="33">
        <f t="shared" si="140"/>
        <v>0</v>
      </c>
      <c r="CG817" s="34">
        <f t="shared" si="141"/>
        <v>0</v>
      </c>
      <c r="CH817" s="33">
        <f t="shared" si="142"/>
        <v>0</v>
      </c>
    </row>
    <row r="818" spans="1:86" ht="15" customHeight="1" x14ac:dyDescent="0.25">
      <c r="A818" s="53">
        <v>0</v>
      </c>
      <c r="B818" s="52">
        <v>0</v>
      </c>
      <c r="C818" s="51">
        <v>0</v>
      </c>
      <c r="D818" s="51">
        <v>0</v>
      </c>
      <c r="E818" s="50">
        <v>0</v>
      </c>
      <c r="F818" s="48">
        <v>0</v>
      </c>
      <c r="G818" s="48">
        <v>0</v>
      </c>
      <c r="H818" s="48">
        <v>0</v>
      </c>
      <c r="I818" s="48">
        <v>0</v>
      </c>
      <c r="J818" s="48">
        <v>0</v>
      </c>
      <c r="K818" s="48">
        <v>0</v>
      </c>
      <c r="L818" s="48">
        <v>0</v>
      </c>
      <c r="M818" s="48">
        <v>0</v>
      </c>
      <c r="N818" s="48">
        <v>0</v>
      </c>
      <c r="O818" s="48">
        <f t="shared" si="135"/>
        <v>0</v>
      </c>
      <c r="P818" s="48">
        <f t="shared" si="136"/>
        <v>0</v>
      </c>
      <c r="Q818" s="48">
        <v>0</v>
      </c>
      <c r="R818" s="48">
        <v>0</v>
      </c>
      <c r="S818" s="48">
        <v>0</v>
      </c>
      <c r="T818" s="48">
        <v>0</v>
      </c>
      <c r="U818" s="48">
        <v>0</v>
      </c>
      <c r="V818" s="48">
        <v>0</v>
      </c>
      <c r="W818" s="48">
        <v>0</v>
      </c>
      <c r="X818" s="48">
        <v>0</v>
      </c>
      <c r="Y818" s="48">
        <v>0</v>
      </c>
      <c r="Z818" s="48">
        <v>0</v>
      </c>
      <c r="AA818" s="49">
        <f t="shared" si="137"/>
        <v>0</v>
      </c>
      <c r="AB818" s="49">
        <f t="shared" si="138"/>
        <v>0</v>
      </c>
      <c r="AC818" s="49">
        <v>0</v>
      </c>
      <c r="AD818" s="49">
        <v>0</v>
      </c>
      <c r="AE818" s="49">
        <v>0</v>
      </c>
      <c r="AF818" s="49">
        <v>0</v>
      </c>
      <c r="AG818" s="49">
        <v>0</v>
      </c>
      <c r="AH818" s="49">
        <v>0</v>
      </c>
      <c r="AI818" s="49">
        <v>0</v>
      </c>
      <c r="AJ818" s="49">
        <v>0</v>
      </c>
      <c r="AK818" s="49">
        <v>0</v>
      </c>
      <c r="AL818" s="49">
        <v>0</v>
      </c>
      <c r="AM818" s="49">
        <v>0</v>
      </c>
      <c r="AN818" s="49">
        <v>0</v>
      </c>
      <c r="AO818" s="49">
        <v>0</v>
      </c>
      <c r="AP818" s="49">
        <v>0</v>
      </c>
      <c r="AQ818" s="47">
        <v>0</v>
      </c>
      <c r="AR818" s="48">
        <v>0</v>
      </c>
      <c r="AT818" s="46">
        <v>0</v>
      </c>
      <c r="AU818" s="45">
        <v>0</v>
      </c>
      <c r="AV818" s="44">
        <v>0</v>
      </c>
      <c r="AW818" s="43">
        <v>0</v>
      </c>
      <c r="AX818" s="42">
        <v>0</v>
      </c>
      <c r="AY818" s="41">
        <v>0</v>
      </c>
      <c r="AZ818" s="40"/>
      <c r="BA818" s="40"/>
      <c r="BB818" s="40"/>
      <c r="BC818" s="40"/>
      <c r="BD818" s="40"/>
      <c r="BE818" s="40"/>
      <c r="BF818" s="39">
        <v>0</v>
      </c>
      <c r="BG818" s="38">
        <v>0</v>
      </c>
      <c r="BK818" s="37"/>
      <c r="BL818" s="37"/>
      <c r="BM818" s="37"/>
      <c r="BN818" s="32"/>
      <c r="BP818" s="36"/>
      <c r="BQ818" s="36"/>
      <c r="BR818" s="36"/>
      <c r="CE818" s="35">
        <f t="shared" si="139"/>
        <v>0</v>
      </c>
      <c r="CF818" s="33">
        <f t="shared" si="140"/>
        <v>0</v>
      </c>
      <c r="CG818" s="34">
        <f t="shared" si="141"/>
        <v>0</v>
      </c>
      <c r="CH818" s="33">
        <f t="shared" si="142"/>
        <v>0</v>
      </c>
    </row>
    <row r="819" spans="1:86" ht="15" customHeight="1" x14ac:dyDescent="0.25">
      <c r="A819" s="53">
        <v>0</v>
      </c>
      <c r="B819" s="52">
        <v>0</v>
      </c>
      <c r="C819" s="51">
        <v>0</v>
      </c>
      <c r="D819" s="51">
        <v>0</v>
      </c>
      <c r="E819" s="50">
        <v>0</v>
      </c>
      <c r="F819" s="48">
        <v>0</v>
      </c>
      <c r="G819" s="48">
        <v>0</v>
      </c>
      <c r="H819" s="48">
        <v>0</v>
      </c>
      <c r="I819" s="48">
        <v>0</v>
      </c>
      <c r="J819" s="48">
        <v>0</v>
      </c>
      <c r="K819" s="48">
        <v>0</v>
      </c>
      <c r="L819" s="48">
        <v>0</v>
      </c>
      <c r="M819" s="48">
        <v>0</v>
      </c>
      <c r="N819" s="48">
        <v>0</v>
      </c>
      <c r="O819" s="48">
        <f t="shared" si="135"/>
        <v>0</v>
      </c>
      <c r="P819" s="48">
        <f t="shared" si="136"/>
        <v>0</v>
      </c>
      <c r="Q819" s="48">
        <v>0</v>
      </c>
      <c r="R819" s="48">
        <v>0</v>
      </c>
      <c r="S819" s="48">
        <v>0</v>
      </c>
      <c r="T819" s="48">
        <v>0</v>
      </c>
      <c r="U819" s="48">
        <v>0</v>
      </c>
      <c r="V819" s="48">
        <v>0</v>
      </c>
      <c r="W819" s="48">
        <v>0</v>
      </c>
      <c r="X819" s="48">
        <v>0</v>
      </c>
      <c r="Y819" s="48">
        <v>0</v>
      </c>
      <c r="Z819" s="48">
        <v>0</v>
      </c>
      <c r="AA819" s="49">
        <f t="shared" si="137"/>
        <v>0</v>
      </c>
      <c r="AB819" s="49">
        <f t="shared" si="138"/>
        <v>0</v>
      </c>
      <c r="AC819" s="49">
        <v>0</v>
      </c>
      <c r="AD819" s="49">
        <v>0</v>
      </c>
      <c r="AE819" s="49">
        <v>0</v>
      </c>
      <c r="AF819" s="49">
        <v>0</v>
      </c>
      <c r="AG819" s="49">
        <v>0</v>
      </c>
      <c r="AH819" s="49">
        <v>0</v>
      </c>
      <c r="AI819" s="49">
        <v>0</v>
      </c>
      <c r="AJ819" s="49">
        <v>0</v>
      </c>
      <c r="AK819" s="49">
        <v>0</v>
      </c>
      <c r="AL819" s="49">
        <v>0</v>
      </c>
      <c r="AM819" s="49">
        <v>0</v>
      </c>
      <c r="AN819" s="49">
        <v>0</v>
      </c>
      <c r="AO819" s="49">
        <v>0</v>
      </c>
      <c r="AP819" s="49">
        <v>0</v>
      </c>
      <c r="AQ819" s="47">
        <v>0</v>
      </c>
      <c r="AR819" s="48">
        <v>0</v>
      </c>
      <c r="AT819" s="46">
        <v>0</v>
      </c>
      <c r="AU819" s="45">
        <v>0</v>
      </c>
      <c r="AV819" s="44">
        <v>0</v>
      </c>
      <c r="AW819" s="43">
        <v>0</v>
      </c>
      <c r="AX819" s="42">
        <v>0</v>
      </c>
      <c r="AY819" s="41">
        <v>0</v>
      </c>
      <c r="AZ819" s="40"/>
      <c r="BA819" s="40"/>
      <c r="BB819" s="40"/>
      <c r="BC819" s="40"/>
      <c r="BD819" s="40"/>
      <c r="BE819" s="40"/>
      <c r="BF819" s="39">
        <v>0</v>
      </c>
      <c r="BG819" s="38">
        <v>0</v>
      </c>
      <c r="BK819" s="37"/>
      <c r="BL819" s="37"/>
      <c r="BM819" s="37"/>
      <c r="BN819" s="32"/>
      <c r="BP819" s="36"/>
      <c r="BQ819" s="36"/>
      <c r="BR819" s="36"/>
      <c r="CE819" s="35">
        <f t="shared" si="139"/>
        <v>0</v>
      </c>
      <c r="CF819" s="33">
        <f t="shared" si="140"/>
        <v>0</v>
      </c>
      <c r="CG819" s="34">
        <f t="shared" si="141"/>
        <v>0</v>
      </c>
      <c r="CH819" s="33">
        <f t="shared" si="142"/>
        <v>0</v>
      </c>
    </row>
    <row r="820" spans="1:86" ht="15" customHeight="1" x14ac:dyDescent="0.25">
      <c r="A820" s="53">
        <v>0</v>
      </c>
      <c r="B820" s="52">
        <v>0</v>
      </c>
      <c r="C820" s="51">
        <v>0</v>
      </c>
      <c r="D820" s="51">
        <v>0</v>
      </c>
      <c r="E820" s="50">
        <v>0</v>
      </c>
      <c r="F820" s="48">
        <v>0</v>
      </c>
      <c r="G820" s="48">
        <v>0</v>
      </c>
      <c r="H820" s="48">
        <v>0</v>
      </c>
      <c r="I820" s="48">
        <v>0</v>
      </c>
      <c r="J820" s="48">
        <v>0</v>
      </c>
      <c r="K820" s="48">
        <v>0</v>
      </c>
      <c r="L820" s="48">
        <v>0</v>
      </c>
      <c r="M820" s="48">
        <v>0</v>
      </c>
      <c r="N820" s="48">
        <v>0</v>
      </c>
      <c r="O820" s="48">
        <f t="shared" si="135"/>
        <v>0</v>
      </c>
      <c r="P820" s="48">
        <f t="shared" si="136"/>
        <v>0</v>
      </c>
      <c r="Q820" s="48">
        <v>0</v>
      </c>
      <c r="R820" s="48">
        <v>0</v>
      </c>
      <c r="S820" s="48">
        <v>0</v>
      </c>
      <c r="T820" s="48">
        <v>0</v>
      </c>
      <c r="U820" s="48">
        <v>0</v>
      </c>
      <c r="V820" s="48">
        <v>0</v>
      </c>
      <c r="W820" s="48">
        <v>0</v>
      </c>
      <c r="X820" s="48">
        <v>0</v>
      </c>
      <c r="Y820" s="48">
        <v>0</v>
      </c>
      <c r="Z820" s="48">
        <v>0</v>
      </c>
      <c r="AA820" s="49">
        <f t="shared" si="137"/>
        <v>0</v>
      </c>
      <c r="AB820" s="49">
        <f t="shared" si="138"/>
        <v>0</v>
      </c>
      <c r="AC820" s="49">
        <v>0</v>
      </c>
      <c r="AD820" s="49">
        <v>0</v>
      </c>
      <c r="AE820" s="49">
        <v>0</v>
      </c>
      <c r="AF820" s="49">
        <v>0</v>
      </c>
      <c r="AG820" s="49">
        <v>0</v>
      </c>
      <c r="AH820" s="49">
        <v>0</v>
      </c>
      <c r="AI820" s="49">
        <v>0</v>
      </c>
      <c r="AJ820" s="49">
        <v>0</v>
      </c>
      <c r="AK820" s="49">
        <v>0</v>
      </c>
      <c r="AL820" s="49">
        <v>0</v>
      </c>
      <c r="AM820" s="49">
        <v>0</v>
      </c>
      <c r="AN820" s="49">
        <v>0</v>
      </c>
      <c r="AO820" s="49">
        <v>0</v>
      </c>
      <c r="AP820" s="49">
        <v>0</v>
      </c>
      <c r="AQ820" s="47">
        <v>0</v>
      </c>
      <c r="AR820" s="48">
        <v>0</v>
      </c>
      <c r="AT820" s="46">
        <v>0</v>
      </c>
      <c r="AU820" s="45">
        <v>0</v>
      </c>
      <c r="AV820" s="44">
        <v>0</v>
      </c>
      <c r="AW820" s="43">
        <v>0</v>
      </c>
      <c r="AX820" s="42">
        <v>0</v>
      </c>
      <c r="AY820" s="41">
        <v>0</v>
      </c>
      <c r="AZ820" s="40"/>
      <c r="BA820" s="40"/>
      <c r="BB820" s="40"/>
      <c r="BC820" s="40"/>
      <c r="BD820" s="40"/>
      <c r="BE820" s="40"/>
      <c r="BF820" s="39">
        <v>0</v>
      </c>
      <c r="BG820" s="38">
        <v>0</v>
      </c>
      <c r="BK820" s="37"/>
      <c r="BL820" s="37"/>
      <c r="BM820" s="37"/>
      <c r="BN820" s="32"/>
      <c r="BP820" s="36"/>
      <c r="BQ820" s="36"/>
      <c r="BR820" s="36"/>
      <c r="CE820" s="35">
        <f t="shared" si="139"/>
        <v>0</v>
      </c>
      <c r="CF820" s="33">
        <f t="shared" si="140"/>
        <v>0</v>
      </c>
      <c r="CG820" s="34">
        <f t="shared" si="141"/>
        <v>0</v>
      </c>
      <c r="CH820" s="33">
        <f t="shared" si="142"/>
        <v>0</v>
      </c>
    </row>
    <row r="821" spans="1:86" ht="15" customHeight="1" x14ac:dyDescent="0.25">
      <c r="A821" s="53">
        <v>0</v>
      </c>
      <c r="B821" s="52">
        <v>0</v>
      </c>
      <c r="C821" s="51">
        <v>0</v>
      </c>
      <c r="D821" s="51">
        <v>0</v>
      </c>
      <c r="E821" s="50">
        <v>0</v>
      </c>
      <c r="F821" s="48">
        <v>0</v>
      </c>
      <c r="G821" s="48">
        <v>0</v>
      </c>
      <c r="H821" s="48">
        <v>0</v>
      </c>
      <c r="I821" s="48">
        <v>0</v>
      </c>
      <c r="J821" s="48">
        <v>0</v>
      </c>
      <c r="K821" s="48">
        <v>0</v>
      </c>
      <c r="L821" s="48">
        <v>0</v>
      </c>
      <c r="M821" s="48">
        <v>0</v>
      </c>
      <c r="N821" s="48">
        <v>0</v>
      </c>
      <c r="O821" s="48">
        <f t="shared" si="135"/>
        <v>0</v>
      </c>
      <c r="P821" s="48">
        <f t="shared" si="136"/>
        <v>0</v>
      </c>
      <c r="Q821" s="48">
        <v>0</v>
      </c>
      <c r="R821" s="48">
        <v>0</v>
      </c>
      <c r="S821" s="48">
        <v>0</v>
      </c>
      <c r="T821" s="48">
        <v>0</v>
      </c>
      <c r="U821" s="48">
        <v>0</v>
      </c>
      <c r="V821" s="48">
        <v>0</v>
      </c>
      <c r="W821" s="48">
        <v>0</v>
      </c>
      <c r="X821" s="48">
        <v>0</v>
      </c>
      <c r="Y821" s="48">
        <v>0</v>
      </c>
      <c r="Z821" s="48">
        <v>0</v>
      </c>
      <c r="AA821" s="49">
        <f t="shared" si="137"/>
        <v>0</v>
      </c>
      <c r="AB821" s="49">
        <f t="shared" si="138"/>
        <v>0</v>
      </c>
      <c r="AC821" s="49">
        <v>0</v>
      </c>
      <c r="AD821" s="49">
        <v>0</v>
      </c>
      <c r="AE821" s="49">
        <v>0</v>
      </c>
      <c r="AF821" s="49">
        <v>0</v>
      </c>
      <c r="AG821" s="49">
        <v>0</v>
      </c>
      <c r="AH821" s="49">
        <v>0</v>
      </c>
      <c r="AI821" s="49">
        <v>0</v>
      </c>
      <c r="AJ821" s="49">
        <v>0</v>
      </c>
      <c r="AK821" s="49">
        <v>0</v>
      </c>
      <c r="AL821" s="49">
        <v>0</v>
      </c>
      <c r="AM821" s="49">
        <v>0</v>
      </c>
      <c r="AN821" s="49">
        <v>0</v>
      </c>
      <c r="AO821" s="49">
        <v>0</v>
      </c>
      <c r="AP821" s="49">
        <v>0</v>
      </c>
      <c r="AQ821" s="47">
        <v>0</v>
      </c>
      <c r="AR821" s="48">
        <v>0</v>
      </c>
      <c r="AT821" s="46">
        <v>0</v>
      </c>
      <c r="AU821" s="45">
        <v>0</v>
      </c>
      <c r="AV821" s="44">
        <v>0</v>
      </c>
      <c r="AW821" s="43">
        <v>0</v>
      </c>
      <c r="AX821" s="42">
        <v>0</v>
      </c>
      <c r="AY821" s="41">
        <v>0</v>
      </c>
      <c r="AZ821" s="40"/>
      <c r="BA821" s="40"/>
      <c r="BB821" s="40"/>
      <c r="BC821" s="40"/>
      <c r="BD821" s="40"/>
      <c r="BE821" s="40"/>
      <c r="BF821" s="39">
        <v>0</v>
      </c>
      <c r="BG821" s="38">
        <v>0</v>
      </c>
      <c r="BK821" s="37"/>
      <c r="BL821" s="37"/>
      <c r="BM821" s="37"/>
      <c r="BN821" s="32"/>
      <c r="BP821" s="36"/>
      <c r="BQ821" s="36"/>
      <c r="BR821" s="36"/>
      <c r="CE821" s="35">
        <f t="shared" si="139"/>
        <v>0</v>
      </c>
      <c r="CF821" s="33">
        <f t="shared" si="140"/>
        <v>0</v>
      </c>
      <c r="CG821" s="34">
        <f t="shared" si="141"/>
        <v>0</v>
      </c>
      <c r="CH821" s="33">
        <f t="shared" si="142"/>
        <v>0</v>
      </c>
    </row>
    <row r="822" spans="1:86" ht="15" customHeight="1" x14ac:dyDescent="0.25">
      <c r="A822" s="53">
        <v>0</v>
      </c>
      <c r="B822" s="52">
        <v>0</v>
      </c>
      <c r="C822" s="51">
        <v>0</v>
      </c>
      <c r="D822" s="51">
        <v>0</v>
      </c>
      <c r="E822" s="50">
        <v>0</v>
      </c>
      <c r="F822" s="48">
        <v>0</v>
      </c>
      <c r="G822" s="48">
        <v>0</v>
      </c>
      <c r="H822" s="48">
        <v>0</v>
      </c>
      <c r="I822" s="48">
        <v>0</v>
      </c>
      <c r="J822" s="48">
        <v>0</v>
      </c>
      <c r="K822" s="48">
        <v>0</v>
      </c>
      <c r="L822" s="48">
        <v>0</v>
      </c>
      <c r="M822" s="48">
        <v>0</v>
      </c>
      <c r="N822" s="48">
        <v>0</v>
      </c>
      <c r="O822" s="48">
        <f t="shared" si="135"/>
        <v>0</v>
      </c>
      <c r="P822" s="48">
        <f t="shared" si="136"/>
        <v>0</v>
      </c>
      <c r="Q822" s="48">
        <v>0</v>
      </c>
      <c r="R822" s="48">
        <v>0</v>
      </c>
      <c r="S822" s="48">
        <v>0</v>
      </c>
      <c r="T822" s="48">
        <v>0</v>
      </c>
      <c r="U822" s="48">
        <v>0</v>
      </c>
      <c r="V822" s="48">
        <v>0</v>
      </c>
      <c r="W822" s="48">
        <v>0</v>
      </c>
      <c r="X822" s="48">
        <v>0</v>
      </c>
      <c r="Y822" s="48">
        <v>0</v>
      </c>
      <c r="Z822" s="48">
        <v>0</v>
      </c>
      <c r="AA822" s="49">
        <f t="shared" si="137"/>
        <v>0</v>
      </c>
      <c r="AB822" s="49">
        <f t="shared" si="138"/>
        <v>0</v>
      </c>
      <c r="AC822" s="49">
        <v>0</v>
      </c>
      <c r="AD822" s="49">
        <v>0</v>
      </c>
      <c r="AE822" s="49">
        <v>0</v>
      </c>
      <c r="AF822" s="49">
        <v>0</v>
      </c>
      <c r="AG822" s="49">
        <v>0</v>
      </c>
      <c r="AH822" s="49">
        <v>0</v>
      </c>
      <c r="AI822" s="49">
        <v>0</v>
      </c>
      <c r="AJ822" s="49">
        <v>0</v>
      </c>
      <c r="AK822" s="49">
        <v>0</v>
      </c>
      <c r="AL822" s="49">
        <v>0</v>
      </c>
      <c r="AM822" s="49">
        <v>0</v>
      </c>
      <c r="AN822" s="49">
        <v>0</v>
      </c>
      <c r="AO822" s="49">
        <v>0</v>
      </c>
      <c r="AP822" s="49">
        <v>0</v>
      </c>
      <c r="AQ822" s="47">
        <v>0</v>
      </c>
      <c r="AR822" s="48">
        <v>0</v>
      </c>
      <c r="AT822" s="46">
        <v>0</v>
      </c>
      <c r="AU822" s="45">
        <v>0</v>
      </c>
      <c r="AV822" s="44">
        <v>0</v>
      </c>
      <c r="AW822" s="43">
        <v>0</v>
      </c>
      <c r="AX822" s="42">
        <v>0</v>
      </c>
      <c r="AY822" s="41">
        <v>0</v>
      </c>
      <c r="AZ822" s="40"/>
      <c r="BA822" s="40"/>
      <c r="BB822" s="40"/>
      <c r="BC822" s="40"/>
      <c r="BD822" s="40"/>
      <c r="BE822" s="40"/>
      <c r="BF822" s="39">
        <v>0</v>
      </c>
      <c r="BG822" s="38">
        <v>0</v>
      </c>
      <c r="BK822" s="37"/>
      <c r="BL822" s="37"/>
      <c r="BM822" s="37"/>
      <c r="BN822" s="32"/>
      <c r="BP822" s="36"/>
      <c r="BQ822" s="36"/>
      <c r="BR822" s="36"/>
      <c r="CE822" s="35">
        <f t="shared" si="139"/>
        <v>0</v>
      </c>
      <c r="CF822" s="33">
        <f t="shared" si="140"/>
        <v>0</v>
      </c>
      <c r="CG822" s="34">
        <f t="shared" si="141"/>
        <v>0</v>
      </c>
      <c r="CH822" s="33">
        <f t="shared" si="142"/>
        <v>0</v>
      </c>
    </row>
    <row r="823" spans="1:86" ht="15" customHeight="1" x14ac:dyDescent="0.25">
      <c r="A823" s="53">
        <v>0</v>
      </c>
      <c r="B823" s="52">
        <v>0</v>
      </c>
      <c r="C823" s="51">
        <v>0</v>
      </c>
      <c r="D823" s="51">
        <v>0</v>
      </c>
      <c r="E823" s="50">
        <v>0</v>
      </c>
      <c r="F823" s="48">
        <v>0</v>
      </c>
      <c r="G823" s="48">
        <v>0</v>
      </c>
      <c r="H823" s="48">
        <v>0</v>
      </c>
      <c r="I823" s="48">
        <v>0</v>
      </c>
      <c r="J823" s="48">
        <v>0</v>
      </c>
      <c r="K823" s="48">
        <v>0</v>
      </c>
      <c r="L823" s="48">
        <v>0</v>
      </c>
      <c r="M823" s="48">
        <v>0</v>
      </c>
      <c r="N823" s="48">
        <v>0</v>
      </c>
      <c r="O823" s="48">
        <f t="shared" si="135"/>
        <v>0</v>
      </c>
      <c r="P823" s="48">
        <f t="shared" si="136"/>
        <v>0</v>
      </c>
      <c r="Q823" s="48">
        <v>0</v>
      </c>
      <c r="R823" s="48">
        <v>0</v>
      </c>
      <c r="S823" s="48">
        <v>0</v>
      </c>
      <c r="T823" s="48">
        <v>0</v>
      </c>
      <c r="U823" s="48">
        <v>0</v>
      </c>
      <c r="V823" s="48">
        <v>0</v>
      </c>
      <c r="W823" s="48">
        <v>0</v>
      </c>
      <c r="X823" s="48">
        <v>0</v>
      </c>
      <c r="Y823" s="48">
        <v>0</v>
      </c>
      <c r="Z823" s="48">
        <v>0</v>
      </c>
      <c r="AA823" s="49">
        <f t="shared" si="137"/>
        <v>0</v>
      </c>
      <c r="AB823" s="49">
        <f t="shared" si="138"/>
        <v>0</v>
      </c>
      <c r="AC823" s="49">
        <v>0</v>
      </c>
      <c r="AD823" s="49">
        <v>0</v>
      </c>
      <c r="AE823" s="49">
        <v>0</v>
      </c>
      <c r="AF823" s="49">
        <v>0</v>
      </c>
      <c r="AG823" s="49">
        <v>0</v>
      </c>
      <c r="AH823" s="49">
        <v>0</v>
      </c>
      <c r="AI823" s="49">
        <v>0</v>
      </c>
      <c r="AJ823" s="49">
        <v>0</v>
      </c>
      <c r="AK823" s="49">
        <v>0</v>
      </c>
      <c r="AL823" s="49">
        <v>0</v>
      </c>
      <c r="AM823" s="49">
        <v>0</v>
      </c>
      <c r="AN823" s="49">
        <v>0</v>
      </c>
      <c r="AO823" s="49">
        <v>0</v>
      </c>
      <c r="AP823" s="49">
        <v>0</v>
      </c>
      <c r="AQ823" s="47">
        <v>0</v>
      </c>
      <c r="AR823" s="48">
        <v>0</v>
      </c>
      <c r="AT823" s="46">
        <v>0</v>
      </c>
      <c r="AU823" s="45">
        <v>0</v>
      </c>
      <c r="AV823" s="44">
        <v>0</v>
      </c>
      <c r="AW823" s="43">
        <v>0</v>
      </c>
      <c r="AX823" s="42">
        <v>0</v>
      </c>
      <c r="AY823" s="41">
        <v>0</v>
      </c>
      <c r="AZ823" s="40"/>
      <c r="BA823" s="40"/>
      <c r="BB823" s="40"/>
      <c r="BC823" s="40"/>
      <c r="BD823" s="40"/>
      <c r="BE823" s="40"/>
      <c r="BF823" s="39">
        <v>0</v>
      </c>
      <c r="BG823" s="38">
        <v>0</v>
      </c>
      <c r="BK823" s="37"/>
      <c r="BL823" s="37"/>
      <c r="BM823" s="37"/>
      <c r="BN823" s="32"/>
      <c r="BP823" s="36"/>
      <c r="BQ823" s="36"/>
      <c r="BR823" s="36"/>
      <c r="CE823" s="35">
        <f t="shared" si="139"/>
        <v>0</v>
      </c>
      <c r="CF823" s="33">
        <f t="shared" si="140"/>
        <v>0</v>
      </c>
      <c r="CG823" s="34">
        <f t="shared" si="141"/>
        <v>0</v>
      </c>
      <c r="CH823" s="33">
        <f t="shared" si="142"/>
        <v>0</v>
      </c>
    </row>
    <row r="824" spans="1:86" ht="15" customHeight="1" x14ac:dyDescent="0.25">
      <c r="A824" s="53">
        <v>0</v>
      </c>
      <c r="B824" s="52">
        <v>0</v>
      </c>
      <c r="C824" s="51">
        <v>0</v>
      </c>
      <c r="D824" s="51">
        <v>0</v>
      </c>
      <c r="E824" s="50">
        <v>0</v>
      </c>
      <c r="F824" s="48">
        <v>0</v>
      </c>
      <c r="G824" s="48">
        <v>0</v>
      </c>
      <c r="H824" s="48">
        <v>0</v>
      </c>
      <c r="I824" s="48">
        <v>0</v>
      </c>
      <c r="J824" s="48">
        <v>0</v>
      </c>
      <c r="K824" s="48">
        <v>0</v>
      </c>
      <c r="L824" s="48">
        <v>0</v>
      </c>
      <c r="M824" s="48">
        <v>0</v>
      </c>
      <c r="N824" s="48">
        <v>0</v>
      </c>
      <c r="O824" s="48">
        <f t="shared" si="135"/>
        <v>0</v>
      </c>
      <c r="P824" s="48">
        <f t="shared" si="136"/>
        <v>0</v>
      </c>
      <c r="Q824" s="48">
        <v>0</v>
      </c>
      <c r="R824" s="48">
        <v>0</v>
      </c>
      <c r="S824" s="48">
        <v>0</v>
      </c>
      <c r="T824" s="48">
        <v>0</v>
      </c>
      <c r="U824" s="48">
        <v>0</v>
      </c>
      <c r="V824" s="48">
        <v>0</v>
      </c>
      <c r="W824" s="48">
        <v>0</v>
      </c>
      <c r="X824" s="48">
        <v>0</v>
      </c>
      <c r="Y824" s="48">
        <v>0</v>
      </c>
      <c r="Z824" s="48">
        <v>0</v>
      </c>
      <c r="AA824" s="49">
        <f t="shared" si="137"/>
        <v>0</v>
      </c>
      <c r="AB824" s="49">
        <f t="shared" si="138"/>
        <v>0</v>
      </c>
      <c r="AC824" s="49">
        <v>0</v>
      </c>
      <c r="AD824" s="49">
        <v>0</v>
      </c>
      <c r="AE824" s="49">
        <v>0</v>
      </c>
      <c r="AF824" s="49">
        <v>0</v>
      </c>
      <c r="AG824" s="49">
        <v>0</v>
      </c>
      <c r="AH824" s="49">
        <v>0</v>
      </c>
      <c r="AI824" s="49">
        <v>0</v>
      </c>
      <c r="AJ824" s="49">
        <v>0</v>
      </c>
      <c r="AK824" s="49">
        <v>0</v>
      </c>
      <c r="AL824" s="49">
        <v>0</v>
      </c>
      <c r="AM824" s="49">
        <v>0</v>
      </c>
      <c r="AN824" s="49">
        <v>0</v>
      </c>
      <c r="AO824" s="49">
        <v>0</v>
      </c>
      <c r="AP824" s="49">
        <v>0</v>
      </c>
      <c r="AQ824" s="47">
        <v>0</v>
      </c>
      <c r="AR824" s="48">
        <v>0</v>
      </c>
      <c r="AT824" s="46">
        <v>0</v>
      </c>
      <c r="AU824" s="45">
        <v>0</v>
      </c>
      <c r="AV824" s="44">
        <v>0</v>
      </c>
      <c r="AW824" s="43">
        <v>0</v>
      </c>
      <c r="AX824" s="42">
        <v>0</v>
      </c>
      <c r="AY824" s="41">
        <v>0</v>
      </c>
      <c r="AZ824" s="40"/>
      <c r="BA824" s="40"/>
      <c r="BB824" s="40"/>
      <c r="BC824" s="40"/>
      <c r="BD824" s="40"/>
      <c r="BE824" s="40"/>
      <c r="BF824" s="39">
        <v>0</v>
      </c>
      <c r="BG824" s="38">
        <v>0</v>
      </c>
      <c r="BK824" s="37"/>
      <c r="BL824" s="37"/>
      <c r="BM824" s="37"/>
      <c r="BN824" s="32"/>
      <c r="BP824" s="36"/>
      <c r="BQ824" s="36"/>
      <c r="BR824" s="36"/>
      <c r="CE824" s="35">
        <f t="shared" si="139"/>
        <v>0</v>
      </c>
      <c r="CF824" s="33">
        <f t="shared" si="140"/>
        <v>0</v>
      </c>
      <c r="CG824" s="34">
        <f t="shared" si="141"/>
        <v>0</v>
      </c>
      <c r="CH824" s="33">
        <f t="shared" si="142"/>
        <v>0</v>
      </c>
    </row>
    <row r="825" spans="1:86" ht="15" customHeight="1" x14ac:dyDescent="0.25">
      <c r="A825" s="53">
        <v>0</v>
      </c>
      <c r="B825" s="52">
        <v>0</v>
      </c>
      <c r="C825" s="51">
        <v>0</v>
      </c>
      <c r="D825" s="51">
        <v>0</v>
      </c>
      <c r="E825" s="50">
        <v>0</v>
      </c>
      <c r="F825" s="48">
        <v>0</v>
      </c>
      <c r="G825" s="48">
        <v>0</v>
      </c>
      <c r="H825" s="48">
        <v>0</v>
      </c>
      <c r="I825" s="48">
        <v>0</v>
      </c>
      <c r="J825" s="48">
        <v>0</v>
      </c>
      <c r="K825" s="48">
        <v>0</v>
      </c>
      <c r="L825" s="48">
        <v>0</v>
      </c>
      <c r="M825" s="48">
        <v>0</v>
      </c>
      <c r="N825" s="48">
        <v>0</v>
      </c>
      <c r="O825" s="48">
        <f t="shared" si="135"/>
        <v>0</v>
      </c>
      <c r="P825" s="48">
        <f t="shared" si="136"/>
        <v>0</v>
      </c>
      <c r="Q825" s="48">
        <v>0</v>
      </c>
      <c r="R825" s="48">
        <v>0</v>
      </c>
      <c r="S825" s="48">
        <v>0</v>
      </c>
      <c r="T825" s="48">
        <v>0</v>
      </c>
      <c r="U825" s="48">
        <v>0</v>
      </c>
      <c r="V825" s="48">
        <v>0</v>
      </c>
      <c r="W825" s="48">
        <v>0</v>
      </c>
      <c r="X825" s="48">
        <v>0</v>
      </c>
      <c r="Y825" s="48">
        <v>0</v>
      </c>
      <c r="Z825" s="48">
        <v>0</v>
      </c>
      <c r="AA825" s="49">
        <f t="shared" si="137"/>
        <v>0</v>
      </c>
      <c r="AB825" s="49">
        <f t="shared" si="138"/>
        <v>0</v>
      </c>
      <c r="AC825" s="49">
        <v>0</v>
      </c>
      <c r="AD825" s="49">
        <v>0</v>
      </c>
      <c r="AE825" s="49">
        <v>0</v>
      </c>
      <c r="AF825" s="49">
        <v>0</v>
      </c>
      <c r="AG825" s="49">
        <v>0</v>
      </c>
      <c r="AH825" s="49">
        <v>0</v>
      </c>
      <c r="AI825" s="49">
        <v>0</v>
      </c>
      <c r="AJ825" s="49">
        <v>0</v>
      </c>
      <c r="AK825" s="49">
        <v>0</v>
      </c>
      <c r="AL825" s="49">
        <v>0</v>
      </c>
      <c r="AM825" s="49">
        <v>0</v>
      </c>
      <c r="AN825" s="49">
        <v>0</v>
      </c>
      <c r="AO825" s="49">
        <v>0</v>
      </c>
      <c r="AP825" s="49">
        <v>0</v>
      </c>
      <c r="AQ825" s="47">
        <v>0</v>
      </c>
      <c r="AR825" s="48">
        <v>0</v>
      </c>
      <c r="AT825" s="46">
        <v>0</v>
      </c>
      <c r="AU825" s="45">
        <v>0</v>
      </c>
      <c r="AV825" s="44">
        <v>0</v>
      </c>
      <c r="AW825" s="43">
        <v>0</v>
      </c>
      <c r="AX825" s="42">
        <v>0</v>
      </c>
      <c r="AY825" s="41">
        <v>0</v>
      </c>
      <c r="AZ825" s="40"/>
      <c r="BA825" s="40"/>
      <c r="BB825" s="40"/>
      <c r="BC825" s="40"/>
      <c r="BD825" s="40"/>
      <c r="BE825" s="40"/>
      <c r="BF825" s="39">
        <v>0</v>
      </c>
      <c r="BG825" s="38">
        <v>0</v>
      </c>
      <c r="BK825" s="37"/>
      <c r="BL825" s="37"/>
      <c r="BM825" s="37"/>
      <c r="BN825" s="32"/>
      <c r="BP825" s="36"/>
      <c r="BQ825" s="36"/>
      <c r="BR825" s="36"/>
      <c r="CE825" s="35">
        <f t="shared" si="139"/>
        <v>0</v>
      </c>
      <c r="CF825" s="33">
        <f t="shared" si="140"/>
        <v>0</v>
      </c>
      <c r="CG825" s="34">
        <f t="shared" si="141"/>
        <v>0</v>
      </c>
      <c r="CH825" s="33">
        <f t="shared" si="142"/>
        <v>0</v>
      </c>
    </row>
    <row r="826" spans="1:86" ht="15" customHeight="1" x14ac:dyDescent="0.25">
      <c r="A826" s="53">
        <v>0</v>
      </c>
      <c r="B826" s="52">
        <v>0</v>
      </c>
      <c r="C826" s="51">
        <v>0</v>
      </c>
      <c r="D826" s="51">
        <v>0</v>
      </c>
      <c r="E826" s="50">
        <v>0</v>
      </c>
      <c r="F826" s="48">
        <v>0</v>
      </c>
      <c r="G826" s="48">
        <v>0</v>
      </c>
      <c r="H826" s="48">
        <v>0</v>
      </c>
      <c r="I826" s="48">
        <v>0</v>
      </c>
      <c r="J826" s="48">
        <v>0</v>
      </c>
      <c r="K826" s="48">
        <v>0</v>
      </c>
      <c r="L826" s="48">
        <v>0</v>
      </c>
      <c r="M826" s="48">
        <v>0</v>
      </c>
      <c r="N826" s="48">
        <v>0</v>
      </c>
      <c r="O826" s="48">
        <f t="shared" si="135"/>
        <v>0</v>
      </c>
      <c r="P826" s="48">
        <f t="shared" si="136"/>
        <v>0</v>
      </c>
      <c r="Q826" s="48">
        <v>0</v>
      </c>
      <c r="R826" s="48">
        <v>0</v>
      </c>
      <c r="S826" s="48">
        <v>0</v>
      </c>
      <c r="T826" s="48">
        <v>0</v>
      </c>
      <c r="U826" s="48">
        <v>0</v>
      </c>
      <c r="V826" s="48">
        <v>0</v>
      </c>
      <c r="W826" s="48">
        <v>0</v>
      </c>
      <c r="X826" s="48">
        <v>0</v>
      </c>
      <c r="Y826" s="48">
        <v>0</v>
      </c>
      <c r="Z826" s="48">
        <v>0</v>
      </c>
      <c r="AA826" s="49">
        <f t="shared" si="137"/>
        <v>0</v>
      </c>
      <c r="AB826" s="49">
        <f t="shared" si="138"/>
        <v>0</v>
      </c>
      <c r="AC826" s="49">
        <v>0</v>
      </c>
      <c r="AD826" s="49">
        <v>0</v>
      </c>
      <c r="AE826" s="49">
        <v>0</v>
      </c>
      <c r="AF826" s="49">
        <v>0</v>
      </c>
      <c r="AG826" s="49">
        <v>0</v>
      </c>
      <c r="AH826" s="49">
        <v>0</v>
      </c>
      <c r="AI826" s="49">
        <v>0</v>
      </c>
      <c r="AJ826" s="49">
        <v>0</v>
      </c>
      <c r="AK826" s="49">
        <v>0</v>
      </c>
      <c r="AL826" s="49">
        <v>0</v>
      </c>
      <c r="AM826" s="49">
        <v>0</v>
      </c>
      <c r="AN826" s="49">
        <v>0</v>
      </c>
      <c r="AO826" s="49">
        <v>0</v>
      </c>
      <c r="AP826" s="49">
        <v>0</v>
      </c>
      <c r="AQ826" s="47">
        <v>0</v>
      </c>
      <c r="AR826" s="48">
        <v>0</v>
      </c>
      <c r="AT826" s="46">
        <v>0</v>
      </c>
      <c r="AU826" s="45">
        <v>0</v>
      </c>
      <c r="AV826" s="44">
        <v>0</v>
      </c>
      <c r="AW826" s="43">
        <v>0</v>
      </c>
      <c r="AX826" s="42">
        <v>0</v>
      </c>
      <c r="AY826" s="41">
        <v>0</v>
      </c>
      <c r="AZ826" s="40"/>
      <c r="BA826" s="40"/>
      <c r="BB826" s="40"/>
      <c r="BC826" s="40"/>
      <c r="BD826" s="40"/>
      <c r="BE826" s="40"/>
      <c r="BF826" s="39">
        <v>0</v>
      </c>
      <c r="BG826" s="38">
        <v>0</v>
      </c>
      <c r="BK826" s="37"/>
      <c r="BL826" s="37"/>
      <c r="BM826" s="37"/>
      <c r="BN826" s="32"/>
      <c r="BP826" s="36"/>
      <c r="BQ826" s="36"/>
      <c r="BR826" s="36"/>
      <c r="CE826" s="35">
        <f t="shared" si="139"/>
        <v>0</v>
      </c>
      <c r="CF826" s="33">
        <f t="shared" si="140"/>
        <v>0</v>
      </c>
      <c r="CG826" s="34">
        <f t="shared" si="141"/>
        <v>0</v>
      </c>
      <c r="CH826" s="33">
        <f t="shared" si="142"/>
        <v>0</v>
      </c>
    </row>
    <row r="827" spans="1:86" ht="15" customHeight="1" x14ac:dyDescent="0.25">
      <c r="A827" s="53">
        <v>0</v>
      </c>
      <c r="B827" s="52">
        <v>0</v>
      </c>
      <c r="C827" s="51">
        <v>0</v>
      </c>
      <c r="D827" s="51">
        <v>0</v>
      </c>
      <c r="E827" s="50">
        <v>0</v>
      </c>
      <c r="F827" s="48">
        <v>0</v>
      </c>
      <c r="G827" s="48">
        <v>0</v>
      </c>
      <c r="H827" s="48">
        <v>0</v>
      </c>
      <c r="I827" s="48">
        <v>0</v>
      </c>
      <c r="J827" s="48">
        <v>0</v>
      </c>
      <c r="K827" s="48">
        <v>0</v>
      </c>
      <c r="L827" s="48">
        <v>0</v>
      </c>
      <c r="M827" s="48">
        <v>0</v>
      </c>
      <c r="N827" s="48">
        <v>0</v>
      </c>
      <c r="O827" s="48">
        <f t="shared" si="135"/>
        <v>0</v>
      </c>
      <c r="P827" s="48">
        <f t="shared" si="136"/>
        <v>0</v>
      </c>
      <c r="Q827" s="48">
        <v>0</v>
      </c>
      <c r="R827" s="48">
        <v>0</v>
      </c>
      <c r="S827" s="48">
        <v>0</v>
      </c>
      <c r="T827" s="48">
        <v>0</v>
      </c>
      <c r="U827" s="48">
        <v>0</v>
      </c>
      <c r="V827" s="48">
        <v>0</v>
      </c>
      <c r="W827" s="48">
        <v>0</v>
      </c>
      <c r="X827" s="48">
        <v>0</v>
      </c>
      <c r="Y827" s="48">
        <v>0</v>
      </c>
      <c r="Z827" s="48">
        <v>0</v>
      </c>
      <c r="AA827" s="49">
        <f t="shared" si="137"/>
        <v>0</v>
      </c>
      <c r="AB827" s="49">
        <f t="shared" si="138"/>
        <v>0</v>
      </c>
      <c r="AC827" s="49">
        <v>0</v>
      </c>
      <c r="AD827" s="49">
        <v>0</v>
      </c>
      <c r="AE827" s="49">
        <v>0</v>
      </c>
      <c r="AF827" s="49">
        <v>0</v>
      </c>
      <c r="AG827" s="49">
        <v>0</v>
      </c>
      <c r="AH827" s="49">
        <v>0</v>
      </c>
      <c r="AI827" s="49">
        <v>0</v>
      </c>
      <c r="AJ827" s="49">
        <v>0</v>
      </c>
      <c r="AK827" s="49">
        <v>0</v>
      </c>
      <c r="AL827" s="49">
        <v>0</v>
      </c>
      <c r="AM827" s="49">
        <v>0</v>
      </c>
      <c r="AN827" s="49">
        <v>0</v>
      </c>
      <c r="AO827" s="49">
        <v>0</v>
      </c>
      <c r="AP827" s="49">
        <v>0</v>
      </c>
      <c r="AQ827" s="47">
        <v>0</v>
      </c>
      <c r="AR827" s="48">
        <v>0</v>
      </c>
      <c r="AT827" s="46">
        <v>0</v>
      </c>
      <c r="AU827" s="45">
        <v>0</v>
      </c>
      <c r="AV827" s="44">
        <v>0</v>
      </c>
      <c r="AW827" s="43">
        <v>0</v>
      </c>
      <c r="AX827" s="42">
        <v>0</v>
      </c>
      <c r="AY827" s="41">
        <v>0</v>
      </c>
      <c r="AZ827" s="40"/>
      <c r="BA827" s="40"/>
      <c r="BB827" s="40"/>
      <c r="BC827" s="40"/>
      <c r="BD827" s="40"/>
      <c r="BE827" s="40"/>
      <c r="BF827" s="39">
        <v>0</v>
      </c>
      <c r="BG827" s="38">
        <v>0</v>
      </c>
      <c r="BK827" s="37"/>
      <c r="BL827" s="37"/>
      <c r="BM827" s="37"/>
      <c r="BN827" s="32"/>
      <c r="BP827" s="36"/>
      <c r="BQ827" s="36"/>
      <c r="BR827" s="36"/>
      <c r="CE827" s="35">
        <f t="shared" si="139"/>
        <v>0</v>
      </c>
      <c r="CF827" s="33">
        <f t="shared" si="140"/>
        <v>0</v>
      </c>
      <c r="CG827" s="34">
        <f t="shared" si="141"/>
        <v>0</v>
      </c>
      <c r="CH827" s="33">
        <f t="shared" si="142"/>
        <v>0</v>
      </c>
    </row>
    <row r="828" spans="1:86" ht="15" customHeight="1" x14ac:dyDescent="0.25">
      <c r="A828" s="53">
        <v>0</v>
      </c>
      <c r="B828" s="52">
        <v>0</v>
      </c>
      <c r="C828" s="51">
        <v>0</v>
      </c>
      <c r="D828" s="51">
        <v>0</v>
      </c>
      <c r="E828" s="50">
        <v>0</v>
      </c>
      <c r="F828" s="48">
        <v>0</v>
      </c>
      <c r="G828" s="48">
        <v>0</v>
      </c>
      <c r="H828" s="48">
        <v>0</v>
      </c>
      <c r="I828" s="48">
        <v>0</v>
      </c>
      <c r="J828" s="48">
        <v>0</v>
      </c>
      <c r="K828" s="48">
        <v>0</v>
      </c>
      <c r="L828" s="48">
        <v>0</v>
      </c>
      <c r="M828" s="48">
        <v>0</v>
      </c>
      <c r="N828" s="48">
        <v>0</v>
      </c>
      <c r="O828" s="48">
        <f t="shared" si="135"/>
        <v>0</v>
      </c>
      <c r="P828" s="48">
        <f t="shared" si="136"/>
        <v>0</v>
      </c>
      <c r="Q828" s="48">
        <v>0</v>
      </c>
      <c r="R828" s="48">
        <v>0</v>
      </c>
      <c r="S828" s="48">
        <v>0</v>
      </c>
      <c r="T828" s="48">
        <v>0</v>
      </c>
      <c r="U828" s="48">
        <v>0</v>
      </c>
      <c r="V828" s="48">
        <v>0</v>
      </c>
      <c r="W828" s="48">
        <v>0</v>
      </c>
      <c r="X828" s="48">
        <v>0</v>
      </c>
      <c r="Y828" s="48">
        <v>0</v>
      </c>
      <c r="Z828" s="48">
        <v>0</v>
      </c>
      <c r="AA828" s="49">
        <f t="shared" si="137"/>
        <v>0</v>
      </c>
      <c r="AB828" s="49">
        <f t="shared" si="138"/>
        <v>0</v>
      </c>
      <c r="AC828" s="49">
        <v>0</v>
      </c>
      <c r="AD828" s="49">
        <v>0</v>
      </c>
      <c r="AE828" s="49">
        <v>0</v>
      </c>
      <c r="AF828" s="49">
        <v>0</v>
      </c>
      <c r="AG828" s="49">
        <v>0</v>
      </c>
      <c r="AH828" s="49">
        <v>0</v>
      </c>
      <c r="AI828" s="49">
        <v>0</v>
      </c>
      <c r="AJ828" s="49">
        <v>0</v>
      </c>
      <c r="AK828" s="49">
        <v>0</v>
      </c>
      <c r="AL828" s="49">
        <v>0</v>
      </c>
      <c r="AM828" s="49">
        <v>0</v>
      </c>
      <c r="AN828" s="49">
        <v>0</v>
      </c>
      <c r="AO828" s="49">
        <v>0</v>
      </c>
      <c r="AP828" s="49">
        <v>0</v>
      </c>
      <c r="AQ828" s="47">
        <v>0</v>
      </c>
      <c r="AR828" s="48">
        <v>0</v>
      </c>
      <c r="AT828" s="46">
        <v>0</v>
      </c>
      <c r="AU828" s="45">
        <v>0</v>
      </c>
      <c r="AV828" s="44">
        <v>0</v>
      </c>
      <c r="AW828" s="43">
        <v>0</v>
      </c>
      <c r="AX828" s="42">
        <v>0</v>
      </c>
      <c r="AY828" s="41">
        <v>0</v>
      </c>
      <c r="AZ828" s="40"/>
      <c r="BA828" s="40"/>
      <c r="BB828" s="40"/>
      <c r="BC828" s="40"/>
      <c r="BD828" s="40"/>
      <c r="BE828" s="40"/>
      <c r="BF828" s="39">
        <v>0</v>
      </c>
      <c r="BG828" s="38">
        <v>0</v>
      </c>
      <c r="BK828" s="37"/>
      <c r="BL828" s="37"/>
      <c r="BM828" s="37"/>
      <c r="BN828" s="32"/>
      <c r="BP828" s="36"/>
      <c r="BQ828" s="36"/>
      <c r="BR828" s="36"/>
      <c r="CE828" s="35">
        <f t="shared" si="139"/>
        <v>0</v>
      </c>
      <c r="CF828" s="33">
        <f t="shared" si="140"/>
        <v>0</v>
      </c>
      <c r="CG828" s="34">
        <f t="shared" si="141"/>
        <v>0</v>
      </c>
      <c r="CH828" s="33">
        <f t="shared" si="142"/>
        <v>0</v>
      </c>
    </row>
    <row r="829" spans="1:86" ht="15" customHeight="1" x14ac:dyDescent="0.25">
      <c r="A829" s="53">
        <v>0</v>
      </c>
      <c r="B829" s="52">
        <v>0</v>
      </c>
      <c r="C829" s="51">
        <v>0</v>
      </c>
      <c r="D829" s="51">
        <v>0</v>
      </c>
      <c r="E829" s="50">
        <v>0</v>
      </c>
      <c r="F829" s="48">
        <v>0</v>
      </c>
      <c r="G829" s="48">
        <v>0</v>
      </c>
      <c r="H829" s="48">
        <v>0</v>
      </c>
      <c r="I829" s="48">
        <v>0</v>
      </c>
      <c r="J829" s="48">
        <v>0</v>
      </c>
      <c r="K829" s="48">
        <v>0</v>
      </c>
      <c r="L829" s="48">
        <v>0</v>
      </c>
      <c r="M829" s="48">
        <v>0</v>
      </c>
      <c r="N829" s="48">
        <v>0</v>
      </c>
      <c r="O829" s="48">
        <f t="shared" si="135"/>
        <v>0</v>
      </c>
      <c r="P829" s="48">
        <f t="shared" si="136"/>
        <v>0</v>
      </c>
      <c r="Q829" s="48">
        <v>0</v>
      </c>
      <c r="R829" s="48">
        <v>0</v>
      </c>
      <c r="S829" s="48">
        <v>0</v>
      </c>
      <c r="T829" s="48">
        <v>0</v>
      </c>
      <c r="U829" s="48">
        <v>0</v>
      </c>
      <c r="V829" s="48">
        <v>0</v>
      </c>
      <c r="W829" s="48">
        <v>0</v>
      </c>
      <c r="X829" s="48">
        <v>0</v>
      </c>
      <c r="Y829" s="48">
        <v>0</v>
      </c>
      <c r="Z829" s="48">
        <v>0</v>
      </c>
      <c r="AA829" s="49">
        <f t="shared" si="137"/>
        <v>0</v>
      </c>
      <c r="AB829" s="49">
        <f t="shared" si="138"/>
        <v>0</v>
      </c>
      <c r="AC829" s="49">
        <v>0</v>
      </c>
      <c r="AD829" s="49">
        <v>0</v>
      </c>
      <c r="AE829" s="49">
        <v>0</v>
      </c>
      <c r="AF829" s="49">
        <v>0</v>
      </c>
      <c r="AG829" s="49">
        <v>0</v>
      </c>
      <c r="AH829" s="49">
        <v>0</v>
      </c>
      <c r="AI829" s="49">
        <v>0</v>
      </c>
      <c r="AJ829" s="49">
        <v>0</v>
      </c>
      <c r="AK829" s="49">
        <v>0</v>
      </c>
      <c r="AL829" s="49">
        <v>0</v>
      </c>
      <c r="AM829" s="49">
        <v>0</v>
      </c>
      <c r="AN829" s="49">
        <v>0</v>
      </c>
      <c r="AO829" s="49">
        <v>0</v>
      </c>
      <c r="AP829" s="49">
        <v>0</v>
      </c>
      <c r="AQ829" s="47">
        <v>0</v>
      </c>
      <c r="AR829" s="48">
        <v>0</v>
      </c>
      <c r="AT829" s="46">
        <v>0</v>
      </c>
      <c r="AU829" s="45">
        <v>0</v>
      </c>
      <c r="AV829" s="44">
        <v>0</v>
      </c>
      <c r="AW829" s="43">
        <v>0</v>
      </c>
      <c r="AX829" s="42">
        <v>0</v>
      </c>
      <c r="AY829" s="41">
        <v>0</v>
      </c>
      <c r="AZ829" s="40"/>
      <c r="BA829" s="40"/>
      <c r="BB829" s="40"/>
      <c r="BC829" s="40"/>
      <c r="BD829" s="40"/>
      <c r="BE829" s="40"/>
      <c r="BF829" s="39">
        <v>0</v>
      </c>
      <c r="BG829" s="38">
        <v>0</v>
      </c>
      <c r="BK829" s="37"/>
      <c r="BL829" s="37"/>
      <c r="BM829" s="37"/>
      <c r="BN829" s="32"/>
      <c r="BP829" s="36"/>
      <c r="BQ829" s="36"/>
      <c r="BR829" s="36"/>
      <c r="CE829" s="35">
        <f t="shared" si="139"/>
        <v>0</v>
      </c>
      <c r="CF829" s="33">
        <f t="shared" si="140"/>
        <v>0</v>
      </c>
      <c r="CG829" s="34">
        <f t="shared" si="141"/>
        <v>0</v>
      </c>
      <c r="CH829" s="33">
        <f t="shared" si="142"/>
        <v>0</v>
      </c>
    </row>
    <row r="830" spans="1:86" ht="15" customHeight="1" x14ac:dyDescent="0.25">
      <c r="A830" s="53">
        <v>0</v>
      </c>
      <c r="B830" s="52">
        <v>0</v>
      </c>
      <c r="C830" s="51">
        <v>0</v>
      </c>
      <c r="D830" s="51">
        <v>0</v>
      </c>
      <c r="E830" s="50">
        <v>0</v>
      </c>
      <c r="F830" s="48">
        <v>0</v>
      </c>
      <c r="G830" s="48">
        <v>0</v>
      </c>
      <c r="H830" s="48">
        <v>0</v>
      </c>
      <c r="I830" s="48">
        <v>0</v>
      </c>
      <c r="J830" s="48">
        <v>0</v>
      </c>
      <c r="K830" s="48">
        <v>0</v>
      </c>
      <c r="L830" s="48">
        <v>0</v>
      </c>
      <c r="M830" s="48">
        <v>0</v>
      </c>
      <c r="N830" s="48">
        <v>0</v>
      </c>
      <c r="O830" s="48">
        <f t="shared" si="135"/>
        <v>0</v>
      </c>
      <c r="P830" s="48">
        <f t="shared" si="136"/>
        <v>0</v>
      </c>
      <c r="Q830" s="48">
        <v>0</v>
      </c>
      <c r="R830" s="48">
        <v>0</v>
      </c>
      <c r="S830" s="48">
        <v>0</v>
      </c>
      <c r="T830" s="48">
        <v>0</v>
      </c>
      <c r="U830" s="48">
        <v>0</v>
      </c>
      <c r="V830" s="48">
        <v>0</v>
      </c>
      <c r="W830" s="48">
        <v>0</v>
      </c>
      <c r="X830" s="48">
        <v>0</v>
      </c>
      <c r="Y830" s="48">
        <v>0</v>
      </c>
      <c r="Z830" s="48">
        <v>0</v>
      </c>
      <c r="AA830" s="49">
        <f t="shared" si="137"/>
        <v>0</v>
      </c>
      <c r="AB830" s="49">
        <f t="shared" si="138"/>
        <v>0</v>
      </c>
      <c r="AC830" s="49">
        <v>0</v>
      </c>
      <c r="AD830" s="49">
        <v>0</v>
      </c>
      <c r="AE830" s="49">
        <v>0</v>
      </c>
      <c r="AF830" s="49">
        <v>0</v>
      </c>
      <c r="AG830" s="49">
        <v>0</v>
      </c>
      <c r="AH830" s="49">
        <v>0</v>
      </c>
      <c r="AI830" s="49">
        <v>0</v>
      </c>
      <c r="AJ830" s="49">
        <v>0</v>
      </c>
      <c r="AK830" s="49">
        <v>0</v>
      </c>
      <c r="AL830" s="49">
        <v>0</v>
      </c>
      <c r="AM830" s="49">
        <v>0</v>
      </c>
      <c r="AN830" s="49">
        <v>0</v>
      </c>
      <c r="AO830" s="49">
        <v>0</v>
      </c>
      <c r="AP830" s="49">
        <v>0</v>
      </c>
      <c r="AQ830" s="47">
        <v>0</v>
      </c>
      <c r="AR830" s="48">
        <v>0</v>
      </c>
      <c r="AT830" s="46">
        <v>0</v>
      </c>
      <c r="AU830" s="45">
        <v>0</v>
      </c>
      <c r="AV830" s="44">
        <v>0</v>
      </c>
      <c r="AW830" s="43">
        <v>0</v>
      </c>
      <c r="AX830" s="42">
        <v>0</v>
      </c>
      <c r="AY830" s="41">
        <v>0</v>
      </c>
      <c r="AZ830" s="40"/>
      <c r="BA830" s="40"/>
      <c r="BB830" s="40"/>
      <c r="BC830" s="40"/>
      <c r="BD830" s="40"/>
      <c r="BE830" s="40"/>
      <c r="BF830" s="39">
        <v>0</v>
      </c>
      <c r="BG830" s="38">
        <v>0</v>
      </c>
      <c r="BK830" s="37"/>
      <c r="BL830" s="37"/>
      <c r="BM830" s="37"/>
      <c r="BN830" s="32"/>
      <c r="BP830" s="36"/>
      <c r="BQ830" s="36"/>
      <c r="BR830" s="36"/>
      <c r="CE830" s="35">
        <f t="shared" si="139"/>
        <v>0</v>
      </c>
      <c r="CF830" s="33">
        <f t="shared" si="140"/>
        <v>0</v>
      </c>
      <c r="CG830" s="34">
        <f t="shared" si="141"/>
        <v>0</v>
      </c>
      <c r="CH830" s="33">
        <f t="shared" si="142"/>
        <v>0</v>
      </c>
    </row>
    <row r="831" spans="1:86" ht="15" customHeight="1" x14ac:dyDescent="0.25">
      <c r="A831" s="53">
        <v>0</v>
      </c>
      <c r="B831" s="52">
        <v>0</v>
      </c>
      <c r="C831" s="51">
        <v>0</v>
      </c>
      <c r="D831" s="51">
        <v>0</v>
      </c>
      <c r="E831" s="50">
        <v>0</v>
      </c>
      <c r="F831" s="48">
        <v>0</v>
      </c>
      <c r="G831" s="48">
        <v>0</v>
      </c>
      <c r="H831" s="48">
        <v>0</v>
      </c>
      <c r="I831" s="48">
        <v>0</v>
      </c>
      <c r="J831" s="48">
        <v>0</v>
      </c>
      <c r="K831" s="48">
        <v>0</v>
      </c>
      <c r="L831" s="48">
        <v>0</v>
      </c>
      <c r="M831" s="48">
        <v>0</v>
      </c>
      <c r="N831" s="48">
        <v>0</v>
      </c>
      <c r="O831" s="48">
        <f t="shared" si="135"/>
        <v>0</v>
      </c>
      <c r="P831" s="48">
        <f t="shared" si="136"/>
        <v>0</v>
      </c>
      <c r="Q831" s="48">
        <v>0</v>
      </c>
      <c r="R831" s="48">
        <v>0</v>
      </c>
      <c r="S831" s="48">
        <v>0</v>
      </c>
      <c r="T831" s="48">
        <v>0</v>
      </c>
      <c r="U831" s="48">
        <v>0</v>
      </c>
      <c r="V831" s="48">
        <v>0</v>
      </c>
      <c r="W831" s="48">
        <v>0</v>
      </c>
      <c r="X831" s="48">
        <v>0</v>
      </c>
      <c r="Y831" s="48">
        <v>0</v>
      </c>
      <c r="Z831" s="48">
        <v>0</v>
      </c>
      <c r="AA831" s="49">
        <f t="shared" si="137"/>
        <v>0</v>
      </c>
      <c r="AB831" s="49">
        <f t="shared" si="138"/>
        <v>0</v>
      </c>
      <c r="AC831" s="49">
        <v>0</v>
      </c>
      <c r="AD831" s="49">
        <v>0</v>
      </c>
      <c r="AE831" s="49">
        <v>0</v>
      </c>
      <c r="AF831" s="49">
        <v>0</v>
      </c>
      <c r="AG831" s="49">
        <v>0</v>
      </c>
      <c r="AH831" s="49">
        <v>0</v>
      </c>
      <c r="AI831" s="49">
        <v>0</v>
      </c>
      <c r="AJ831" s="49">
        <v>0</v>
      </c>
      <c r="AK831" s="49">
        <v>0</v>
      </c>
      <c r="AL831" s="49">
        <v>0</v>
      </c>
      <c r="AM831" s="49">
        <v>0</v>
      </c>
      <c r="AN831" s="49">
        <v>0</v>
      </c>
      <c r="AO831" s="49">
        <v>0</v>
      </c>
      <c r="AP831" s="49">
        <v>0</v>
      </c>
      <c r="AQ831" s="47">
        <v>0</v>
      </c>
      <c r="AR831" s="48">
        <v>0</v>
      </c>
      <c r="AT831" s="46">
        <v>0</v>
      </c>
      <c r="AU831" s="45">
        <v>0</v>
      </c>
      <c r="AV831" s="44">
        <v>0</v>
      </c>
      <c r="AW831" s="43">
        <v>0</v>
      </c>
      <c r="AX831" s="42">
        <v>0</v>
      </c>
      <c r="AY831" s="41">
        <v>0</v>
      </c>
      <c r="AZ831" s="40"/>
      <c r="BA831" s="40"/>
      <c r="BB831" s="40"/>
      <c r="BC831" s="40"/>
      <c r="BD831" s="40"/>
      <c r="BE831" s="40"/>
      <c r="BF831" s="39">
        <v>0</v>
      </c>
      <c r="BG831" s="38">
        <v>0</v>
      </c>
      <c r="BK831" s="37"/>
      <c r="BL831" s="37"/>
      <c r="BM831" s="37"/>
      <c r="BN831" s="32"/>
      <c r="BP831" s="36"/>
      <c r="BQ831" s="36"/>
      <c r="BR831" s="36"/>
      <c r="CE831" s="35">
        <f t="shared" si="139"/>
        <v>0</v>
      </c>
      <c r="CF831" s="33">
        <f t="shared" si="140"/>
        <v>0</v>
      </c>
      <c r="CG831" s="34">
        <f t="shared" si="141"/>
        <v>0</v>
      </c>
      <c r="CH831" s="33">
        <f t="shared" si="142"/>
        <v>0</v>
      </c>
    </row>
    <row r="832" spans="1:86" ht="15" customHeight="1" x14ac:dyDescent="0.25">
      <c r="A832" s="53">
        <v>0</v>
      </c>
      <c r="B832" s="52">
        <v>0</v>
      </c>
      <c r="C832" s="51">
        <v>0</v>
      </c>
      <c r="D832" s="51">
        <v>0</v>
      </c>
      <c r="E832" s="50">
        <v>0</v>
      </c>
      <c r="F832" s="48">
        <v>0</v>
      </c>
      <c r="G832" s="48">
        <v>0</v>
      </c>
      <c r="H832" s="48">
        <v>0</v>
      </c>
      <c r="I832" s="48">
        <v>0</v>
      </c>
      <c r="J832" s="48">
        <v>0</v>
      </c>
      <c r="K832" s="48">
        <v>0</v>
      </c>
      <c r="L832" s="48">
        <v>0</v>
      </c>
      <c r="M832" s="48">
        <v>0</v>
      </c>
      <c r="N832" s="48">
        <v>0</v>
      </c>
      <c r="O832" s="48">
        <f t="shared" si="135"/>
        <v>0</v>
      </c>
      <c r="P832" s="48">
        <f t="shared" si="136"/>
        <v>0</v>
      </c>
      <c r="Q832" s="48">
        <v>0</v>
      </c>
      <c r="R832" s="48">
        <v>0</v>
      </c>
      <c r="S832" s="48">
        <v>0</v>
      </c>
      <c r="T832" s="48">
        <v>0</v>
      </c>
      <c r="U832" s="48">
        <v>0</v>
      </c>
      <c r="V832" s="48">
        <v>0</v>
      </c>
      <c r="W832" s="48">
        <v>0</v>
      </c>
      <c r="X832" s="48">
        <v>0</v>
      </c>
      <c r="Y832" s="48">
        <v>0</v>
      </c>
      <c r="Z832" s="48">
        <v>0</v>
      </c>
      <c r="AA832" s="49">
        <f t="shared" si="137"/>
        <v>0</v>
      </c>
      <c r="AB832" s="49">
        <f t="shared" si="138"/>
        <v>0</v>
      </c>
      <c r="AC832" s="49">
        <v>0</v>
      </c>
      <c r="AD832" s="49">
        <v>0</v>
      </c>
      <c r="AE832" s="49">
        <v>0</v>
      </c>
      <c r="AF832" s="49">
        <v>0</v>
      </c>
      <c r="AG832" s="49">
        <v>0</v>
      </c>
      <c r="AH832" s="49">
        <v>0</v>
      </c>
      <c r="AI832" s="49">
        <v>0</v>
      </c>
      <c r="AJ832" s="49">
        <v>0</v>
      </c>
      <c r="AK832" s="49">
        <v>0</v>
      </c>
      <c r="AL832" s="49">
        <v>0</v>
      </c>
      <c r="AM832" s="49">
        <v>0</v>
      </c>
      <c r="AN832" s="49">
        <v>0</v>
      </c>
      <c r="AO832" s="49">
        <v>0</v>
      </c>
      <c r="AP832" s="49">
        <v>0</v>
      </c>
      <c r="AQ832" s="47">
        <v>0</v>
      </c>
      <c r="AR832" s="48">
        <v>0</v>
      </c>
      <c r="AT832" s="46">
        <v>0</v>
      </c>
      <c r="AU832" s="45">
        <v>0</v>
      </c>
      <c r="AV832" s="44">
        <v>0</v>
      </c>
      <c r="AW832" s="43">
        <v>0</v>
      </c>
      <c r="AX832" s="42">
        <v>0</v>
      </c>
      <c r="AY832" s="41">
        <v>0</v>
      </c>
      <c r="AZ832" s="40"/>
      <c r="BA832" s="40"/>
      <c r="BB832" s="40"/>
      <c r="BC832" s="40"/>
      <c r="BD832" s="40"/>
      <c r="BE832" s="40"/>
      <c r="BF832" s="39">
        <v>0</v>
      </c>
      <c r="BG832" s="38">
        <v>0</v>
      </c>
      <c r="BK832" s="37"/>
      <c r="BL832" s="37"/>
      <c r="BM832" s="37"/>
      <c r="BN832" s="32"/>
      <c r="BP832" s="36"/>
      <c r="BQ832" s="36"/>
      <c r="BR832" s="36"/>
      <c r="CE832" s="35">
        <f t="shared" si="139"/>
        <v>0</v>
      </c>
      <c r="CF832" s="33">
        <f t="shared" si="140"/>
        <v>0</v>
      </c>
      <c r="CG832" s="34">
        <f t="shared" si="141"/>
        <v>0</v>
      </c>
      <c r="CH832" s="33">
        <f t="shared" si="142"/>
        <v>0</v>
      </c>
    </row>
    <row r="833" spans="1:86" ht="15" customHeight="1" x14ac:dyDescent="0.25">
      <c r="A833" s="53">
        <v>0</v>
      </c>
      <c r="B833" s="52">
        <v>0</v>
      </c>
      <c r="C833" s="51">
        <v>0</v>
      </c>
      <c r="D833" s="51">
        <v>0</v>
      </c>
      <c r="E833" s="50">
        <v>0</v>
      </c>
      <c r="F833" s="48">
        <v>0</v>
      </c>
      <c r="G833" s="48">
        <v>0</v>
      </c>
      <c r="H833" s="48">
        <v>0</v>
      </c>
      <c r="I833" s="48">
        <v>0</v>
      </c>
      <c r="J833" s="48">
        <v>0</v>
      </c>
      <c r="K833" s="48">
        <v>0</v>
      </c>
      <c r="L833" s="48">
        <v>0</v>
      </c>
      <c r="M833" s="48">
        <v>0</v>
      </c>
      <c r="N833" s="48">
        <v>0</v>
      </c>
      <c r="O833" s="48">
        <f t="shared" si="135"/>
        <v>0</v>
      </c>
      <c r="P833" s="48">
        <f t="shared" si="136"/>
        <v>0</v>
      </c>
      <c r="Q833" s="48">
        <v>0</v>
      </c>
      <c r="R833" s="48">
        <v>0</v>
      </c>
      <c r="S833" s="48">
        <v>0</v>
      </c>
      <c r="T833" s="48">
        <v>0</v>
      </c>
      <c r="U833" s="48">
        <v>0</v>
      </c>
      <c r="V833" s="48">
        <v>0</v>
      </c>
      <c r="W833" s="48">
        <v>0</v>
      </c>
      <c r="X833" s="48">
        <v>0</v>
      </c>
      <c r="Y833" s="48">
        <v>0</v>
      </c>
      <c r="Z833" s="48">
        <v>0</v>
      </c>
      <c r="AA833" s="49">
        <f t="shared" si="137"/>
        <v>0</v>
      </c>
      <c r="AB833" s="49">
        <f t="shared" si="138"/>
        <v>0</v>
      </c>
      <c r="AC833" s="49">
        <v>0</v>
      </c>
      <c r="AD833" s="49">
        <v>0</v>
      </c>
      <c r="AE833" s="49">
        <v>0</v>
      </c>
      <c r="AF833" s="49">
        <v>0</v>
      </c>
      <c r="AG833" s="49">
        <v>0</v>
      </c>
      <c r="AH833" s="49">
        <v>0</v>
      </c>
      <c r="AI833" s="49">
        <v>0</v>
      </c>
      <c r="AJ833" s="49">
        <v>0</v>
      </c>
      <c r="AK833" s="49">
        <v>0</v>
      </c>
      <c r="AL833" s="49">
        <v>0</v>
      </c>
      <c r="AM833" s="49">
        <v>0</v>
      </c>
      <c r="AN833" s="49">
        <v>0</v>
      </c>
      <c r="AO833" s="49">
        <v>0</v>
      </c>
      <c r="AP833" s="49">
        <v>0</v>
      </c>
      <c r="AQ833" s="47">
        <v>0</v>
      </c>
      <c r="AR833" s="48">
        <v>0</v>
      </c>
      <c r="AT833" s="46">
        <v>0</v>
      </c>
      <c r="AU833" s="45">
        <v>0</v>
      </c>
      <c r="AV833" s="44">
        <v>0</v>
      </c>
      <c r="AW833" s="43">
        <v>0</v>
      </c>
      <c r="AX833" s="42">
        <v>0</v>
      </c>
      <c r="AY833" s="41">
        <v>0</v>
      </c>
      <c r="AZ833" s="40"/>
      <c r="BA833" s="40"/>
      <c r="BB833" s="40"/>
      <c r="BC833" s="40"/>
      <c r="BD833" s="40"/>
      <c r="BE833" s="40"/>
      <c r="BF833" s="39">
        <v>0</v>
      </c>
      <c r="BG833" s="38">
        <v>0</v>
      </c>
      <c r="BK833" s="37"/>
      <c r="BL833" s="37"/>
      <c r="BM833" s="37"/>
      <c r="BN833" s="32"/>
      <c r="BP833" s="36"/>
      <c r="BQ833" s="36"/>
      <c r="BR833" s="36"/>
      <c r="CE833" s="35">
        <f t="shared" si="139"/>
        <v>0</v>
      </c>
      <c r="CF833" s="33">
        <f t="shared" si="140"/>
        <v>0</v>
      </c>
      <c r="CG833" s="34">
        <f t="shared" si="141"/>
        <v>0</v>
      </c>
      <c r="CH833" s="33">
        <f t="shared" si="142"/>
        <v>0</v>
      </c>
    </row>
    <row r="834" spans="1:86" ht="15" customHeight="1" x14ac:dyDescent="0.25">
      <c r="A834" s="53">
        <v>0</v>
      </c>
      <c r="B834" s="52">
        <v>0</v>
      </c>
      <c r="C834" s="51">
        <v>0</v>
      </c>
      <c r="D834" s="51">
        <v>0</v>
      </c>
      <c r="E834" s="50">
        <v>0</v>
      </c>
      <c r="F834" s="48">
        <v>0</v>
      </c>
      <c r="G834" s="48">
        <v>0</v>
      </c>
      <c r="H834" s="48">
        <v>0</v>
      </c>
      <c r="I834" s="48">
        <v>0</v>
      </c>
      <c r="J834" s="48">
        <v>0</v>
      </c>
      <c r="K834" s="48">
        <v>0</v>
      </c>
      <c r="L834" s="48">
        <v>0</v>
      </c>
      <c r="M834" s="48">
        <v>0</v>
      </c>
      <c r="N834" s="48">
        <v>0</v>
      </c>
      <c r="O834" s="48">
        <f t="shared" si="135"/>
        <v>0</v>
      </c>
      <c r="P834" s="48">
        <f t="shared" si="136"/>
        <v>0</v>
      </c>
      <c r="Q834" s="48">
        <v>0</v>
      </c>
      <c r="R834" s="48">
        <v>0</v>
      </c>
      <c r="S834" s="48">
        <v>0</v>
      </c>
      <c r="T834" s="48">
        <v>0</v>
      </c>
      <c r="U834" s="48">
        <v>0</v>
      </c>
      <c r="V834" s="48">
        <v>0</v>
      </c>
      <c r="W834" s="48">
        <v>0</v>
      </c>
      <c r="X834" s="48">
        <v>0</v>
      </c>
      <c r="Y834" s="48">
        <v>0</v>
      </c>
      <c r="Z834" s="48">
        <v>0</v>
      </c>
      <c r="AA834" s="49">
        <f t="shared" si="137"/>
        <v>0</v>
      </c>
      <c r="AB834" s="49">
        <f t="shared" si="138"/>
        <v>0</v>
      </c>
      <c r="AC834" s="49">
        <v>0</v>
      </c>
      <c r="AD834" s="49">
        <v>0</v>
      </c>
      <c r="AE834" s="49">
        <v>0</v>
      </c>
      <c r="AF834" s="49">
        <v>0</v>
      </c>
      <c r="AG834" s="49">
        <v>0</v>
      </c>
      <c r="AH834" s="49">
        <v>0</v>
      </c>
      <c r="AI834" s="49">
        <v>0</v>
      </c>
      <c r="AJ834" s="49">
        <v>0</v>
      </c>
      <c r="AK834" s="49">
        <v>0</v>
      </c>
      <c r="AL834" s="49">
        <v>0</v>
      </c>
      <c r="AM834" s="49">
        <v>0</v>
      </c>
      <c r="AN834" s="49">
        <v>0</v>
      </c>
      <c r="AO834" s="49">
        <v>0</v>
      </c>
      <c r="AP834" s="49">
        <v>0</v>
      </c>
      <c r="AQ834" s="47">
        <v>0</v>
      </c>
      <c r="AR834" s="48">
        <v>0</v>
      </c>
      <c r="AT834" s="46">
        <v>0</v>
      </c>
      <c r="AU834" s="45">
        <v>0</v>
      </c>
      <c r="AV834" s="44">
        <v>0</v>
      </c>
      <c r="AW834" s="43">
        <v>0</v>
      </c>
      <c r="AX834" s="42">
        <v>0</v>
      </c>
      <c r="AY834" s="41">
        <v>0</v>
      </c>
      <c r="AZ834" s="40"/>
      <c r="BA834" s="40"/>
      <c r="BB834" s="40"/>
      <c r="BC834" s="40"/>
      <c r="BD834" s="40"/>
      <c r="BE834" s="40"/>
      <c r="BF834" s="39">
        <v>0</v>
      </c>
      <c r="BG834" s="38">
        <v>0</v>
      </c>
      <c r="BK834" s="37"/>
      <c r="BL834" s="37"/>
      <c r="BM834" s="37"/>
      <c r="BN834" s="32"/>
      <c r="BP834" s="36"/>
      <c r="BQ834" s="36"/>
      <c r="BR834" s="36"/>
      <c r="CE834" s="35">
        <f t="shared" si="139"/>
        <v>0</v>
      </c>
      <c r="CF834" s="33">
        <f t="shared" si="140"/>
        <v>0</v>
      </c>
      <c r="CG834" s="34">
        <f t="shared" si="141"/>
        <v>0</v>
      </c>
      <c r="CH834" s="33">
        <f t="shared" si="142"/>
        <v>0</v>
      </c>
    </row>
    <row r="835" spans="1:86" ht="15" customHeight="1" x14ac:dyDescent="0.25">
      <c r="A835" s="53">
        <v>0</v>
      </c>
      <c r="B835" s="52">
        <v>0</v>
      </c>
      <c r="C835" s="51">
        <v>0</v>
      </c>
      <c r="D835" s="51">
        <v>0</v>
      </c>
      <c r="E835" s="50">
        <v>0</v>
      </c>
      <c r="F835" s="48">
        <v>0</v>
      </c>
      <c r="G835" s="48">
        <v>0</v>
      </c>
      <c r="H835" s="48">
        <v>0</v>
      </c>
      <c r="I835" s="48">
        <v>0</v>
      </c>
      <c r="J835" s="48">
        <v>0</v>
      </c>
      <c r="K835" s="48">
        <v>0</v>
      </c>
      <c r="L835" s="48">
        <v>0</v>
      </c>
      <c r="M835" s="48">
        <v>0</v>
      </c>
      <c r="N835" s="48">
        <v>0</v>
      </c>
      <c r="O835" s="48">
        <f t="shared" si="135"/>
        <v>0</v>
      </c>
      <c r="P835" s="48">
        <f t="shared" si="136"/>
        <v>0</v>
      </c>
      <c r="Q835" s="48">
        <v>0</v>
      </c>
      <c r="R835" s="48">
        <v>0</v>
      </c>
      <c r="S835" s="48">
        <v>0</v>
      </c>
      <c r="T835" s="48">
        <v>0</v>
      </c>
      <c r="U835" s="48">
        <v>0</v>
      </c>
      <c r="V835" s="48">
        <v>0</v>
      </c>
      <c r="W835" s="48">
        <v>0</v>
      </c>
      <c r="X835" s="48">
        <v>0</v>
      </c>
      <c r="Y835" s="48">
        <v>0</v>
      </c>
      <c r="Z835" s="48">
        <v>0</v>
      </c>
      <c r="AA835" s="49">
        <f t="shared" si="137"/>
        <v>0</v>
      </c>
      <c r="AB835" s="49">
        <f t="shared" si="138"/>
        <v>0</v>
      </c>
      <c r="AC835" s="49">
        <v>0</v>
      </c>
      <c r="AD835" s="49">
        <v>0</v>
      </c>
      <c r="AE835" s="49">
        <v>0</v>
      </c>
      <c r="AF835" s="49">
        <v>0</v>
      </c>
      <c r="AG835" s="49">
        <v>0</v>
      </c>
      <c r="AH835" s="49">
        <v>0</v>
      </c>
      <c r="AI835" s="49">
        <v>0</v>
      </c>
      <c r="AJ835" s="49">
        <v>0</v>
      </c>
      <c r="AK835" s="49">
        <v>0</v>
      </c>
      <c r="AL835" s="49">
        <v>0</v>
      </c>
      <c r="AM835" s="49">
        <v>0</v>
      </c>
      <c r="AN835" s="49">
        <v>0</v>
      </c>
      <c r="AO835" s="49">
        <v>0</v>
      </c>
      <c r="AP835" s="49">
        <v>0</v>
      </c>
      <c r="AQ835" s="47">
        <v>0</v>
      </c>
      <c r="AR835" s="48">
        <v>0</v>
      </c>
      <c r="AT835" s="46">
        <v>0</v>
      </c>
      <c r="AU835" s="45">
        <v>0</v>
      </c>
      <c r="AV835" s="44">
        <v>0</v>
      </c>
      <c r="AW835" s="43">
        <v>0</v>
      </c>
      <c r="AX835" s="42">
        <v>0</v>
      </c>
      <c r="AY835" s="41">
        <v>0</v>
      </c>
      <c r="AZ835" s="40"/>
      <c r="BA835" s="40"/>
      <c r="BB835" s="40"/>
      <c r="BC835" s="40"/>
      <c r="BD835" s="40"/>
      <c r="BE835" s="40"/>
      <c r="BF835" s="39">
        <v>0</v>
      </c>
      <c r="BG835" s="38">
        <v>0</v>
      </c>
      <c r="BK835" s="37"/>
      <c r="BL835" s="37"/>
      <c r="BM835" s="37"/>
      <c r="BN835" s="32"/>
      <c r="BP835" s="36"/>
      <c r="BQ835" s="36"/>
      <c r="BR835" s="36"/>
      <c r="CE835" s="35">
        <f t="shared" si="139"/>
        <v>0</v>
      </c>
      <c r="CF835" s="33">
        <f t="shared" si="140"/>
        <v>0</v>
      </c>
      <c r="CG835" s="34">
        <f t="shared" si="141"/>
        <v>0</v>
      </c>
      <c r="CH835" s="33">
        <f t="shared" si="142"/>
        <v>0</v>
      </c>
    </row>
    <row r="836" spans="1:86" ht="15" customHeight="1" x14ac:dyDescent="0.25">
      <c r="A836" s="53">
        <v>0</v>
      </c>
      <c r="B836" s="52">
        <v>0</v>
      </c>
      <c r="C836" s="51">
        <v>0</v>
      </c>
      <c r="D836" s="51">
        <v>0</v>
      </c>
      <c r="E836" s="50">
        <v>0</v>
      </c>
      <c r="F836" s="48">
        <v>0</v>
      </c>
      <c r="G836" s="48">
        <v>0</v>
      </c>
      <c r="H836" s="48">
        <v>0</v>
      </c>
      <c r="I836" s="48">
        <v>0</v>
      </c>
      <c r="J836" s="48">
        <v>0</v>
      </c>
      <c r="K836" s="48">
        <v>0</v>
      </c>
      <c r="L836" s="48">
        <v>0</v>
      </c>
      <c r="M836" s="48">
        <v>0</v>
      </c>
      <c r="N836" s="48">
        <v>0</v>
      </c>
      <c r="O836" s="48">
        <f t="shared" si="135"/>
        <v>0</v>
      </c>
      <c r="P836" s="48">
        <f t="shared" si="136"/>
        <v>0</v>
      </c>
      <c r="Q836" s="48">
        <v>0</v>
      </c>
      <c r="R836" s="48">
        <v>0</v>
      </c>
      <c r="S836" s="48">
        <v>0</v>
      </c>
      <c r="T836" s="48">
        <v>0</v>
      </c>
      <c r="U836" s="48">
        <v>0</v>
      </c>
      <c r="V836" s="48">
        <v>0</v>
      </c>
      <c r="W836" s="48">
        <v>0</v>
      </c>
      <c r="X836" s="48">
        <v>0</v>
      </c>
      <c r="Y836" s="48">
        <v>0</v>
      </c>
      <c r="Z836" s="48">
        <v>0</v>
      </c>
      <c r="AA836" s="49">
        <f t="shared" si="137"/>
        <v>0</v>
      </c>
      <c r="AB836" s="49">
        <f t="shared" si="138"/>
        <v>0</v>
      </c>
      <c r="AC836" s="49">
        <v>0</v>
      </c>
      <c r="AD836" s="49">
        <v>0</v>
      </c>
      <c r="AE836" s="49">
        <v>0</v>
      </c>
      <c r="AF836" s="49">
        <v>0</v>
      </c>
      <c r="AG836" s="49">
        <v>0</v>
      </c>
      <c r="AH836" s="49">
        <v>0</v>
      </c>
      <c r="AI836" s="49">
        <v>0</v>
      </c>
      <c r="AJ836" s="49">
        <v>0</v>
      </c>
      <c r="AK836" s="49">
        <v>0</v>
      </c>
      <c r="AL836" s="49">
        <v>0</v>
      </c>
      <c r="AM836" s="49">
        <v>0</v>
      </c>
      <c r="AN836" s="49">
        <v>0</v>
      </c>
      <c r="AO836" s="49">
        <v>0</v>
      </c>
      <c r="AP836" s="49">
        <v>0</v>
      </c>
      <c r="AQ836" s="47">
        <v>0</v>
      </c>
      <c r="AR836" s="48">
        <v>0</v>
      </c>
      <c r="AT836" s="46">
        <v>0</v>
      </c>
      <c r="AU836" s="45">
        <v>0</v>
      </c>
      <c r="AV836" s="44">
        <v>0</v>
      </c>
      <c r="AW836" s="43">
        <v>0</v>
      </c>
      <c r="AX836" s="42">
        <v>0</v>
      </c>
      <c r="AY836" s="41">
        <v>0</v>
      </c>
      <c r="AZ836" s="40"/>
      <c r="BA836" s="40"/>
      <c r="BB836" s="40"/>
      <c r="BC836" s="40"/>
      <c r="BD836" s="40"/>
      <c r="BE836" s="40"/>
      <c r="BF836" s="39">
        <v>0</v>
      </c>
      <c r="BG836" s="38">
        <v>0</v>
      </c>
      <c r="BK836" s="37"/>
      <c r="BL836" s="37"/>
      <c r="BM836" s="37"/>
      <c r="BN836" s="32"/>
      <c r="BP836" s="36"/>
      <c r="BQ836" s="36"/>
      <c r="BR836" s="36"/>
      <c r="CE836" s="35">
        <f t="shared" si="139"/>
        <v>0</v>
      </c>
      <c r="CF836" s="33">
        <f t="shared" si="140"/>
        <v>0</v>
      </c>
      <c r="CG836" s="34">
        <f t="shared" si="141"/>
        <v>0</v>
      </c>
      <c r="CH836" s="33">
        <f t="shared" si="142"/>
        <v>0</v>
      </c>
    </row>
    <row r="837" spans="1:86" ht="15" customHeight="1" x14ac:dyDescent="0.25">
      <c r="A837" s="53">
        <v>0</v>
      </c>
      <c r="B837" s="52">
        <v>0</v>
      </c>
      <c r="C837" s="51">
        <v>0</v>
      </c>
      <c r="D837" s="51">
        <v>0</v>
      </c>
      <c r="E837" s="50">
        <v>0</v>
      </c>
      <c r="F837" s="48">
        <v>0</v>
      </c>
      <c r="G837" s="48">
        <v>0</v>
      </c>
      <c r="H837" s="48">
        <v>0</v>
      </c>
      <c r="I837" s="48">
        <v>0</v>
      </c>
      <c r="J837" s="48">
        <v>0</v>
      </c>
      <c r="K837" s="48">
        <v>0</v>
      </c>
      <c r="L837" s="48">
        <v>0</v>
      </c>
      <c r="M837" s="48">
        <v>0</v>
      </c>
      <c r="N837" s="48">
        <v>0</v>
      </c>
      <c r="O837" s="48">
        <f t="shared" si="135"/>
        <v>0</v>
      </c>
      <c r="P837" s="48">
        <f t="shared" si="136"/>
        <v>0</v>
      </c>
      <c r="Q837" s="48">
        <v>0</v>
      </c>
      <c r="R837" s="48">
        <v>0</v>
      </c>
      <c r="S837" s="48">
        <v>0</v>
      </c>
      <c r="T837" s="48">
        <v>0</v>
      </c>
      <c r="U837" s="48">
        <v>0</v>
      </c>
      <c r="V837" s="48">
        <v>0</v>
      </c>
      <c r="W837" s="48">
        <v>0</v>
      </c>
      <c r="X837" s="48">
        <v>0</v>
      </c>
      <c r="Y837" s="48">
        <v>0</v>
      </c>
      <c r="Z837" s="48">
        <v>0</v>
      </c>
      <c r="AA837" s="49">
        <f t="shared" si="137"/>
        <v>0</v>
      </c>
      <c r="AB837" s="49">
        <f t="shared" si="138"/>
        <v>0</v>
      </c>
      <c r="AC837" s="49">
        <v>0</v>
      </c>
      <c r="AD837" s="49">
        <v>0</v>
      </c>
      <c r="AE837" s="49">
        <v>0</v>
      </c>
      <c r="AF837" s="49">
        <v>0</v>
      </c>
      <c r="AG837" s="49">
        <v>0</v>
      </c>
      <c r="AH837" s="49">
        <v>0</v>
      </c>
      <c r="AI837" s="49">
        <v>0</v>
      </c>
      <c r="AJ837" s="49">
        <v>0</v>
      </c>
      <c r="AK837" s="49">
        <v>0</v>
      </c>
      <c r="AL837" s="49">
        <v>0</v>
      </c>
      <c r="AM837" s="49">
        <v>0</v>
      </c>
      <c r="AN837" s="49">
        <v>0</v>
      </c>
      <c r="AO837" s="49">
        <v>0</v>
      </c>
      <c r="AP837" s="49">
        <v>0</v>
      </c>
      <c r="AQ837" s="47">
        <v>0</v>
      </c>
      <c r="AR837" s="48">
        <v>0</v>
      </c>
      <c r="AT837" s="46">
        <v>0</v>
      </c>
      <c r="AU837" s="45">
        <v>0</v>
      </c>
      <c r="AV837" s="44">
        <v>0</v>
      </c>
      <c r="AW837" s="43">
        <v>0</v>
      </c>
      <c r="AX837" s="42">
        <v>0</v>
      </c>
      <c r="AY837" s="41">
        <v>0</v>
      </c>
      <c r="AZ837" s="40"/>
      <c r="BA837" s="40"/>
      <c r="BB837" s="40"/>
      <c r="BC837" s="40"/>
      <c r="BD837" s="40"/>
      <c r="BE837" s="40"/>
      <c r="BF837" s="39">
        <v>0</v>
      </c>
      <c r="BG837" s="38">
        <v>0</v>
      </c>
      <c r="BK837" s="37"/>
      <c r="BL837" s="37"/>
      <c r="BM837" s="37"/>
      <c r="BN837" s="32"/>
      <c r="BP837" s="36"/>
      <c r="BQ837" s="36"/>
      <c r="BR837" s="36"/>
      <c r="CE837" s="35">
        <f t="shared" si="139"/>
        <v>0</v>
      </c>
      <c r="CF837" s="33">
        <f t="shared" si="140"/>
        <v>0</v>
      </c>
      <c r="CG837" s="34">
        <f t="shared" si="141"/>
        <v>0</v>
      </c>
      <c r="CH837" s="33">
        <f t="shared" si="142"/>
        <v>0</v>
      </c>
    </row>
    <row r="838" spans="1:86" ht="15" customHeight="1" x14ac:dyDescent="0.25">
      <c r="A838" s="53">
        <v>0</v>
      </c>
      <c r="B838" s="52">
        <v>0</v>
      </c>
      <c r="C838" s="51">
        <v>0</v>
      </c>
      <c r="D838" s="51">
        <v>0</v>
      </c>
      <c r="E838" s="50">
        <v>0</v>
      </c>
      <c r="F838" s="48">
        <v>0</v>
      </c>
      <c r="G838" s="48">
        <v>0</v>
      </c>
      <c r="H838" s="48">
        <v>0</v>
      </c>
      <c r="I838" s="48">
        <v>0</v>
      </c>
      <c r="J838" s="48">
        <v>0</v>
      </c>
      <c r="K838" s="48">
        <v>0</v>
      </c>
      <c r="L838" s="48">
        <v>0</v>
      </c>
      <c r="M838" s="48">
        <v>0</v>
      </c>
      <c r="N838" s="48">
        <v>0</v>
      </c>
      <c r="O838" s="48">
        <f t="shared" si="135"/>
        <v>0</v>
      </c>
      <c r="P838" s="48">
        <f t="shared" si="136"/>
        <v>0</v>
      </c>
      <c r="Q838" s="48">
        <v>0</v>
      </c>
      <c r="R838" s="48">
        <v>0</v>
      </c>
      <c r="S838" s="48">
        <v>0</v>
      </c>
      <c r="T838" s="48">
        <v>0</v>
      </c>
      <c r="U838" s="48">
        <v>0</v>
      </c>
      <c r="V838" s="48">
        <v>0</v>
      </c>
      <c r="W838" s="48">
        <v>0</v>
      </c>
      <c r="X838" s="48">
        <v>0</v>
      </c>
      <c r="Y838" s="48">
        <v>0</v>
      </c>
      <c r="Z838" s="48">
        <v>0</v>
      </c>
      <c r="AA838" s="49">
        <f t="shared" si="137"/>
        <v>0</v>
      </c>
      <c r="AB838" s="49">
        <f t="shared" si="138"/>
        <v>0</v>
      </c>
      <c r="AC838" s="49">
        <v>0</v>
      </c>
      <c r="AD838" s="49">
        <v>0</v>
      </c>
      <c r="AE838" s="49">
        <v>0</v>
      </c>
      <c r="AF838" s="49">
        <v>0</v>
      </c>
      <c r="AG838" s="49">
        <v>0</v>
      </c>
      <c r="AH838" s="49">
        <v>0</v>
      </c>
      <c r="AI838" s="49">
        <v>0</v>
      </c>
      <c r="AJ838" s="49">
        <v>0</v>
      </c>
      <c r="AK838" s="49">
        <v>0</v>
      </c>
      <c r="AL838" s="49">
        <v>0</v>
      </c>
      <c r="AM838" s="49">
        <v>0</v>
      </c>
      <c r="AN838" s="49">
        <v>0</v>
      </c>
      <c r="AO838" s="49">
        <v>0</v>
      </c>
      <c r="AP838" s="49">
        <v>0</v>
      </c>
      <c r="AQ838" s="47">
        <v>0</v>
      </c>
      <c r="AR838" s="48">
        <v>0</v>
      </c>
      <c r="AT838" s="46">
        <v>0</v>
      </c>
      <c r="AU838" s="45">
        <v>0</v>
      </c>
      <c r="AV838" s="44">
        <v>0</v>
      </c>
      <c r="AW838" s="43">
        <v>0</v>
      </c>
      <c r="AX838" s="42">
        <v>0</v>
      </c>
      <c r="AY838" s="41">
        <v>0</v>
      </c>
      <c r="AZ838" s="40"/>
      <c r="BA838" s="40"/>
      <c r="BB838" s="40"/>
      <c r="BC838" s="40"/>
      <c r="BD838" s="40"/>
      <c r="BE838" s="40"/>
      <c r="BF838" s="39">
        <v>0</v>
      </c>
      <c r="BG838" s="38">
        <v>0</v>
      </c>
      <c r="BK838" s="37"/>
      <c r="BL838" s="37"/>
      <c r="BM838" s="37"/>
      <c r="BN838" s="32"/>
      <c r="BP838" s="36"/>
      <c r="BQ838" s="36"/>
      <c r="BR838" s="36"/>
      <c r="CE838" s="35">
        <f t="shared" si="139"/>
        <v>0</v>
      </c>
      <c r="CF838" s="33">
        <f t="shared" si="140"/>
        <v>0</v>
      </c>
      <c r="CG838" s="34">
        <f t="shared" si="141"/>
        <v>0</v>
      </c>
      <c r="CH838" s="33">
        <f t="shared" si="142"/>
        <v>0</v>
      </c>
    </row>
    <row r="839" spans="1:86" ht="15" customHeight="1" x14ac:dyDescent="0.25">
      <c r="A839" s="53">
        <v>0</v>
      </c>
      <c r="B839" s="52">
        <v>0</v>
      </c>
      <c r="C839" s="51">
        <v>0</v>
      </c>
      <c r="D839" s="51">
        <v>0</v>
      </c>
      <c r="E839" s="50">
        <v>0</v>
      </c>
      <c r="F839" s="48">
        <v>0</v>
      </c>
      <c r="G839" s="48">
        <v>0</v>
      </c>
      <c r="H839" s="48">
        <v>0</v>
      </c>
      <c r="I839" s="48">
        <v>0</v>
      </c>
      <c r="J839" s="48">
        <v>0</v>
      </c>
      <c r="K839" s="48">
        <v>0</v>
      </c>
      <c r="L839" s="48">
        <v>0</v>
      </c>
      <c r="M839" s="48">
        <v>0</v>
      </c>
      <c r="N839" s="48">
        <v>0</v>
      </c>
      <c r="O839" s="48">
        <f t="shared" si="135"/>
        <v>0</v>
      </c>
      <c r="P839" s="48">
        <f t="shared" si="136"/>
        <v>0</v>
      </c>
      <c r="Q839" s="48">
        <v>0</v>
      </c>
      <c r="R839" s="48">
        <v>0</v>
      </c>
      <c r="S839" s="48">
        <v>0</v>
      </c>
      <c r="T839" s="48">
        <v>0</v>
      </c>
      <c r="U839" s="48">
        <v>0</v>
      </c>
      <c r="V839" s="48">
        <v>0</v>
      </c>
      <c r="W839" s="48">
        <v>0</v>
      </c>
      <c r="X839" s="48">
        <v>0</v>
      </c>
      <c r="Y839" s="48">
        <v>0</v>
      </c>
      <c r="Z839" s="48">
        <v>0</v>
      </c>
      <c r="AA839" s="49">
        <f t="shared" si="137"/>
        <v>0</v>
      </c>
      <c r="AB839" s="49">
        <f t="shared" si="138"/>
        <v>0</v>
      </c>
      <c r="AC839" s="49">
        <v>0</v>
      </c>
      <c r="AD839" s="49">
        <v>0</v>
      </c>
      <c r="AE839" s="49">
        <v>0</v>
      </c>
      <c r="AF839" s="49">
        <v>0</v>
      </c>
      <c r="AG839" s="49">
        <v>0</v>
      </c>
      <c r="AH839" s="49">
        <v>0</v>
      </c>
      <c r="AI839" s="49">
        <v>0</v>
      </c>
      <c r="AJ839" s="49">
        <v>0</v>
      </c>
      <c r="AK839" s="49">
        <v>0</v>
      </c>
      <c r="AL839" s="49">
        <v>0</v>
      </c>
      <c r="AM839" s="49">
        <v>0</v>
      </c>
      <c r="AN839" s="49">
        <v>0</v>
      </c>
      <c r="AO839" s="49">
        <v>0</v>
      </c>
      <c r="AP839" s="49">
        <v>0</v>
      </c>
      <c r="AQ839" s="47">
        <v>0</v>
      </c>
      <c r="AR839" s="48">
        <v>0</v>
      </c>
      <c r="AT839" s="46">
        <v>0</v>
      </c>
      <c r="AU839" s="45">
        <v>0</v>
      </c>
      <c r="AV839" s="44">
        <v>0</v>
      </c>
      <c r="AW839" s="43">
        <v>0</v>
      </c>
      <c r="AX839" s="42">
        <v>0</v>
      </c>
      <c r="AY839" s="41">
        <v>0</v>
      </c>
      <c r="AZ839" s="40"/>
      <c r="BA839" s="40"/>
      <c r="BB839" s="40"/>
      <c r="BC839" s="40"/>
      <c r="BD839" s="40"/>
      <c r="BE839" s="40"/>
      <c r="BF839" s="39">
        <v>0</v>
      </c>
      <c r="BG839" s="38">
        <v>0</v>
      </c>
      <c r="BK839" s="37"/>
      <c r="BL839" s="37"/>
      <c r="BM839" s="37"/>
      <c r="BN839" s="32"/>
      <c r="BP839" s="36"/>
      <c r="BQ839" s="36"/>
      <c r="BR839" s="36"/>
      <c r="CE839" s="35">
        <f t="shared" si="139"/>
        <v>0</v>
      </c>
      <c r="CF839" s="33">
        <f t="shared" si="140"/>
        <v>0</v>
      </c>
      <c r="CG839" s="34">
        <f t="shared" si="141"/>
        <v>0</v>
      </c>
      <c r="CH839" s="33">
        <f t="shared" si="142"/>
        <v>0</v>
      </c>
    </row>
    <row r="840" spans="1:86" ht="15" customHeight="1" x14ac:dyDescent="0.25">
      <c r="A840" s="53">
        <v>0</v>
      </c>
      <c r="B840" s="52">
        <v>0</v>
      </c>
      <c r="C840" s="51">
        <v>0</v>
      </c>
      <c r="D840" s="51">
        <v>0</v>
      </c>
      <c r="E840" s="50">
        <v>0</v>
      </c>
      <c r="F840" s="48">
        <v>0</v>
      </c>
      <c r="G840" s="48">
        <v>0</v>
      </c>
      <c r="H840" s="48">
        <v>0</v>
      </c>
      <c r="I840" s="48">
        <v>0</v>
      </c>
      <c r="J840" s="48">
        <v>0</v>
      </c>
      <c r="K840" s="48">
        <v>0</v>
      </c>
      <c r="L840" s="48">
        <v>0</v>
      </c>
      <c r="M840" s="48">
        <v>0</v>
      </c>
      <c r="N840" s="48">
        <v>0</v>
      </c>
      <c r="O840" s="48">
        <f t="shared" si="135"/>
        <v>0</v>
      </c>
      <c r="P840" s="48">
        <f t="shared" si="136"/>
        <v>0</v>
      </c>
      <c r="Q840" s="48">
        <v>0</v>
      </c>
      <c r="R840" s="48">
        <v>0</v>
      </c>
      <c r="S840" s="48">
        <v>0</v>
      </c>
      <c r="T840" s="48">
        <v>0</v>
      </c>
      <c r="U840" s="48">
        <v>0</v>
      </c>
      <c r="V840" s="48">
        <v>0</v>
      </c>
      <c r="W840" s="48">
        <v>0</v>
      </c>
      <c r="X840" s="48">
        <v>0</v>
      </c>
      <c r="Y840" s="48">
        <v>0</v>
      </c>
      <c r="Z840" s="48">
        <v>0</v>
      </c>
      <c r="AA840" s="49">
        <f t="shared" si="137"/>
        <v>0</v>
      </c>
      <c r="AB840" s="49">
        <f t="shared" si="138"/>
        <v>0</v>
      </c>
      <c r="AC840" s="49">
        <v>0</v>
      </c>
      <c r="AD840" s="49">
        <v>0</v>
      </c>
      <c r="AE840" s="49">
        <v>0</v>
      </c>
      <c r="AF840" s="49">
        <v>0</v>
      </c>
      <c r="AG840" s="49">
        <v>0</v>
      </c>
      <c r="AH840" s="49">
        <v>0</v>
      </c>
      <c r="AI840" s="49">
        <v>0</v>
      </c>
      <c r="AJ840" s="49">
        <v>0</v>
      </c>
      <c r="AK840" s="49">
        <v>0</v>
      </c>
      <c r="AL840" s="49">
        <v>0</v>
      </c>
      <c r="AM840" s="49">
        <v>0</v>
      </c>
      <c r="AN840" s="49">
        <v>0</v>
      </c>
      <c r="AO840" s="49">
        <v>0</v>
      </c>
      <c r="AP840" s="49">
        <v>0</v>
      </c>
      <c r="AQ840" s="47">
        <v>0</v>
      </c>
      <c r="AR840" s="48">
        <v>0</v>
      </c>
      <c r="AT840" s="46">
        <v>0</v>
      </c>
      <c r="AU840" s="45">
        <v>0</v>
      </c>
      <c r="AV840" s="44">
        <v>0</v>
      </c>
      <c r="AW840" s="43">
        <v>0</v>
      </c>
      <c r="AX840" s="42">
        <v>0</v>
      </c>
      <c r="AY840" s="41">
        <v>0</v>
      </c>
      <c r="AZ840" s="40"/>
      <c r="BA840" s="40"/>
      <c r="BB840" s="40"/>
      <c r="BC840" s="40"/>
      <c r="BD840" s="40"/>
      <c r="BE840" s="40"/>
      <c r="BF840" s="39">
        <v>0</v>
      </c>
      <c r="BG840" s="38">
        <v>0</v>
      </c>
      <c r="BK840" s="37"/>
      <c r="BL840" s="37"/>
      <c r="BM840" s="37"/>
      <c r="BN840" s="32"/>
      <c r="BP840" s="36"/>
      <c r="BQ840" s="36"/>
      <c r="BR840" s="36"/>
      <c r="CE840" s="35">
        <f t="shared" si="139"/>
        <v>0</v>
      </c>
      <c r="CF840" s="33">
        <f t="shared" si="140"/>
        <v>0</v>
      </c>
      <c r="CG840" s="34">
        <f t="shared" si="141"/>
        <v>0</v>
      </c>
      <c r="CH840" s="33">
        <f t="shared" si="142"/>
        <v>0</v>
      </c>
    </row>
    <row r="841" spans="1:86" ht="15" customHeight="1" x14ac:dyDescent="0.25">
      <c r="A841" s="53">
        <v>0</v>
      </c>
      <c r="B841" s="52">
        <v>0</v>
      </c>
      <c r="C841" s="51">
        <v>0</v>
      </c>
      <c r="D841" s="51">
        <v>0</v>
      </c>
      <c r="E841" s="50">
        <v>0</v>
      </c>
      <c r="F841" s="48">
        <v>0</v>
      </c>
      <c r="G841" s="48">
        <v>0</v>
      </c>
      <c r="H841" s="48">
        <v>0</v>
      </c>
      <c r="I841" s="48">
        <v>0</v>
      </c>
      <c r="J841" s="48">
        <v>0</v>
      </c>
      <c r="K841" s="48">
        <v>0</v>
      </c>
      <c r="L841" s="48">
        <v>0</v>
      </c>
      <c r="M841" s="48">
        <v>0</v>
      </c>
      <c r="N841" s="48">
        <v>0</v>
      </c>
      <c r="O841" s="48">
        <f t="shared" si="135"/>
        <v>0</v>
      </c>
      <c r="P841" s="48">
        <f t="shared" si="136"/>
        <v>0</v>
      </c>
      <c r="Q841" s="48">
        <v>0</v>
      </c>
      <c r="R841" s="48">
        <v>0</v>
      </c>
      <c r="S841" s="48">
        <v>0</v>
      </c>
      <c r="T841" s="48">
        <v>0</v>
      </c>
      <c r="U841" s="48">
        <v>0</v>
      </c>
      <c r="V841" s="48">
        <v>0</v>
      </c>
      <c r="W841" s="48">
        <v>0</v>
      </c>
      <c r="X841" s="48">
        <v>0</v>
      </c>
      <c r="Y841" s="48">
        <v>0</v>
      </c>
      <c r="Z841" s="48">
        <v>0</v>
      </c>
      <c r="AA841" s="49">
        <f t="shared" si="137"/>
        <v>0</v>
      </c>
      <c r="AB841" s="49">
        <f t="shared" si="138"/>
        <v>0</v>
      </c>
      <c r="AC841" s="49">
        <v>0</v>
      </c>
      <c r="AD841" s="49">
        <v>0</v>
      </c>
      <c r="AE841" s="49">
        <v>0</v>
      </c>
      <c r="AF841" s="49">
        <v>0</v>
      </c>
      <c r="AG841" s="49">
        <v>0</v>
      </c>
      <c r="AH841" s="49">
        <v>0</v>
      </c>
      <c r="AI841" s="49">
        <v>0</v>
      </c>
      <c r="AJ841" s="49">
        <v>0</v>
      </c>
      <c r="AK841" s="49">
        <v>0</v>
      </c>
      <c r="AL841" s="49">
        <v>0</v>
      </c>
      <c r="AM841" s="49">
        <v>0</v>
      </c>
      <c r="AN841" s="49">
        <v>0</v>
      </c>
      <c r="AO841" s="49">
        <v>0</v>
      </c>
      <c r="AP841" s="49">
        <v>0</v>
      </c>
      <c r="AQ841" s="47">
        <v>0</v>
      </c>
      <c r="AR841" s="48">
        <v>0</v>
      </c>
      <c r="AT841" s="46">
        <v>0</v>
      </c>
      <c r="AU841" s="45">
        <v>0</v>
      </c>
      <c r="AV841" s="44">
        <v>0</v>
      </c>
      <c r="AW841" s="43">
        <v>0</v>
      </c>
      <c r="AX841" s="42">
        <v>0</v>
      </c>
      <c r="AY841" s="41">
        <v>0</v>
      </c>
      <c r="AZ841" s="40"/>
      <c r="BA841" s="40"/>
      <c r="BB841" s="40"/>
      <c r="BC841" s="40"/>
      <c r="BD841" s="40"/>
      <c r="BE841" s="40"/>
      <c r="BF841" s="39">
        <v>0</v>
      </c>
      <c r="BG841" s="38">
        <v>0</v>
      </c>
      <c r="BK841" s="37"/>
      <c r="BL841" s="37"/>
      <c r="BM841" s="37"/>
      <c r="BN841" s="32"/>
      <c r="BP841" s="36"/>
      <c r="BQ841" s="36"/>
      <c r="BR841" s="36"/>
      <c r="CE841" s="35">
        <f t="shared" si="139"/>
        <v>0</v>
      </c>
      <c r="CF841" s="33">
        <f t="shared" si="140"/>
        <v>0</v>
      </c>
      <c r="CG841" s="34">
        <f t="shared" si="141"/>
        <v>0</v>
      </c>
      <c r="CH841" s="33">
        <f t="shared" si="142"/>
        <v>0</v>
      </c>
    </row>
    <row r="842" spans="1:86" ht="15" customHeight="1" x14ac:dyDescent="0.25">
      <c r="A842" s="53">
        <v>0</v>
      </c>
      <c r="B842" s="52">
        <v>0</v>
      </c>
      <c r="C842" s="51">
        <v>0</v>
      </c>
      <c r="D842" s="51">
        <v>0</v>
      </c>
      <c r="E842" s="50">
        <v>0</v>
      </c>
      <c r="F842" s="48">
        <v>0</v>
      </c>
      <c r="G842" s="48">
        <v>0</v>
      </c>
      <c r="H842" s="48">
        <v>0</v>
      </c>
      <c r="I842" s="48">
        <v>0</v>
      </c>
      <c r="J842" s="48">
        <v>0</v>
      </c>
      <c r="K842" s="48">
        <v>0</v>
      </c>
      <c r="L842" s="48">
        <v>0</v>
      </c>
      <c r="M842" s="48">
        <v>0</v>
      </c>
      <c r="N842" s="48">
        <v>0</v>
      </c>
      <c r="O842" s="48">
        <f t="shared" si="135"/>
        <v>0</v>
      </c>
      <c r="P842" s="48">
        <f t="shared" si="136"/>
        <v>0</v>
      </c>
      <c r="Q842" s="48">
        <v>0</v>
      </c>
      <c r="R842" s="48">
        <v>0</v>
      </c>
      <c r="S842" s="48">
        <v>0</v>
      </c>
      <c r="T842" s="48">
        <v>0</v>
      </c>
      <c r="U842" s="48">
        <v>0</v>
      </c>
      <c r="V842" s="48">
        <v>0</v>
      </c>
      <c r="W842" s="48">
        <v>0</v>
      </c>
      <c r="X842" s="48">
        <v>0</v>
      </c>
      <c r="Y842" s="48">
        <v>0</v>
      </c>
      <c r="Z842" s="48">
        <v>0</v>
      </c>
      <c r="AA842" s="49">
        <f t="shared" si="137"/>
        <v>0</v>
      </c>
      <c r="AB842" s="49">
        <f t="shared" si="138"/>
        <v>0</v>
      </c>
      <c r="AC842" s="49">
        <v>0</v>
      </c>
      <c r="AD842" s="49">
        <v>0</v>
      </c>
      <c r="AE842" s="49">
        <v>0</v>
      </c>
      <c r="AF842" s="49">
        <v>0</v>
      </c>
      <c r="AG842" s="49">
        <v>0</v>
      </c>
      <c r="AH842" s="49">
        <v>0</v>
      </c>
      <c r="AI842" s="49">
        <v>0</v>
      </c>
      <c r="AJ842" s="49">
        <v>0</v>
      </c>
      <c r="AK842" s="49">
        <v>0</v>
      </c>
      <c r="AL842" s="49">
        <v>0</v>
      </c>
      <c r="AM842" s="49">
        <v>0</v>
      </c>
      <c r="AN842" s="49">
        <v>0</v>
      </c>
      <c r="AO842" s="49">
        <v>0</v>
      </c>
      <c r="AP842" s="49">
        <v>0</v>
      </c>
      <c r="AQ842" s="47">
        <v>0</v>
      </c>
      <c r="AR842" s="48">
        <v>0</v>
      </c>
      <c r="AT842" s="46">
        <v>0</v>
      </c>
      <c r="AU842" s="45">
        <v>0</v>
      </c>
      <c r="AV842" s="44">
        <v>0</v>
      </c>
      <c r="AW842" s="43">
        <v>0</v>
      </c>
      <c r="AX842" s="42">
        <v>0</v>
      </c>
      <c r="AY842" s="41">
        <v>0</v>
      </c>
      <c r="AZ842" s="40"/>
      <c r="BA842" s="40"/>
      <c r="BB842" s="40"/>
      <c r="BC842" s="40"/>
      <c r="BD842" s="40"/>
      <c r="BE842" s="40"/>
      <c r="BF842" s="39">
        <v>0</v>
      </c>
      <c r="BG842" s="38">
        <v>0</v>
      </c>
      <c r="BK842" s="37"/>
      <c r="BL842" s="37"/>
      <c r="BM842" s="37"/>
      <c r="BN842" s="32"/>
      <c r="BP842" s="36"/>
      <c r="BQ842" s="36"/>
      <c r="BR842" s="36"/>
      <c r="CE842" s="35">
        <f t="shared" si="139"/>
        <v>0</v>
      </c>
      <c r="CF842" s="33">
        <f t="shared" si="140"/>
        <v>0</v>
      </c>
      <c r="CG842" s="34">
        <f t="shared" si="141"/>
        <v>0</v>
      </c>
      <c r="CH842" s="33">
        <f t="shared" si="142"/>
        <v>0</v>
      </c>
    </row>
    <row r="843" spans="1:86" ht="15" customHeight="1" x14ac:dyDescent="0.25">
      <c r="A843" s="53">
        <v>0</v>
      </c>
      <c r="B843" s="52">
        <v>0</v>
      </c>
      <c r="C843" s="51">
        <v>0</v>
      </c>
      <c r="D843" s="51">
        <v>0</v>
      </c>
      <c r="E843" s="50">
        <v>0</v>
      </c>
      <c r="F843" s="48">
        <v>0</v>
      </c>
      <c r="G843" s="48">
        <v>0</v>
      </c>
      <c r="H843" s="48">
        <v>0</v>
      </c>
      <c r="I843" s="48">
        <v>0</v>
      </c>
      <c r="J843" s="48">
        <v>0</v>
      </c>
      <c r="K843" s="48">
        <v>0</v>
      </c>
      <c r="L843" s="48">
        <v>0</v>
      </c>
      <c r="M843" s="48">
        <v>0</v>
      </c>
      <c r="N843" s="48">
        <v>0</v>
      </c>
      <c r="O843" s="48">
        <f t="shared" ref="O843:O849" si="143">SUM(Q843,W843,Y843,AA843)</f>
        <v>0</v>
      </c>
      <c r="P843" s="48">
        <f t="shared" ref="P843:P849" si="144">SUM(R843,X843,Z843,AB843)</f>
        <v>0</v>
      </c>
      <c r="Q843" s="48">
        <v>0</v>
      </c>
      <c r="R843" s="48">
        <v>0</v>
      </c>
      <c r="S843" s="48">
        <v>0</v>
      </c>
      <c r="T843" s="48">
        <v>0</v>
      </c>
      <c r="U843" s="48">
        <v>0</v>
      </c>
      <c r="V843" s="48">
        <v>0</v>
      </c>
      <c r="W843" s="48">
        <v>0</v>
      </c>
      <c r="X843" s="48">
        <v>0</v>
      </c>
      <c r="Y843" s="48">
        <v>0</v>
      </c>
      <c r="Z843" s="48">
        <v>0</v>
      </c>
      <c r="AA843" s="49">
        <f t="shared" ref="AA843:AA849" si="145">SUM(AC843,AD843,AE843,AF843,AG843,AI843,AK843,AM843,AN843,AP843)</f>
        <v>0</v>
      </c>
      <c r="AB843" s="49">
        <f t="shared" ref="AB843:AB849" si="146">SUM(AC843,AD843,AE843,AF843,AH843,AJ843,AL843,AM843,AO843,AP843)</f>
        <v>0</v>
      </c>
      <c r="AC843" s="49">
        <v>0</v>
      </c>
      <c r="AD843" s="49">
        <v>0</v>
      </c>
      <c r="AE843" s="49">
        <v>0</v>
      </c>
      <c r="AF843" s="49">
        <v>0</v>
      </c>
      <c r="AG843" s="49">
        <v>0</v>
      </c>
      <c r="AH843" s="49">
        <v>0</v>
      </c>
      <c r="AI843" s="49">
        <v>0</v>
      </c>
      <c r="AJ843" s="49">
        <v>0</v>
      </c>
      <c r="AK843" s="49">
        <v>0</v>
      </c>
      <c r="AL843" s="49">
        <v>0</v>
      </c>
      <c r="AM843" s="49">
        <v>0</v>
      </c>
      <c r="AN843" s="49">
        <v>0</v>
      </c>
      <c r="AO843" s="49">
        <v>0</v>
      </c>
      <c r="AP843" s="49">
        <v>0</v>
      </c>
      <c r="AQ843" s="47">
        <v>0</v>
      </c>
      <c r="AR843" s="48">
        <v>0</v>
      </c>
      <c r="AT843" s="46">
        <v>0</v>
      </c>
      <c r="AU843" s="45">
        <v>0</v>
      </c>
      <c r="AV843" s="44">
        <v>0</v>
      </c>
      <c r="AW843" s="43">
        <v>0</v>
      </c>
      <c r="AX843" s="42">
        <v>0</v>
      </c>
      <c r="AY843" s="41">
        <v>0</v>
      </c>
      <c r="AZ843" s="40"/>
      <c r="BA843" s="40"/>
      <c r="BB843" s="40"/>
      <c r="BC843" s="40"/>
      <c r="BD843" s="40"/>
      <c r="BE843" s="40"/>
      <c r="BF843" s="39">
        <v>0</v>
      </c>
      <c r="BG843" s="38">
        <v>0</v>
      </c>
      <c r="BK843" s="37"/>
      <c r="BL843" s="37"/>
      <c r="BM843" s="37"/>
      <c r="BN843" s="32"/>
      <c r="BP843" s="36"/>
      <c r="BQ843" s="36"/>
      <c r="BR843" s="36"/>
      <c r="CE843" s="35">
        <f t="shared" ref="CE843:CE849" si="147">R843-T843-V843</f>
        <v>0</v>
      </c>
      <c r="CF843" s="33">
        <f t="shared" ref="CF843:CF849" si="148">IF(CE843&gt;0.000001,T843,0)</f>
        <v>0</v>
      </c>
      <c r="CG843" s="34">
        <f t="shared" ref="CG843:CG849" si="149">V843</f>
        <v>0</v>
      </c>
      <c r="CH843" s="33">
        <f t="shared" ref="CH843:CH849" si="150">IF(CE843&gt;0.000001,0,T843)</f>
        <v>0</v>
      </c>
    </row>
    <row r="844" spans="1:86" ht="15" customHeight="1" x14ac:dyDescent="0.25">
      <c r="A844" s="53">
        <v>0</v>
      </c>
      <c r="B844" s="52">
        <v>0</v>
      </c>
      <c r="C844" s="51">
        <v>0</v>
      </c>
      <c r="D844" s="51">
        <v>0</v>
      </c>
      <c r="E844" s="50">
        <v>0</v>
      </c>
      <c r="F844" s="48">
        <v>0</v>
      </c>
      <c r="G844" s="48">
        <v>0</v>
      </c>
      <c r="H844" s="48">
        <v>0</v>
      </c>
      <c r="I844" s="48">
        <v>0</v>
      </c>
      <c r="J844" s="48">
        <v>0</v>
      </c>
      <c r="K844" s="48">
        <v>0</v>
      </c>
      <c r="L844" s="48">
        <v>0</v>
      </c>
      <c r="M844" s="48">
        <v>0</v>
      </c>
      <c r="N844" s="48">
        <v>0</v>
      </c>
      <c r="O844" s="48">
        <f t="shared" si="143"/>
        <v>0</v>
      </c>
      <c r="P844" s="48">
        <f t="shared" si="144"/>
        <v>0</v>
      </c>
      <c r="Q844" s="48">
        <v>0</v>
      </c>
      <c r="R844" s="48">
        <v>0</v>
      </c>
      <c r="S844" s="48">
        <v>0</v>
      </c>
      <c r="T844" s="48">
        <v>0</v>
      </c>
      <c r="U844" s="48">
        <v>0</v>
      </c>
      <c r="V844" s="48">
        <v>0</v>
      </c>
      <c r="W844" s="48">
        <v>0</v>
      </c>
      <c r="X844" s="48">
        <v>0</v>
      </c>
      <c r="Y844" s="48">
        <v>0</v>
      </c>
      <c r="Z844" s="48">
        <v>0</v>
      </c>
      <c r="AA844" s="49">
        <f t="shared" si="145"/>
        <v>0</v>
      </c>
      <c r="AB844" s="49">
        <f t="shared" si="146"/>
        <v>0</v>
      </c>
      <c r="AC844" s="49">
        <v>0</v>
      </c>
      <c r="AD844" s="49">
        <v>0</v>
      </c>
      <c r="AE844" s="49">
        <v>0</v>
      </c>
      <c r="AF844" s="49">
        <v>0</v>
      </c>
      <c r="AG844" s="49">
        <v>0</v>
      </c>
      <c r="AH844" s="49">
        <v>0</v>
      </c>
      <c r="AI844" s="49">
        <v>0</v>
      </c>
      <c r="AJ844" s="49">
        <v>0</v>
      </c>
      <c r="AK844" s="49">
        <v>0</v>
      </c>
      <c r="AL844" s="49">
        <v>0</v>
      </c>
      <c r="AM844" s="49">
        <v>0</v>
      </c>
      <c r="AN844" s="49">
        <v>0</v>
      </c>
      <c r="AO844" s="49">
        <v>0</v>
      </c>
      <c r="AP844" s="49">
        <v>0</v>
      </c>
      <c r="AQ844" s="47">
        <v>0</v>
      </c>
      <c r="AR844" s="48">
        <v>0</v>
      </c>
      <c r="AT844" s="46">
        <v>0</v>
      </c>
      <c r="AU844" s="45">
        <v>0</v>
      </c>
      <c r="AV844" s="44">
        <v>0</v>
      </c>
      <c r="AW844" s="43">
        <v>0</v>
      </c>
      <c r="AX844" s="42">
        <v>0</v>
      </c>
      <c r="AY844" s="41">
        <v>0</v>
      </c>
      <c r="AZ844" s="40"/>
      <c r="BA844" s="40"/>
      <c r="BB844" s="40"/>
      <c r="BC844" s="40"/>
      <c r="BD844" s="40"/>
      <c r="BE844" s="40"/>
      <c r="BF844" s="39">
        <v>0</v>
      </c>
      <c r="BG844" s="38">
        <v>0</v>
      </c>
      <c r="BK844" s="37"/>
      <c r="BL844" s="37"/>
      <c r="BM844" s="37"/>
      <c r="BN844" s="32"/>
      <c r="BP844" s="36"/>
      <c r="BQ844" s="36"/>
      <c r="BR844" s="36"/>
      <c r="CE844" s="35">
        <f t="shared" si="147"/>
        <v>0</v>
      </c>
      <c r="CF844" s="33">
        <f t="shared" si="148"/>
        <v>0</v>
      </c>
      <c r="CG844" s="34">
        <f t="shared" si="149"/>
        <v>0</v>
      </c>
      <c r="CH844" s="33">
        <f t="shared" si="150"/>
        <v>0</v>
      </c>
    </row>
    <row r="845" spans="1:86" ht="15" customHeight="1" x14ac:dyDescent="0.25">
      <c r="A845" s="53">
        <v>0</v>
      </c>
      <c r="B845" s="52">
        <v>0</v>
      </c>
      <c r="C845" s="51">
        <v>0</v>
      </c>
      <c r="D845" s="51">
        <v>0</v>
      </c>
      <c r="E845" s="50">
        <v>0</v>
      </c>
      <c r="F845" s="48">
        <v>0</v>
      </c>
      <c r="G845" s="48">
        <v>0</v>
      </c>
      <c r="H845" s="48">
        <v>0</v>
      </c>
      <c r="I845" s="48">
        <v>0</v>
      </c>
      <c r="J845" s="48">
        <v>0</v>
      </c>
      <c r="K845" s="48">
        <v>0</v>
      </c>
      <c r="L845" s="48">
        <v>0</v>
      </c>
      <c r="M845" s="48">
        <v>0</v>
      </c>
      <c r="N845" s="48">
        <v>0</v>
      </c>
      <c r="O845" s="48">
        <f t="shared" si="143"/>
        <v>0</v>
      </c>
      <c r="P845" s="48">
        <f t="shared" si="144"/>
        <v>0</v>
      </c>
      <c r="Q845" s="48">
        <v>0</v>
      </c>
      <c r="R845" s="48">
        <v>0</v>
      </c>
      <c r="S845" s="48">
        <v>0</v>
      </c>
      <c r="T845" s="48">
        <v>0</v>
      </c>
      <c r="U845" s="48">
        <v>0</v>
      </c>
      <c r="V845" s="48">
        <v>0</v>
      </c>
      <c r="W845" s="48">
        <v>0</v>
      </c>
      <c r="X845" s="48">
        <v>0</v>
      </c>
      <c r="Y845" s="48">
        <v>0</v>
      </c>
      <c r="Z845" s="48">
        <v>0</v>
      </c>
      <c r="AA845" s="49">
        <f t="shared" si="145"/>
        <v>0</v>
      </c>
      <c r="AB845" s="49">
        <f t="shared" si="146"/>
        <v>0</v>
      </c>
      <c r="AC845" s="49">
        <v>0</v>
      </c>
      <c r="AD845" s="49">
        <v>0</v>
      </c>
      <c r="AE845" s="49">
        <v>0</v>
      </c>
      <c r="AF845" s="49">
        <v>0</v>
      </c>
      <c r="AG845" s="49">
        <v>0</v>
      </c>
      <c r="AH845" s="49">
        <v>0</v>
      </c>
      <c r="AI845" s="49">
        <v>0</v>
      </c>
      <c r="AJ845" s="49">
        <v>0</v>
      </c>
      <c r="AK845" s="49">
        <v>0</v>
      </c>
      <c r="AL845" s="49">
        <v>0</v>
      </c>
      <c r="AM845" s="49">
        <v>0</v>
      </c>
      <c r="AN845" s="49">
        <v>0</v>
      </c>
      <c r="AO845" s="49">
        <v>0</v>
      </c>
      <c r="AP845" s="49">
        <v>0</v>
      </c>
      <c r="AQ845" s="47">
        <v>0</v>
      </c>
      <c r="AR845" s="48">
        <v>0</v>
      </c>
      <c r="AT845" s="46">
        <v>0</v>
      </c>
      <c r="AU845" s="45">
        <v>0</v>
      </c>
      <c r="AV845" s="44">
        <v>0</v>
      </c>
      <c r="AW845" s="43">
        <v>0</v>
      </c>
      <c r="AX845" s="42">
        <v>0</v>
      </c>
      <c r="AY845" s="41">
        <v>0</v>
      </c>
      <c r="AZ845" s="40"/>
      <c r="BA845" s="40"/>
      <c r="BB845" s="40"/>
      <c r="BC845" s="40"/>
      <c r="BD845" s="40"/>
      <c r="BE845" s="40"/>
      <c r="BF845" s="39">
        <v>0</v>
      </c>
      <c r="BG845" s="38">
        <v>0</v>
      </c>
      <c r="BK845" s="37"/>
      <c r="BL845" s="37"/>
      <c r="BM845" s="37"/>
      <c r="BN845" s="32"/>
      <c r="BP845" s="36"/>
      <c r="BQ845" s="36"/>
      <c r="BR845" s="36"/>
      <c r="CE845" s="35">
        <f t="shared" si="147"/>
        <v>0</v>
      </c>
      <c r="CF845" s="33">
        <f t="shared" si="148"/>
        <v>0</v>
      </c>
      <c r="CG845" s="34">
        <f t="shared" si="149"/>
        <v>0</v>
      </c>
      <c r="CH845" s="33">
        <f t="shared" si="150"/>
        <v>0</v>
      </c>
    </row>
    <row r="846" spans="1:86" ht="15" customHeight="1" x14ac:dyDescent="0.25">
      <c r="A846" s="53">
        <v>0</v>
      </c>
      <c r="B846" s="52">
        <v>0</v>
      </c>
      <c r="C846" s="51">
        <v>0</v>
      </c>
      <c r="D846" s="51">
        <v>0</v>
      </c>
      <c r="E846" s="50">
        <v>0</v>
      </c>
      <c r="F846" s="48">
        <v>0</v>
      </c>
      <c r="G846" s="48">
        <v>0</v>
      </c>
      <c r="H846" s="48">
        <v>0</v>
      </c>
      <c r="I846" s="48">
        <v>0</v>
      </c>
      <c r="J846" s="48">
        <v>0</v>
      </c>
      <c r="K846" s="48">
        <v>0</v>
      </c>
      <c r="L846" s="48">
        <v>0</v>
      </c>
      <c r="M846" s="48">
        <v>0</v>
      </c>
      <c r="N846" s="48">
        <v>0</v>
      </c>
      <c r="O846" s="48">
        <f t="shared" si="143"/>
        <v>0</v>
      </c>
      <c r="P846" s="48">
        <f t="shared" si="144"/>
        <v>0</v>
      </c>
      <c r="Q846" s="48">
        <v>0</v>
      </c>
      <c r="R846" s="48">
        <v>0</v>
      </c>
      <c r="S846" s="48">
        <v>0</v>
      </c>
      <c r="T846" s="48">
        <v>0</v>
      </c>
      <c r="U846" s="48">
        <v>0</v>
      </c>
      <c r="V846" s="48">
        <v>0</v>
      </c>
      <c r="W846" s="48">
        <v>0</v>
      </c>
      <c r="X846" s="48">
        <v>0</v>
      </c>
      <c r="Y846" s="48">
        <v>0</v>
      </c>
      <c r="Z846" s="48">
        <v>0</v>
      </c>
      <c r="AA846" s="49">
        <f t="shared" si="145"/>
        <v>0</v>
      </c>
      <c r="AB846" s="49">
        <f t="shared" si="146"/>
        <v>0</v>
      </c>
      <c r="AC846" s="49">
        <v>0</v>
      </c>
      <c r="AD846" s="49">
        <v>0</v>
      </c>
      <c r="AE846" s="49">
        <v>0</v>
      </c>
      <c r="AF846" s="49">
        <v>0</v>
      </c>
      <c r="AG846" s="49">
        <v>0</v>
      </c>
      <c r="AH846" s="49">
        <v>0</v>
      </c>
      <c r="AI846" s="49">
        <v>0</v>
      </c>
      <c r="AJ846" s="49">
        <v>0</v>
      </c>
      <c r="AK846" s="49">
        <v>0</v>
      </c>
      <c r="AL846" s="49">
        <v>0</v>
      </c>
      <c r="AM846" s="49">
        <v>0</v>
      </c>
      <c r="AN846" s="49">
        <v>0</v>
      </c>
      <c r="AO846" s="49">
        <v>0</v>
      </c>
      <c r="AP846" s="49">
        <v>0</v>
      </c>
      <c r="AQ846" s="47">
        <v>0</v>
      </c>
      <c r="AR846" s="48">
        <v>0</v>
      </c>
      <c r="AT846" s="46">
        <v>0</v>
      </c>
      <c r="AU846" s="45">
        <v>0</v>
      </c>
      <c r="AV846" s="44">
        <v>0</v>
      </c>
      <c r="AW846" s="43">
        <v>0</v>
      </c>
      <c r="AX846" s="42">
        <v>0</v>
      </c>
      <c r="AY846" s="41">
        <v>0</v>
      </c>
      <c r="AZ846" s="40"/>
      <c r="BA846" s="40"/>
      <c r="BB846" s="40"/>
      <c r="BC846" s="40"/>
      <c r="BD846" s="40"/>
      <c r="BE846" s="40"/>
      <c r="BF846" s="39">
        <v>0</v>
      </c>
      <c r="BG846" s="38">
        <v>0</v>
      </c>
      <c r="BK846" s="37"/>
      <c r="BL846" s="37"/>
      <c r="BM846" s="37"/>
      <c r="BN846" s="32"/>
      <c r="BP846" s="36"/>
      <c r="BQ846" s="36"/>
      <c r="BR846" s="36"/>
      <c r="CE846" s="35">
        <f t="shared" si="147"/>
        <v>0</v>
      </c>
      <c r="CF846" s="33">
        <f t="shared" si="148"/>
        <v>0</v>
      </c>
      <c r="CG846" s="34">
        <f t="shared" si="149"/>
        <v>0</v>
      </c>
      <c r="CH846" s="33">
        <f t="shared" si="150"/>
        <v>0</v>
      </c>
    </row>
    <row r="847" spans="1:86" ht="15" customHeight="1" x14ac:dyDescent="0.25">
      <c r="A847" s="53">
        <v>0</v>
      </c>
      <c r="B847" s="52">
        <v>0</v>
      </c>
      <c r="C847" s="51">
        <v>0</v>
      </c>
      <c r="D847" s="51">
        <v>0</v>
      </c>
      <c r="E847" s="50">
        <v>0</v>
      </c>
      <c r="F847" s="48">
        <v>0</v>
      </c>
      <c r="G847" s="48">
        <v>0</v>
      </c>
      <c r="H847" s="48">
        <v>0</v>
      </c>
      <c r="I847" s="48">
        <v>0</v>
      </c>
      <c r="J847" s="48">
        <v>0</v>
      </c>
      <c r="K847" s="48">
        <v>0</v>
      </c>
      <c r="L847" s="48">
        <v>0</v>
      </c>
      <c r="M847" s="48">
        <v>0</v>
      </c>
      <c r="N847" s="48">
        <v>0</v>
      </c>
      <c r="O847" s="48">
        <f t="shared" si="143"/>
        <v>0</v>
      </c>
      <c r="P847" s="48">
        <f t="shared" si="144"/>
        <v>0</v>
      </c>
      <c r="Q847" s="48">
        <v>0</v>
      </c>
      <c r="R847" s="48">
        <v>0</v>
      </c>
      <c r="S847" s="48">
        <v>0</v>
      </c>
      <c r="T847" s="48">
        <v>0</v>
      </c>
      <c r="U847" s="48">
        <v>0</v>
      </c>
      <c r="V847" s="48">
        <v>0</v>
      </c>
      <c r="W847" s="48">
        <v>0</v>
      </c>
      <c r="X847" s="48">
        <v>0</v>
      </c>
      <c r="Y847" s="48">
        <v>0</v>
      </c>
      <c r="Z847" s="48">
        <v>0</v>
      </c>
      <c r="AA847" s="49">
        <f t="shared" si="145"/>
        <v>0</v>
      </c>
      <c r="AB847" s="49">
        <f t="shared" si="146"/>
        <v>0</v>
      </c>
      <c r="AC847" s="49">
        <v>0</v>
      </c>
      <c r="AD847" s="49">
        <v>0</v>
      </c>
      <c r="AE847" s="49">
        <v>0</v>
      </c>
      <c r="AF847" s="49">
        <v>0</v>
      </c>
      <c r="AG847" s="49">
        <v>0</v>
      </c>
      <c r="AH847" s="49">
        <v>0</v>
      </c>
      <c r="AI847" s="49">
        <v>0</v>
      </c>
      <c r="AJ847" s="49">
        <v>0</v>
      </c>
      <c r="AK847" s="49">
        <v>0</v>
      </c>
      <c r="AL847" s="49">
        <v>0</v>
      </c>
      <c r="AM847" s="49">
        <v>0</v>
      </c>
      <c r="AN847" s="49">
        <v>0</v>
      </c>
      <c r="AO847" s="49">
        <v>0</v>
      </c>
      <c r="AP847" s="49">
        <v>0</v>
      </c>
      <c r="AQ847" s="47">
        <v>0</v>
      </c>
      <c r="AR847" s="48">
        <v>0</v>
      </c>
      <c r="AT847" s="46">
        <v>0</v>
      </c>
      <c r="AU847" s="45">
        <v>0</v>
      </c>
      <c r="AV847" s="44">
        <v>0</v>
      </c>
      <c r="AW847" s="43">
        <v>0</v>
      </c>
      <c r="AX847" s="42">
        <v>0</v>
      </c>
      <c r="AY847" s="41">
        <v>0</v>
      </c>
      <c r="AZ847" s="40"/>
      <c r="BA847" s="40"/>
      <c r="BB847" s="40"/>
      <c r="BC847" s="40"/>
      <c r="BD847" s="40"/>
      <c r="BE847" s="40"/>
      <c r="BF847" s="39">
        <v>0</v>
      </c>
      <c r="BG847" s="38">
        <v>0</v>
      </c>
      <c r="BK847" s="37"/>
      <c r="BL847" s="37"/>
      <c r="BM847" s="37"/>
      <c r="BN847" s="32"/>
      <c r="BP847" s="36"/>
      <c r="BQ847" s="36"/>
      <c r="BR847" s="36"/>
      <c r="CE847" s="35">
        <f t="shared" si="147"/>
        <v>0</v>
      </c>
      <c r="CF847" s="33">
        <f t="shared" si="148"/>
        <v>0</v>
      </c>
      <c r="CG847" s="34">
        <f t="shared" si="149"/>
        <v>0</v>
      </c>
      <c r="CH847" s="33">
        <f t="shared" si="150"/>
        <v>0</v>
      </c>
    </row>
    <row r="848" spans="1:86" ht="15" customHeight="1" x14ac:dyDescent="0.25">
      <c r="A848" s="53">
        <v>0</v>
      </c>
      <c r="B848" s="52">
        <v>0</v>
      </c>
      <c r="C848" s="51">
        <v>0</v>
      </c>
      <c r="D848" s="51">
        <v>0</v>
      </c>
      <c r="E848" s="50">
        <v>0</v>
      </c>
      <c r="F848" s="48">
        <v>0</v>
      </c>
      <c r="G848" s="48">
        <v>0</v>
      </c>
      <c r="H848" s="48">
        <v>0</v>
      </c>
      <c r="I848" s="48">
        <v>0</v>
      </c>
      <c r="J848" s="48">
        <v>0</v>
      </c>
      <c r="K848" s="48">
        <v>0</v>
      </c>
      <c r="L848" s="48">
        <v>0</v>
      </c>
      <c r="M848" s="48">
        <v>0</v>
      </c>
      <c r="N848" s="48">
        <v>0</v>
      </c>
      <c r="O848" s="48">
        <f t="shared" si="143"/>
        <v>0</v>
      </c>
      <c r="P848" s="48">
        <f t="shared" si="144"/>
        <v>0</v>
      </c>
      <c r="Q848" s="48">
        <v>0</v>
      </c>
      <c r="R848" s="48">
        <v>0</v>
      </c>
      <c r="S848" s="48">
        <v>0</v>
      </c>
      <c r="T848" s="48">
        <v>0</v>
      </c>
      <c r="U848" s="48">
        <v>0</v>
      </c>
      <c r="V848" s="48">
        <v>0</v>
      </c>
      <c r="W848" s="48">
        <v>0</v>
      </c>
      <c r="X848" s="48">
        <v>0</v>
      </c>
      <c r="Y848" s="48">
        <v>0</v>
      </c>
      <c r="Z848" s="48">
        <v>0</v>
      </c>
      <c r="AA848" s="49">
        <f t="shared" si="145"/>
        <v>0</v>
      </c>
      <c r="AB848" s="49">
        <f t="shared" si="146"/>
        <v>0</v>
      </c>
      <c r="AC848" s="49">
        <v>0</v>
      </c>
      <c r="AD848" s="49">
        <v>0</v>
      </c>
      <c r="AE848" s="49">
        <v>0</v>
      </c>
      <c r="AF848" s="49">
        <v>0</v>
      </c>
      <c r="AG848" s="49">
        <v>0</v>
      </c>
      <c r="AH848" s="49">
        <v>0</v>
      </c>
      <c r="AI848" s="49">
        <v>0</v>
      </c>
      <c r="AJ848" s="49">
        <v>0</v>
      </c>
      <c r="AK848" s="49">
        <v>0</v>
      </c>
      <c r="AL848" s="49">
        <v>0</v>
      </c>
      <c r="AM848" s="49">
        <v>0</v>
      </c>
      <c r="AN848" s="49">
        <v>0</v>
      </c>
      <c r="AO848" s="49">
        <v>0</v>
      </c>
      <c r="AP848" s="49">
        <v>0</v>
      </c>
      <c r="AQ848" s="47">
        <v>0</v>
      </c>
      <c r="AR848" s="48">
        <v>0</v>
      </c>
      <c r="AT848" s="46">
        <v>0</v>
      </c>
      <c r="AU848" s="45">
        <v>0</v>
      </c>
      <c r="AV848" s="44">
        <v>0</v>
      </c>
      <c r="AW848" s="43">
        <v>0</v>
      </c>
      <c r="AX848" s="42">
        <v>0</v>
      </c>
      <c r="AY848" s="41">
        <v>0</v>
      </c>
      <c r="AZ848" s="40"/>
      <c r="BA848" s="40"/>
      <c r="BB848" s="40"/>
      <c r="BC848" s="40"/>
      <c r="BD848" s="40"/>
      <c r="BE848" s="40"/>
      <c r="BF848" s="39">
        <v>0</v>
      </c>
      <c r="BG848" s="38">
        <v>0</v>
      </c>
      <c r="BK848" s="37"/>
      <c r="BL848" s="37"/>
      <c r="BM848" s="37"/>
      <c r="BN848" s="32"/>
      <c r="BP848" s="36"/>
      <c r="BQ848" s="36"/>
      <c r="BR848" s="36"/>
      <c r="CE848" s="35">
        <f t="shared" si="147"/>
        <v>0</v>
      </c>
      <c r="CF848" s="33">
        <f t="shared" si="148"/>
        <v>0</v>
      </c>
      <c r="CG848" s="34">
        <f t="shared" si="149"/>
        <v>0</v>
      </c>
      <c r="CH848" s="33">
        <f t="shared" si="150"/>
        <v>0</v>
      </c>
    </row>
    <row r="849" spans="1:86" ht="15" customHeight="1" x14ac:dyDescent="0.25">
      <c r="A849" s="53">
        <v>0</v>
      </c>
      <c r="B849" s="52">
        <v>0</v>
      </c>
      <c r="C849" s="51">
        <v>0</v>
      </c>
      <c r="D849" s="51">
        <v>0</v>
      </c>
      <c r="E849" s="50">
        <v>0</v>
      </c>
      <c r="F849" s="48">
        <v>0</v>
      </c>
      <c r="G849" s="48">
        <v>0</v>
      </c>
      <c r="H849" s="48">
        <v>0</v>
      </c>
      <c r="I849" s="48">
        <v>0</v>
      </c>
      <c r="J849" s="48">
        <v>0</v>
      </c>
      <c r="K849" s="48">
        <v>0</v>
      </c>
      <c r="L849" s="48">
        <v>0</v>
      </c>
      <c r="M849" s="48">
        <v>0</v>
      </c>
      <c r="N849" s="48">
        <v>0</v>
      </c>
      <c r="O849" s="48">
        <f t="shared" si="143"/>
        <v>0</v>
      </c>
      <c r="P849" s="48">
        <f t="shared" si="144"/>
        <v>0</v>
      </c>
      <c r="Q849" s="48">
        <v>0</v>
      </c>
      <c r="R849" s="48">
        <v>0</v>
      </c>
      <c r="S849" s="48">
        <v>0</v>
      </c>
      <c r="T849" s="48">
        <v>0</v>
      </c>
      <c r="U849" s="48">
        <v>0</v>
      </c>
      <c r="V849" s="48">
        <v>0</v>
      </c>
      <c r="W849" s="48">
        <v>0</v>
      </c>
      <c r="X849" s="48">
        <v>0</v>
      </c>
      <c r="Y849" s="48">
        <v>0</v>
      </c>
      <c r="Z849" s="48">
        <v>0</v>
      </c>
      <c r="AA849" s="49">
        <f t="shared" si="145"/>
        <v>0</v>
      </c>
      <c r="AB849" s="49">
        <f t="shared" si="146"/>
        <v>0</v>
      </c>
      <c r="AC849" s="49">
        <v>0</v>
      </c>
      <c r="AD849" s="49">
        <v>0</v>
      </c>
      <c r="AE849" s="49">
        <v>0</v>
      </c>
      <c r="AF849" s="49">
        <v>0</v>
      </c>
      <c r="AG849" s="49">
        <v>0</v>
      </c>
      <c r="AH849" s="49">
        <v>0</v>
      </c>
      <c r="AI849" s="49">
        <v>0</v>
      </c>
      <c r="AJ849" s="49">
        <v>0</v>
      </c>
      <c r="AK849" s="49">
        <v>0</v>
      </c>
      <c r="AL849" s="49">
        <v>0</v>
      </c>
      <c r="AM849" s="49">
        <v>0</v>
      </c>
      <c r="AN849" s="49">
        <v>0</v>
      </c>
      <c r="AO849" s="49">
        <v>0</v>
      </c>
      <c r="AP849" s="49">
        <v>0</v>
      </c>
      <c r="AQ849" s="47">
        <v>0</v>
      </c>
      <c r="AR849" s="48">
        <v>0</v>
      </c>
      <c r="AT849" s="46">
        <v>0</v>
      </c>
      <c r="AU849" s="45">
        <v>0</v>
      </c>
      <c r="AV849" s="44">
        <v>0</v>
      </c>
      <c r="AW849" s="43">
        <v>0</v>
      </c>
      <c r="AX849" s="42">
        <v>0</v>
      </c>
      <c r="AY849" s="41">
        <v>0</v>
      </c>
      <c r="AZ849" s="40"/>
      <c r="BA849" s="40"/>
      <c r="BB849" s="40"/>
      <c r="BC849" s="40"/>
      <c r="BD849" s="40"/>
      <c r="BE849" s="40"/>
      <c r="BF849" s="39">
        <v>0</v>
      </c>
      <c r="BG849" s="38">
        <v>0</v>
      </c>
      <c r="BK849" s="37"/>
      <c r="BL849" s="37"/>
      <c r="BM849" s="37"/>
      <c r="BN849" s="32"/>
      <c r="BP849" s="36"/>
      <c r="BQ849" s="36"/>
      <c r="BR849" s="36"/>
      <c r="CE849" s="35">
        <f t="shared" si="147"/>
        <v>0</v>
      </c>
      <c r="CF849" s="33">
        <f t="shared" si="148"/>
        <v>0</v>
      </c>
      <c r="CG849" s="34">
        <f t="shared" si="149"/>
        <v>0</v>
      </c>
      <c r="CH849" s="33">
        <f t="shared" si="150"/>
        <v>0</v>
      </c>
    </row>
    <row r="850" spans="1:86" ht="15" customHeight="1" x14ac:dyDescent="0.25">
      <c r="A850" s="87">
        <v>5</v>
      </c>
      <c r="B850" s="89"/>
      <c r="C850" s="88"/>
      <c r="D850" s="87"/>
      <c r="E850" s="86" t="s">
        <v>2422</v>
      </c>
      <c r="F850" s="84">
        <f t="shared" ref="F850:AP850" si="151">SUM(F851,F899)</f>
        <v>174.77637999999999</v>
      </c>
      <c r="G850" s="84">
        <f t="shared" si="151"/>
        <v>145.64698000000001</v>
      </c>
      <c r="H850" s="84">
        <f t="shared" si="151"/>
        <v>0</v>
      </c>
      <c r="I850" s="84">
        <f t="shared" si="151"/>
        <v>0</v>
      </c>
      <c r="J850" s="84">
        <f t="shared" si="151"/>
        <v>0</v>
      </c>
      <c r="K850" s="84">
        <f t="shared" si="151"/>
        <v>145.64698000000001</v>
      </c>
      <c r="L850" s="84">
        <f t="shared" si="151"/>
        <v>0</v>
      </c>
      <c r="M850" s="84">
        <f t="shared" si="151"/>
        <v>0</v>
      </c>
      <c r="N850" s="84">
        <f t="shared" si="151"/>
        <v>0</v>
      </c>
      <c r="O850" s="84">
        <f t="shared" si="151"/>
        <v>5622.3019599999998</v>
      </c>
      <c r="P850" s="84">
        <f t="shared" si="151"/>
        <v>4814.8664099999996</v>
      </c>
      <c r="Q850" s="84">
        <f t="shared" si="151"/>
        <v>4039.6747800000003</v>
      </c>
      <c r="R850" s="84">
        <f t="shared" si="151"/>
        <v>3416.2968100000003</v>
      </c>
      <c r="S850" s="84">
        <f t="shared" si="151"/>
        <v>474.14922000000001</v>
      </c>
      <c r="T850" s="84">
        <f t="shared" si="151"/>
        <v>395.12434999999999</v>
      </c>
      <c r="U850" s="84">
        <f t="shared" si="151"/>
        <v>299.40694999999999</v>
      </c>
      <c r="V850" s="84">
        <f t="shared" si="151"/>
        <v>299.40694999999999</v>
      </c>
      <c r="W850" s="84">
        <f t="shared" si="151"/>
        <v>760.9248</v>
      </c>
      <c r="X850" s="84">
        <f t="shared" si="151"/>
        <v>634.10400000000004</v>
      </c>
      <c r="Y850" s="84">
        <f t="shared" si="151"/>
        <v>329.59010000000001</v>
      </c>
      <c r="Z850" s="84">
        <f t="shared" si="151"/>
        <v>274.65841999999998</v>
      </c>
      <c r="AA850" s="84">
        <f t="shared" si="151"/>
        <v>492.11228000000006</v>
      </c>
      <c r="AB850" s="84">
        <f t="shared" si="151"/>
        <v>489.80718000000002</v>
      </c>
      <c r="AC850" s="84">
        <f t="shared" si="151"/>
        <v>55.934120000000007</v>
      </c>
      <c r="AD850" s="84">
        <f t="shared" si="151"/>
        <v>18.407689999999999</v>
      </c>
      <c r="AE850" s="84">
        <f t="shared" si="151"/>
        <v>14.467400000000001</v>
      </c>
      <c r="AF850" s="84">
        <f t="shared" si="151"/>
        <v>1.3945000000000001</v>
      </c>
      <c r="AG850" s="84">
        <f t="shared" si="151"/>
        <v>12.311680000000001</v>
      </c>
      <c r="AH850" s="84">
        <f t="shared" si="151"/>
        <v>10.259729999999999</v>
      </c>
      <c r="AI850" s="84">
        <f t="shared" si="151"/>
        <v>1.51888</v>
      </c>
      <c r="AJ850" s="84">
        <f t="shared" si="151"/>
        <v>1.26573</v>
      </c>
      <c r="AK850" s="84">
        <f t="shared" si="151"/>
        <v>0</v>
      </c>
      <c r="AL850" s="84">
        <f t="shared" si="151"/>
        <v>0</v>
      </c>
      <c r="AM850" s="84">
        <f t="shared" si="151"/>
        <v>140.5</v>
      </c>
      <c r="AN850" s="84">
        <f t="shared" si="151"/>
        <v>0</v>
      </c>
      <c r="AO850" s="84">
        <f t="shared" si="151"/>
        <v>0</v>
      </c>
      <c r="AP850" s="84">
        <f t="shared" si="151"/>
        <v>247.57801000000001</v>
      </c>
      <c r="AQ850" s="83"/>
      <c r="AR850" s="84">
        <f>SUM(AR851,AR899)</f>
        <v>4814.8664099999996</v>
      </c>
      <c r="AT850" s="82"/>
      <c r="AU850" s="81"/>
      <c r="AV850" s="80">
        <f>SUM(AV851,AV899)</f>
        <v>0</v>
      </c>
      <c r="AW850" s="79"/>
      <c r="AX850" s="78"/>
      <c r="AY850" s="77"/>
      <c r="AZ850" s="55"/>
      <c r="BA850" s="55"/>
      <c r="BB850" s="55"/>
      <c r="BC850" s="55"/>
      <c r="BD850" s="55"/>
      <c r="BE850" s="55"/>
      <c r="BF850" s="39"/>
      <c r="BG850" s="38"/>
      <c r="BK850" s="54"/>
      <c r="BL850" s="54"/>
      <c r="BM850" s="54"/>
      <c r="BN850" s="32"/>
      <c r="BP850" s="36"/>
      <c r="BQ850" s="36"/>
      <c r="BR850" s="36"/>
      <c r="CE850" s="35"/>
      <c r="CF850" s="33"/>
      <c r="CG850" s="34"/>
      <c r="CH850" s="33"/>
    </row>
    <row r="851" spans="1:86" ht="15" customHeight="1" x14ac:dyDescent="0.25">
      <c r="A851" s="66" t="s">
        <v>2421</v>
      </c>
      <c r="B851" s="75"/>
      <c r="C851" s="66"/>
      <c r="D851" s="66"/>
      <c r="E851" s="111" t="s">
        <v>2420</v>
      </c>
      <c r="F851" s="63">
        <f t="shared" ref="F851:AP851" si="152">SUM(F852:F898)</f>
        <v>174.77637999999999</v>
      </c>
      <c r="G851" s="63">
        <f t="shared" si="152"/>
        <v>145.64698000000001</v>
      </c>
      <c r="H851" s="63">
        <f t="shared" si="152"/>
        <v>0</v>
      </c>
      <c r="I851" s="63">
        <f t="shared" si="152"/>
        <v>0</v>
      </c>
      <c r="J851" s="63">
        <f t="shared" si="152"/>
        <v>0</v>
      </c>
      <c r="K851" s="63">
        <f t="shared" si="152"/>
        <v>145.64698000000001</v>
      </c>
      <c r="L851" s="63">
        <f t="shared" si="152"/>
        <v>0</v>
      </c>
      <c r="M851" s="63">
        <f t="shared" si="152"/>
        <v>0</v>
      </c>
      <c r="N851" s="63">
        <f t="shared" si="152"/>
        <v>0</v>
      </c>
      <c r="O851" s="63">
        <f t="shared" si="152"/>
        <v>5622.3019599999998</v>
      </c>
      <c r="P851" s="63">
        <f t="shared" si="152"/>
        <v>4814.8664099999996</v>
      </c>
      <c r="Q851" s="63">
        <f t="shared" si="152"/>
        <v>4039.6747800000003</v>
      </c>
      <c r="R851" s="63">
        <f t="shared" si="152"/>
        <v>3416.2968100000003</v>
      </c>
      <c r="S851" s="63">
        <f t="shared" si="152"/>
        <v>474.14922000000001</v>
      </c>
      <c r="T851" s="63">
        <f t="shared" si="152"/>
        <v>395.12434999999999</v>
      </c>
      <c r="U851" s="63">
        <f t="shared" si="152"/>
        <v>299.40694999999999</v>
      </c>
      <c r="V851" s="63">
        <f t="shared" si="152"/>
        <v>299.40694999999999</v>
      </c>
      <c r="W851" s="63">
        <f t="shared" si="152"/>
        <v>760.9248</v>
      </c>
      <c r="X851" s="63">
        <f t="shared" si="152"/>
        <v>634.10400000000004</v>
      </c>
      <c r="Y851" s="63">
        <f t="shared" si="152"/>
        <v>329.59010000000001</v>
      </c>
      <c r="Z851" s="63">
        <f t="shared" si="152"/>
        <v>274.65841999999998</v>
      </c>
      <c r="AA851" s="63">
        <f t="shared" si="152"/>
        <v>492.11228000000006</v>
      </c>
      <c r="AB851" s="63">
        <f t="shared" si="152"/>
        <v>489.80718000000002</v>
      </c>
      <c r="AC851" s="63">
        <f t="shared" si="152"/>
        <v>55.934120000000007</v>
      </c>
      <c r="AD851" s="63">
        <f t="shared" si="152"/>
        <v>18.407689999999999</v>
      </c>
      <c r="AE851" s="63">
        <f t="shared" si="152"/>
        <v>14.467400000000001</v>
      </c>
      <c r="AF851" s="63">
        <f t="shared" si="152"/>
        <v>1.3945000000000001</v>
      </c>
      <c r="AG851" s="63">
        <f t="shared" si="152"/>
        <v>12.311680000000001</v>
      </c>
      <c r="AH851" s="63">
        <f t="shared" si="152"/>
        <v>10.259729999999999</v>
      </c>
      <c r="AI851" s="63">
        <f t="shared" si="152"/>
        <v>1.51888</v>
      </c>
      <c r="AJ851" s="63">
        <f t="shared" si="152"/>
        <v>1.26573</v>
      </c>
      <c r="AK851" s="63">
        <f t="shared" si="152"/>
        <v>0</v>
      </c>
      <c r="AL851" s="63">
        <f t="shared" si="152"/>
        <v>0</v>
      </c>
      <c r="AM851" s="63">
        <f t="shared" si="152"/>
        <v>140.5</v>
      </c>
      <c r="AN851" s="63">
        <f t="shared" si="152"/>
        <v>0</v>
      </c>
      <c r="AO851" s="63">
        <f t="shared" si="152"/>
        <v>0</v>
      </c>
      <c r="AP851" s="63">
        <f t="shared" si="152"/>
        <v>247.57801000000001</v>
      </c>
      <c r="AQ851" s="62"/>
      <c r="AR851" s="63">
        <f>SUM(AR852:AR898)</f>
        <v>4814.8664099999996</v>
      </c>
      <c r="AT851" s="61"/>
      <c r="AU851" s="60"/>
      <c r="AV851" s="59">
        <f>SUM(AV852:AV898)</f>
        <v>0</v>
      </c>
      <c r="AW851" s="58"/>
      <c r="AX851" s="57"/>
      <c r="AY851" s="56"/>
      <c r="AZ851" s="55"/>
      <c r="BA851" s="55"/>
      <c r="BB851" s="55"/>
      <c r="BC851" s="55"/>
      <c r="BD851" s="55"/>
      <c r="BE851" s="55"/>
      <c r="BF851" s="39"/>
      <c r="BG851" s="38"/>
      <c r="BK851" s="54"/>
      <c r="BL851" s="54"/>
      <c r="BM851" s="54"/>
      <c r="BN851" s="32"/>
      <c r="BP851" s="36"/>
      <c r="BQ851" s="36"/>
      <c r="BR851" s="36"/>
      <c r="CE851" s="35"/>
      <c r="CF851" s="33"/>
      <c r="CG851" s="34"/>
      <c r="CH851" s="33"/>
    </row>
    <row r="852" spans="1:86" ht="45" hidden="1" customHeight="1" x14ac:dyDescent="0.25">
      <c r="A852" s="53">
        <v>0</v>
      </c>
      <c r="B852" s="52">
        <v>0</v>
      </c>
      <c r="C852" s="51">
        <v>300000003250</v>
      </c>
      <c r="D852" s="51">
        <v>1010105497</v>
      </c>
      <c r="E852" s="50" t="s">
        <v>2982</v>
      </c>
      <c r="F852" s="48">
        <v>174.77637999999999</v>
      </c>
      <c r="G852" s="48">
        <v>145.64698000000001</v>
      </c>
      <c r="H852" s="48">
        <v>0</v>
      </c>
      <c r="I852" s="48">
        <v>0</v>
      </c>
      <c r="J852" s="48">
        <v>0</v>
      </c>
      <c r="K852" s="48">
        <v>145.64698000000001</v>
      </c>
      <c r="L852" s="48">
        <v>0</v>
      </c>
      <c r="M852" s="48">
        <v>0</v>
      </c>
      <c r="N852" s="48">
        <v>0</v>
      </c>
      <c r="O852" s="48">
        <f t="shared" ref="O852:O898" si="153">SUM(Q852,W852,Y852,AA852)</f>
        <v>0</v>
      </c>
      <c r="P852" s="48">
        <f t="shared" ref="P852:P898" si="154">SUM(R852,X852,Z852,AB852)</f>
        <v>0</v>
      </c>
      <c r="Q852" s="48">
        <v>0</v>
      </c>
      <c r="R852" s="48">
        <v>0</v>
      </c>
      <c r="S852" s="48">
        <v>0</v>
      </c>
      <c r="T852" s="48">
        <v>0</v>
      </c>
      <c r="U852" s="48">
        <v>0</v>
      </c>
      <c r="V852" s="48">
        <v>0</v>
      </c>
      <c r="W852" s="48">
        <v>0</v>
      </c>
      <c r="X852" s="48">
        <v>0</v>
      </c>
      <c r="Y852" s="48">
        <v>0</v>
      </c>
      <c r="Z852" s="48">
        <v>0</v>
      </c>
      <c r="AA852" s="49">
        <f t="shared" ref="AA852:AA898" si="155">SUM(AC852,AD852,AE852,AF852,AG852,AI852,AK852,AM852,AN852,AP852)</f>
        <v>0</v>
      </c>
      <c r="AB852" s="49">
        <f t="shared" ref="AB852:AB898" si="156">SUM(AC852,AD852,AE852,AF852,AH852,AJ852,AL852,AM852,AO852,AP852)</f>
        <v>0</v>
      </c>
      <c r="AC852" s="49">
        <v>0</v>
      </c>
      <c r="AD852" s="49">
        <v>0</v>
      </c>
      <c r="AE852" s="49">
        <v>0</v>
      </c>
      <c r="AF852" s="49">
        <v>0</v>
      </c>
      <c r="AG852" s="49">
        <v>0</v>
      </c>
      <c r="AH852" s="49">
        <v>0</v>
      </c>
      <c r="AI852" s="49">
        <v>0</v>
      </c>
      <c r="AJ852" s="49">
        <v>0</v>
      </c>
      <c r="AK852" s="49">
        <v>0</v>
      </c>
      <c r="AL852" s="49">
        <v>0</v>
      </c>
      <c r="AM852" s="49">
        <v>0</v>
      </c>
      <c r="AN852" s="49">
        <v>0</v>
      </c>
      <c r="AO852" s="49">
        <v>0</v>
      </c>
      <c r="AP852" s="49">
        <v>0</v>
      </c>
      <c r="AQ852" s="47" t="s">
        <v>4178</v>
      </c>
      <c r="AR852" s="48">
        <v>0</v>
      </c>
      <c r="AT852" s="46" t="s">
        <v>2439</v>
      </c>
      <c r="AU852" s="45">
        <v>0</v>
      </c>
      <c r="AV852" s="44">
        <v>0</v>
      </c>
      <c r="AW852" s="43">
        <v>0</v>
      </c>
      <c r="AX852" s="42">
        <v>0</v>
      </c>
      <c r="AY852" s="41">
        <v>0</v>
      </c>
      <c r="AZ852" s="40"/>
      <c r="BA852" s="40"/>
      <c r="BB852" s="40"/>
      <c r="BC852" s="40"/>
      <c r="BD852" s="40"/>
      <c r="BE852" s="40"/>
      <c r="BF852" s="39">
        <v>0</v>
      </c>
      <c r="BG852" s="38">
        <v>0</v>
      </c>
      <c r="BK852" s="37"/>
      <c r="BL852" s="37"/>
      <c r="BM852" s="37"/>
      <c r="BN852" s="32"/>
      <c r="BP852" s="36"/>
      <c r="BQ852" s="36"/>
      <c r="BR852" s="36"/>
      <c r="CE852" s="35">
        <f t="shared" ref="CE852:CE898" si="157">R852-T852-V852</f>
        <v>0</v>
      </c>
      <c r="CF852" s="33">
        <f t="shared" ref="CF852:CF898" si="158">IF(CE852&gt;0.000001,T852,0)</f>
        <v>0</v>
      </c>
      <c r="CG852" s="34">
        <f t="shared" ref="CG852:CG898" si="159">V852</f>
        <v>0</v>
      </c>
      <c r="CH852" s="33">
        <f t="shared" ref="CH852:CH898" si="160">IF(CE852&gt;0.000001,0,T852)</f>
        <v>0</v>
      </c>
    </row>
    <row r="853" spans="1:86" ht="60" hidden="1" x14ac:dyDescent="0.25">
      <c r="A853" s="53">
        <v>0</v>
      </c>
      <c r="B853" s="52">
        <v>0</v>
      </c>
      <c r="C853" s="51">
        <v>300000004334</v>
      </c>
      <c r="D853" s="51">
        <v>1010105699</v>
      </c>
      <c r="E853" s="50" t="s">
        <v>2983</v>
      </c>
      <c r="F853" s="48">
        <v>0</v>
      </c>
      <c r="G853" s="48">
        <v>0</v>
      </c>
      <c r="H853" s="48">
        <v>0</v>
      </c>
      <c r="I853" s="48">
        <v>0</v>
      </c>
      <c r="J853" s="48">
        <v>0</v>
      </c>
      <c r="K853" s="48">
        <v>0</v>
      </c>
      <c r="L853" s="48">
        <v>0</v>
      </c>
      <c r="M853" s="48">
        <v>0</v>
      </c>
      <c r="N853" s="48">
        <v>0</v>
      </c>
      <c r="O853" s="48">
        <f t="shared" si="153"/>
        <v>4077.7082</v>
      </c>
      <c r="P853" s="48">
        <f t="shared" si="154"/>
        <v>3476.11832</v>
      </c>
      <c r="Q853" s="48">
        <v>3266.11861</v>
      </c>
      <c r="R853" s="48">
        <v>2721.7655100000002</v>
      </c>
      <c r="S853" s="48">
        <v>0</v>
      </c>
      <c r="T853" s="48">
        <v>0</v>
      </c>
      <c r="U853" s="48">
        <v>0</v>
      </c>
      <c r="V853" s="48">
        <v>0</v>
      </c>
      <c r="W853" s="48">
        <v>0</v>
      </c>
      <c r="X853" s="48">
        <v>0</v>
      </c>
      <c r="Y853" s="48">
        <v>329.59010000000001</v>
      </c>
      <c r="Z853" s="48">
        <v>274.65841999999998</v>
      </c>
      <c r="AA853" s="49">
        <f t="shared" si="155"/>
        <v>481.99949000000004</v>
      </c>
      <c r="AB853" s="49">
        <f t="shared" si="156"/>
        <v>479.69439</v>
      </c>
      <c r="AC853" s="49">
        <v>51.009280000000004</v>
      </c>
      <c r="AD853" s="49">
        <v>16.920999999999999</v>
      </c>
      <c r="AE853" s="49">
        <v>10.841800000000001</v>
      </c>
      <c r="AF853" s="49">
        <v>1.31884</v>
      </c>
      <c r="AG853" s="49">
        <v>12.311680000000001</v>
      </c>
      <c r="AH853" s="49">
        <v>10.259729999999999</v>
      </c>
      <c r="AI853" s="49">
        <v>1.51888</v>
      </c>
      <c r="AJ853" s="49">
        <v>1.26573</v>
      </c>
      <c r="AK853" s="49">
        <v>0</v>
      </c>
      <c r="AL853" s="49">
        <v>0</v>
      </c>
      <c r="AM853" s="49">
        <v>140.5</v>
      </c>
      <c r="AN853" s="49">
        <v>0</v>
      </c>
      <c r="AO853" s="49">
        <v>0</v>
      </c>
      <c r="AP853" s="49">
        <v>247.57801000000001</v>
      </c>
      <c r="AQ853" s="47" t="s">
        <v>4179</v>
      </c>
      <c r="AR853" s="48">
        <v>3476.11832</v>
      </c>
      <c r="AT853" s="46" t="s">
        <v>4180</v>
      </c>
      <c r="AU853" s="45">
        <v>0</v>
      </c>
      <c r="AV853" s="44">
        <v>0</v>
      </c>
      <c r="AW853" s="43">
        <v>0</v>
      </c>
      <c r="AX853" s="42">
        <v>0</v>
      </c>
      <c r="AY853" s="41">
        <v>0</v>
      </c>
      <c r="AZ853" s="40"/>
      <c r="BA853" s="40"/>
      <c r="BB853" s="40"/>
      <c r="BC853" s="40"/>
      <c r="BD853" s="40"/>
      <c r="BE853" s="40"/>
      <c r="BF853" s="39" t="s">
        <v>2695</v>
      </c>
      <c r="BG853" s="38">
        <v>44712</v>
      </c>
      <c r="BK853" s="37" t="s">
        <v>2406</v>
      </c>
      <c r="BL853" s="37"/>
      <c r="BM853" s="37"/>
      <c r="BN853" s="32"/>
      <c r="BP853" s="36"/>
      <c r="BQ853" s="36"/>
      <c r="BR853" s="36"/>
      <c r="CE853" s="35">
        <f t="shared" si="157"/>
        <v>2721.7655100000002</v>
      </c>
      <c r="CF853" s="33">
        <f t="shared" si="158"/>
        <v>0</v>
      </c>
      <c r="CG853" s="34">
        <f t="shared" si="159"/>
        <v>0</v>
      </c>
      <c r="CH853" s="33">
        <f t="shared" si="160"/>
        <v>0</v>
      </c>
    </row>
    <row r="854" spans="1:86" ht="60" hidden="1" customHeight="1" x14ac:dyDescent="0.25">
      <c r="A854" s="53">
        <v>0</v>
      </c>
      <c r="B854" s="52" t="s">
        <v>2683</v>
      </c>
      <c r="C854" s="51">
        <v>300000004450</v>
      </c>
      <c r="D854" s="51">
        <v>1010106866</v>
      </c>
      <c r="E854" s="50" t="s">
        <v>2984</v>
      </c>
      <c r="F854" s="48">
        <v>0</v>
      </c>
      <c r="G854" s="48">
        <v>0</v>
      </c>
      <c r="H854" s="48">
        <v>0</v>
      </c>
      <c r="I854" s="48">
        <v>0</v>
      </c>
      <c r="J854" s="48">
        <v>0</v>
      </c>
      <c r="K854" s="48">
        <v>0</v>
      </c>
      <c r="L854" s="48">
        <v>0</v>
      </c>
      <c r="M854" s="48">
        <v>0</v>
      </c>
      <c r="N854" s="48">
        <v>0</v>
      </c>
      <c r="O854" s="48">
        <f t="shared" si="153"/>
        <v>1544.59376</v>
      </c>
      <c r="P854" s="48">
        <f t="shared" si="154"/>
        <v>1338.7480899999998</v>
      </c>
      <c r="Q854" s="48">
        <v>773.55617000000007</v>
      </c>
      <c r="R854" s="48">
        <v>694.53129999999999</v>
      </c>
      <c r="S854" s="48">
        <v>474.14922000000001</v>
      </c>
      <c r="T854" s="48">
        <v>395.12434999999999</v>
      </c>
      <c r="U854" s="48">
        <v>299.40694999999999</v>
      </c>
      <c r="V854" s="48">
        <v>299.40694999999999</v>
      </c>
      <c r="W854" s="48">
        <v>760.9248</v>
      </c>
      <c r="X854" s="48">
        <v>634.10400000000004</v>
      </c>
      <c r="Y854" s="48">
        <v>0</v>
      </c>
      <c r="Z854" s="48">
        <v>0</v>
      </c>
      <c r="AA854" s="49">
        <f t="shared" si="155"/>
        <v>10.112789999999999</v>
      </c>
      <c r="AB854" s="49">
        <f t="shared" si="156"/>
        <v>10.112789999999999</v>
      </c>
      <c r="AC854" s="49">
        <v>4.9248399999999997</v>
      </c>
      <c r="AD854" s="49">
        <v>1.4866900000000001</v>
      </c>
      <c r="AE854" s="49">
        <v>3.6255999999999999</v>
      </c>
      <c r="AF854" s="49">
        <v>7.5660000000000005E-2</v>
      </c>
      <c r="AG854" s="49">
        <v>0</v>
      </c>
      <c r="AH854" s="49">
        <v>0</v>
      </c>
      <c r="AI854" s="49">
        <v>0</v>
      </c>
      <c r="AJ854" s="49">
        <v>0</v>
      </c>
      <c r="AK854" s="49">
        <v>0</v>
      </c>
      <c r="AL854" s="49">
        <v>0</v>
      </c>
      <c r="AM854" s="49">
        <v>0</v>
      </c>
      <c r="AN854" s="49">
        <v>0</v>
      </c>
      <c r="AO854" s="49">
        <v>0</v>
      </c>
      <c r="AP854" s="49">
        <v>0</v>
      </c>
      <c r="AQ854" s="47" t="s">
        <v>4181</v>
      </c>
      <c r="AR854" s="48">
        <v>1338.7480899999998</v>
      </c>
      <c r="AT854" s="46" t="s">
        <v>4180</v>
      </c>
      <c r="AU854" s="45">
        <v>0</v>
      </c>
      <c r="AV854" s="44">
        <v>0</v>
      </c>
      <c r="AW854" s="43">
        <v>0</v>
      </c>
      <c r="AX854" s="42">
        <v>0</v>
      </c>
      <c r="AY854" s="41">
        <v>0</v>
      </c>
      <c r="AZ854" s="40"/>
      <c r="BA854" s="40"/>
      <c r="BB854" s="40"/>
      <c r="BC854" s="40"/>
      <c r="BD854" s="40"/>
      <c r="BE854" s="40"/>
      <c r="BF854" s="39" t="s">
        <v>2696</v>
      </c>
      <c r="BG854" s="38">
        <v>44834</v>
      </c>
      <c r="BK854" s="37" t="s">
        <v>2406</v>
      </c>
      <c r="BL854" s="37"/>
      <c r="BM854" s="114">
        <f>D854</f>
        <v>1010106866</v>
      </c>
      <c r="BN854" s="32" t="s">
        <v>2419</v>
      </c>
      <c r="BO854" s="113" t="e">
        <v>#VALUE!</v>
      </c>
      <c r="BP854" s="31">
        <v>0</v>
      </c>
      <c r="BQ854" s="112" t="e">
        <f>BO854-BP854/1000</f>
        <v>#VALUE!</v>
      </c>
      <c r="BR854" s="36"/>
      <c r="CE854" s="35">
        <f t="shared" si="157"/>
        <v>0</v>
      </c>
      <c r="CF854" s="33">
        <f t="shared" si="158"/>
        <v>0</v>
      </c>
      <c r="CG854" s="34">
        <f t="shared" si="159"/>
        <v>299.40694999999999</v>
      </c>
      <c r="CH854" s="33">
        <f t="shared" si="160"/>
        <v>395.12434999999999</v>
      </c>
    </row>
    <row r="855" spans="1:86" ht="15" customHeight="1" x14ac:dyDescent="0.25">
      <c r="A855" s="53">
        <v>0</v>
      </c>
      <c r="B855" s="52">
        <v>0</v>
      </c>
      <c r="C855" s="51">
        <v>0</v>
      </c>
      <c r="D855" s="51">
        <v>0</v>
      </c>
      <c r="E855" s="50">
        <v>0</v>
      </c>
      <c r="F855" s="48">
        <v>0</v>
      </c>
      <c r="G855" s="48">
        <v>0</v>
      </c>
      <c r="H855" s="48">
        <v>0</v>
      </c>
      <c r="I855" s="48">
        <v>0</v>
      </c>
      <c r="J855" s="48">
        <v>0</v>
      </c>
      <c r="K855" s="48">
        <v>0</v>
      </c>
      <c r="L855" s="48">
        <v>0</v>
      </c>
      <c r="M855" s="48">
        <v>0</v>
      </c>
      <c r="N855" s="48">
        <v>0</v>
      </c>
      <c r="O855" s="48">
        <f t="shared" si="153"/>
        <v>0</v>
      </c>
      <c r="P855" s="48">
        <f t="shared" si="154"/>
        <v>0</v>
      </c>
      <c r="Q855" s="48">
        <v>0</v>
      </c>
      <c r="R855" s="48">
        <v>0</v>
      </c>
      <c r="S855" s="48">
        <v>0</v>
      </c>
      <c r="T855" s="48">
        <v>0</v>
      </c>
      <c r="U855" s="48">
        <v>0</v>
      </c>
      <c r="V855" s="48">
        <v>0</v>
      </c>
      <c r="W855" s="48">
        <v>0</v>
      </c>
      <c r="X855" s="48">
        <v>0</v>
      </c>
      <c r="Y855" s="48">
        <v>0</v>
      </c>
      <c r="Z855" s="48">
        <v>0</v>
      </c>
      <c r="AA855" s="49">
        <f t="shared" si="155"/>
        <v>0</v>
      </c>
      <c r="AB855" s="49">
        <f t="shared" si="156"/>
        <v>0</v>
      </c>
      <c r="AC855" s="49">
        <v>0</v>
      </c>
      <c r="AD855" s="49">
        <v>0</v>
      </c>
      <c r="AE855" s="49">
        <v>0</v>
      </c>
      <c r="AF855" s="49">
        <v>0</v>
      </c>
      <c r="AG855" s="49">
        <v>0</v>
      </c>
      <c r="AH855" s="49">
        <v>0</v>
      </c>
      <c r="AI855" s="49">
        <v>0</v>
      </c>
      <c r="AJ855" s="49">
        <v>0</v>
      </c>
      <c r="AK855" s="49">
        <v>0</v>
      </c>
      <c r="AL855" s="49">
        <v>0</v>
      </c>
      <c r="AM855" s="49">
        <v>0</v>
      </c>
      <c r="AN855" s="49">
        <v>0</v>
      </c>
      <c r="AO855" s="49">
        <v>0</v>
      </c>
      <c r="AP855" s="49">
        <v>0</v>
      </c>
      <c r="AQ855" s="47">
        <v>0</v>
      </c>
      <c r="AR855" s="48">
        <v>0</v>
      </c>
      <c r="AT855" s="46">
        <v>0</v>
      </c>
      <c r="AU855" s="45">
        <v>0</v>
      </c>
      <c r="AV855" s="44">
        <v>0</v>
      </c>
      <c r="AW855" s="43">
        <v>0</v>
      </c>
      <c r="AX855" s="42">
        <v>0</v>
      </c>
      <c r="AY855" s="41">
        <v>0</v>
      </c>
      <c r="AZ855" s="40"/>
      <c r="BA855" s="40"/>
      <c r="BB855" s="40"/>
      <c r="BC855" s="40"/>
      <c r="BD855" s="40"/>
      <c r="BE855" s="40"/>
      <c r="BF855" s="39">
        <v>0</v>
      </c>
      <c r="BG855" s="38">
        <v>0</v>
      </c>
      <c r="BK855" s="37"/>
      <c r="BL855" s="37"/>
      <c r="BM855" s="37"/>
      <c r="BN855" s="32"/>
      <c r="BP855" s="36"/>
      <c r="BQ855" s="36"/>
      <c r="BR855" s="36"/>
      <c r="CE855" s="35">
        <f t="shared" si="157"/>
        <v>0</v>
      </c>
      <c r="CF855" s="33">
        <f t="shared" si="158"/>
        <v>0</v>
      </c>
      <c r="CG855" s="34">
        <f t="shared" si="159"/>
        <v>0</v>
      </c>
      <c r="CH855" s="33">
        <f t="shared" si="160"/>
        <v>0</v>
      </c>
    </row>
    <row r="856" spans="1:86" ht="15" customHeight="1" x14ac:dyDescent="0.25">
      <c r="A856" s="53">
        <v>0</v>
      </c>
      <c r="B856" s="52">
        <v>0</v>
      </c>
      <c r="C856" s="51">
        <v>0</v>
      </c>
      <c r="D856" s="51">
        <v>0</v>
      </c>
      <c r="E856" s="50">
        <v>0</v>
      </c>
      <c r="F856" s="48">
        <v>0</v>
      </c>
      <c r="G856" s="48">
        <v>0</v>
      </c>
      <c r="H856" s="48">
        <v>0</v>
      </c>
      <c r="I856" s="48">
        <v>0</v>
      </c>
      <c r="J856" s="48">
        <v>0</v>
      </c>
      <c r="K856" s="48">
        <v>0</v>
      </c>
      <c r="L856" s="48">
        <v>0</v>
      </c>
      <c r="M856" s="48">
        <v>0</v>
      </c>
      <c r="N856" s="48">
        <v>0</v>
      </c>
      <c r="O856" s="48">
        <f t="shared" si="153"/>
        <v>0</v>
      </c>
      <c r="P856" s="48">
        <f t="shared" si="154"/>
        <v>0</v>
      </c>
      <c r="Q856" s="48">
        <v>0</v>
      </c>
      <c r="R856" s="48">
        <v>0</v>
      </c>
      <c r="S856" s="48">
        <v>0</v>
      </c>
      <c r="T856" s="48">
        <v>0</v>
      </c>
      <c r="U856" s="48">
        <v>0</v>
      </c>
      <c r="V856" s="48">
        <v>0</v>
      </c>
      <c r="W856" s="48">
        <v>0</v>
      </c>
      <c r="X856" s="48">
        <v>0</v>
      </c>
      <c r="Y856" s="48">
        <v>0</v>
      </c>
      <c r="Z856" s="48">
        <v>0</v>
      </c>
      <c r="AA856" s="49">
        <f t="shared" si="155"/>
        <v>0</v>
      </c>
      <c r="AB856" s="49">
        <f t="shared" si="156"/>
        <v>0</v>
      </c>
      <c r="AC856" s="49">
        <v>0</v>
      </c>
      <c r="AD856" s="49">
        <v>0</v>
      </c>
      <c r="AE856" s="49">
        <v>0</v>
      </c>
      <c r="AF856" s="49">
        <v>0</v>
      </c>
      <c r="AG856" s="49">
        <v>0</v>
      </c>
      <c r="AH856" s="49">
        <v>0</v>
      </c>
      <c r="AI856" s="49">
        <v>0</v>
      </c>
      <c r="AJ856" s="49">
        <v>0</v>
      </c>
      <c r="AK856" s="49">
        <v>0</v>
      </c>
      <c r="AL856" s="49">
        <v>0</v>
      </c>
      <c r="AM856" s="49">
        <v>0</v>
      </c>
      <c r="AN856" s="49">
        <v>0</v>
      </c>
      <c r="AO856" s="49">
        <v>0</v>
      </c>
      <c r="AP856" s="49">
        <v>0</v>
      </c>
      <c r="AQ856" s="47">
        <v>0</v>
      </c>
      <c r="AR856" s="48">
        <v>0</v>
      </c>
      <c r="AT856" s="46">
        <v>0</v>
      </c>
      <c r="AU856" s="45">
        <v>0</v>
      </c>
      <c r="AV856" s="44">
        <v>0</v>
      </c>
      <c r="AW856" s="43">
        <v>0</v>
      </c>
      <c r="AX856" s="42">
        <v>0</v>
      </c>
      <c r="AY856" s="41">
        <v>0</v>
      </c>
      <c r="AZ856" s="40"/>
      <c r="BA856" s="40"/>
      <c r="BB856" s="40"/>
      <c r="BC856" s="40"/>
      <c r="BD856" s="40"/>
      <c r="BE856" s="40"/>
      <c r="BF856" s="39">
        <v>0</v>
      </c>
      <c r="BG856" s="38">
        <v>0</v>
      </c>
      <c r="BK856" s="37"/>
      <c r="BL856" s="37"/>
      <c r="BM856" s="37"/>
      <c r="BN856" s="32"/>
      <c r="BP856" s="36"/>
      <c r="BQ856" s="36"/>
      <c r="BR856" s="36"/>
      <c r="CE856" s="35">
        <f t="shared" si="157"/>
        <v>0</v>
      </c>
      <c r="CF856" s="33">
        <f t="shared" si="158"/>
        <v>0</v>
      </c>
      <c r="CG856" s="34">
        <f t="shared" si="159"/>
        <v>0</v>
      </c>
      <c r="CH856" s="33">
        <f t="shared" si="160"/>
        <v>0</v>
      </c>
    </row>
    <row r="857" spans="1:86" ht="15" customHeight="1" x14ac:dyDescent="0.25">
      <c r="A857" s="53">
        <v>0</v>
      </c>
      <c r="B857" s="52">
        <v>0</v>
      </c>
      <c r="C857" s="51">
        <v>0</v>
      </c>
      <c r="D857" s="51">
        <v>0</v>
      </c>
      <c r="E857" s="50">
        <v>0</v>
      </c>
      <c r="F857" s="48">
        <v>0</v>
      </c>
      <c r="G857" s="48">
        <v>0</v>
      </c>
      <c r="H857" s="48">
        <v>0</v>
      </c>
      <c r="I857" s="48">
        <v>0</v>
      </c>
      <c r="J857" s="48">
        <v>0</v>
      </c>
      <c r="K857" s="48">
        <v>0</v>
      </c>
      <c r="L857" s="48">
        <v>0</v>
      </c>
      <c r="M857" s="48">
        <v>0</v>
      </c>
      <c r="N857" s="48">
        <v>0</v>
      </c>
      <c r="O857" s="48">
        <f t="shared" si="153"/>
        <v>0</v>
      </c>
      <c r="P857" s="48">
        <f t="shared" si="154"/>
        <v>0</v>
      </c>
      <c r="Q857" s="48">
        <v>0</v>
      </c>
      <c r="R857" s="48">
        <v>0</v>
      </c>
      <c r="S857" s="48">
        <v>0</v>
      </c>
      <c r="T857" s="48">
        <v>0</v>
      </c>
      <c r="U857" s="48">
        <v>0</v>
      </c>
      <c r="V857" s="48">
        <v>0</v>
      </c>
      <c r="W857" s="48">
        <v>0</v>
      </c>
      <c r="X857" s="48">
        <v>0</v>
      </c>
      <c r="Y857" s="48">
        <v>0</v>
      </c>
      <c r="Z857" s="48">
        <v>0</v>
      </c>
      <c r="AA857" s="49">
        <f t="shared" si="155"/>
        <v>0</v>
      </c>
      <c r="AB857" s="49">
        <f t="shared" si="156"/>
        <v>0</v>
      </c>
      <c r="AC857" s="49">
        <v>0</v>
      </c>
      <c r="AD857" s="49">
        <v>0</v>
      </c>
      <c r="AE857" s="49">
        <v>0</v>
      </c>
      <c r="AF857" s="49">
        <v>0</v>
      </c>
      <c r="AG857" s="49">
        <v>0</v>
      </c>
      <c r="AH857" s="49">
        <v>0</v>
      </c>
      <c r="AI857" s="49">
        <v>0</v>
      </c>
      <c r="AJ857" s="49">
        <v>0</v>
      </c>
      <c r="AK857" s="49">
        <v>0</v>
      </c>
      <c r="AL857" s="49">
        <v>0</v>
      </c>
      <c r="AM857" s="49">
        <v>0</v>
      </c>
      <c r="AN857" s="49">
        <v>0</v>
      </c>
      <c r="AO857" s="49">
        <v>0</v>
      </c>
      <c r="AP857" s="49">
        <v>0</v>
      </c>
      <c r="AQ857" s="47">
        <v>0</v>
      </c>
      <c r="AR857" s="48">
        <v>0</v>
      </c>
      <c r="AT857" s="46">
        <v>0</v>
      </c>
      <c r="AU857" s="45">
        <v>0</v>
      </c>
      <c r="AV857" s="44">
        <v>0</v>
      </c>
      <c r="AW857" s="43">
        <v>0</v>
      </c>
      <c r="AX857" s="42">
        <v>0</v>
      </c>
      <c r="AY857" s="41">
        <v>0</v>
      </c>
      <c r="AZ857" s="40"/>
      <c r="BA857" s="40"/>
      <c r="BB857" s="40"/>
      <c r="BC857" s="40"/>
      <c r="BD857" s="40"/>
      <c r="BE857" s="40"/>
      <c r="BF857" s="39">
        <v>0</v>
      </c>
      <c r="BG857" s="38">
        <v>0</v>
      </c>
      <c r="BK857" s="37"/>
      <c r="BL857" s="37"/>
      <c r="BM857" s="37"/>
      <c r="BN857" s="32"/>
      <c r="BP857" s="36"/>
      <c r="BQ857" s="36"/>
      <c r="BR857" s="36"/>
      <c r="CE857" s="35">
        <f t="shared" si="157"/>
        <v>0</v>
      </c>
      <c r="CF857" s="33">
        <f t="shared" si="158"/>
        <v>0</v>
      </c>
      <c r="CG857" s="34">
        <f t="shared" si="159"/>
        <v>0</v>
      </c>
      <c r="CH857" s="33">
        <f t="shared" si="160"/>
        <v>0</v>
      </c>
    </row>
    <row r="858" spans="1:86" ht="15" customHeight="1" x14ac:dyDescent="0.25">
      <c r="A858" s="53">
        <v>0</v>
      </c>
      <c r="B858" s="52">
        <v>0</v>
      </c>
      <c r="C858" s="51">
        <v>0</v>
      </c>
      <c r="D858" s="51">
        <v>0</v>
      </c>
      <c r="E858" s="50">
        <v>0</v>
      </c>
      <c r="F858" s="48">
        <v>0</v>
      </c>
      <c r="G858" s="48">
        <v>0</v>
      </c>
      <c r="H858" s="48">
        <v>0</v>
      </c>
      <c r="I858" s="48">
        <v>0</v>
      </c>
      <c r="J858" s="48">
        <v>0</v>
      </c>
      <c r="K858" s="48">
        <v>0</v>
      </c>
      <c r="L858" s="48">
        <v>0</v>
      </c>
      <c r="M858" s="48">
        <v>0</v>
      </c>
      <c r="N858" s="48">
        <v>0</v>
      </c>
      <c r="O858" s="48">
        <f t="shared" si="153"/>
        <v>0</v>
      </c>
      <c r="P858" s="48">
        <f t="shared" si="154"/>
        <v>0</v>
      </c>
      <c r="Q858" s="48">
        <v>0</v>
      </c>
      <c r="R858" s="48">
        <v>0</v>
      </c>
      <c r="S858" s="48">
        <v>0</v>
      </c>
      <c r="T858" s="48">
        <v>0</v>
      </c>
      <c r="U858" s="48">
        <v>0</v>
      </c>
      <c r="V858" s="48">
        <v>0</v>
      </c>
      <c r="W858" s="48">
        <v>0</v>
      </c>
      <c r="X858" s="48">
        <v>0</v>
      </c>
      <c r="Y858" s="48">
        <v>0</v>
      </c>
      <c r="Z858" s="48">
        <v>0</v>
      </c>
      <c r="AA858" s="49">
        <f t="shared" si="155"/>
        <v>0</v>
      </c>
      <c r="AB858" s="49">
        <f t="shared" si="156"/>
        <v>0</v>
      </c>
      <c r="AC858" s="49">
        <v>0</v>
      </c>
      <c r="AD858" s="49">
        <v>0</v>
      </c>
      <c r="AE858" s="49">
        <v>0</v>
      </c>
      <c r="AF858" s="49">
        <v>0</v>
      </c>
      <c r="AG858" s="49">
        <v>0</v>
      </c>
      <c r="AH858" s="49">
        <v>0</v>
      </c>
      <c r="AI858" s="49">
        <v>0</v>
      </c>
      <c r="AJ858" s="49">
        <v>0</v>
      </c>
      <c r="AK858" s="49">
        <v>0</v>
      </c>
      <c r="AL858" s="49">
        <v>0</v>
      </c>
      <c r="AM858" s="49">
        <v>0</v>
      </c>
      <c r="AN858" s="49">
        <v>0</v>
      </c>
      <c r="AO858" s="49">
        <v>0</v>
      </c>
      <c r="AP858" s="49">
        <v>0</v>
      </c>
      <c r="AQ858" s="47">
        <v>0</v>
      </c>
      <c r="AR858" s="48">
        <v>0</v>
      </c>
      <c r="AT858" s="46">
        <v>0</v>
      </c>
      <c r="AU858" s="45">
        <v>0</v>
      </c>
      <c r="AV858" s="44">
        <v>0</v>
      </c>
      <c r="AW858" s="43">
        <v>0</v>
      </c>
      <c r="AX858" s="42">
        <v>0</v>
      </c>
      <c r="AY858" s="41">
        <v>0</v>
      </c>
      <c r="AZ858" s="40"/>
      <c r="BA858" s="40"/>
      <c r="BB858" s="40"/>
      <c r="BC858" s="40"/>
      <c r="BD858" s="40"/>
      <c r="BE858" s="40"/>
      <c r="BF858" s="39">
        <v>0</v>
      </c>
      <c r="BG858" s="38">
        <v>0</v>
      </c>
      <c r="BK858" s="37"/>
      <c r="BL858" s="37"/>
      <c r="BM858" s="37"/>
      <c r="BN858" s="32"/>
      <c r="BP858" s="36"/>
      <c r="BQ858" s="36"/>
      <c r="BR858" s="36"/>
      <c r="CE858" s="35">
        <f t="shared" si="157"/>
        <v>0</v>
      </c>
      <c r="CF858" s="33">
        <f t="shared" si="158"/>
        <v>0</v>
      </c>
      <c r="CG858" s="34">
        <f t="shared" si="159"/>
        <v>0</v>
      </c>
      <c r="CH858" s="33">
        <f t="shared" si="160"/>
        <v>0</v>
      </c>
    </row>
    <row r="859" spans="1:86" ht="15" customHeight="1" x14ac:dyDescent="0.25">
      <c r="A859" s="53">
        <v>0</v>
      </c>
      <c r="B859" s="52">
        <v>0</v>
      </c>
      <c r="C859" s="51">
        <v>0</v>
      </c>
      <c r="D859" s="51">
        <v>0</v>
      </c>
      <c r="E859" s="50">
        <v>0</v>
      </c>
      <c r="F859" s="48">
        <v>0</v>
      </c>
      <c r="G859" s="48">
        <v>0</v>
      </c>
      <c r="H859" s="48">
        <v>0</v>
      </c>
      <c r="I859" s="48">
        <v>0</v>
      </c>
      <c r="J859" s="48">
        <v>0</v>
      </c>
      <c r="K859" s="48">
        <v>0</v>
      </c>
      <c r="L859" s="48">
        <v>0</v>
      </c>
      <c r="M859" s="48">
        <v>0</v>
      </c>
      <c r="N859" s="48">
        <v>0</v>
      </c>
      <c r="O859" s="48">
        <f t="shared" si="153"/>
        <v>0</v>
      </c>
      <c r="P859" s="48">
        <f t="shared" si="154"/>
        <v>0</v>
      </c>
      <c r="Q859" s="48">
        <v>0</v>
      </c>
      <c r="R859" s="48">
        <v>0</v>
      </c>
      <c r="S859" s="48">
        <v>0</v>
      </c>
      <c r="T859" s="48">
        <v>0</v>
      </c>
      <c r="U859" s="48">
        <v>0</v>
      </c>
      <c r="V859" s="48">
        <v>0</v>
      </c>
      <c r="W859" s="48">
        <v>0</v>
      </c>
      <c r="X859" s="48">
        <v>0</v>
      </c>
      <c r="Y859" s="48">
        <v>0</v>
      </c>
      <c r="Z859" s="48">
        <v>0</v>
      </c>
      <c r="AA859" s="49">
        <f t="shared" si="155"/>
        <v>0</v>
      </c>
      <c r="AB859" s="49">
        <f t="shared" si="156"/>
        <v>0</v>
      </c>
      <c r="AC859" s="49">
        <v>0</v>
      </c>
      <c r="AD859" s="49">
        <v>0</v>
      </c>
      <c r="AE859" s="49">
        <v>0</v>
      </c>
      <c r="AF859" s="49">
        <v>0</v>
      </c>
      <c r="AG859" s="49">
        <v>0</v>
      </c>
      <c r="AH859" s="49">
        <v>0</v>
      </c>
      <c r="AI859" s="49">
        <v>0</v>
      </c>
      <c r="AJ859" s="49">
        <v>0</v>
      </c>
      <c r="AK859" s="49">
        <v>0</v>
      </c>
      <c r="AL859" s="49">
        <v>0</v>
      </c>
      <c r="AM859" s="49">
        <v>0</v>
      </c>
      <c r="AN859" s="49">
        <v>0</v>
      </c>
      <c r="AO859" s="49">
        <v>0</v>
      </c>
      <c r="AP859" s="49">
        <v>0</v>
      </c>
      <c r="AQ859" s="47">
        <v>0</v>
      </c>
      <c r="AR859" s="48">
        <v>0</v>
      </c>
      <c r="AT859" s="46">
        <v>0</v>
      </c>
      <c r="AU859" s="45">
        <v>0</v>
      </c>
      <c r="AV859" s="44">
        <v>0</v>
      </c>
      <c r="AW859" s="43">
        <v>0</v>
      </c>
      <c r="AX859" s="42">
        <v>0</v>
      </c>
      <c r="AY859" s="41">
        <v>0</v>
      </c>
      <c r="AZ859" s="40"/>
      <c r="BA859" s="40"/>
      <c r="BB859" s="40"/>
      <c r="BC859" s="40"/>
      <c r="BD859" s="40"/>
      <c r="BE859" s="40"/>
      <c r="BF859" s="39">
        <v>0</v>
      </c>
      <c r="BG859" s="38">
        <v>0</v>
      </c>
      <c r="BK859" s="37"/>
      <c r="BL859" s="37"/>
      <c r="BM859" s="37"/>
      <c r="BN859" s="32"/>
      <c r="BP859" s="36"/>
      <c r="BQ859" s="36"/>
      <c r="BR859" s="36"/>
      <c r="CE859" s="35">
        <f t="shared" si="157"/>
        <v>0</v>
      </c>
      <c r="CF859" s="33">
        <f t="shared" si="158"/>
        <v>0</v>
      </c>
      <c r="CG859" s="34">
        <f t="shared" si="159"/>
        <v>0</v>
      </c>
      <c r="CH859" s="33">
        <f t="shared" si="160"/>
        <v>0</v>
      </c>
    </row>
    <row r="860" spans="1:86" ht="15" customHeight="1" x14ac:dyDescent="0.25">
      <c r="A860" s="53">
        <v>0</v>
      </c>
      <c r="B860" s="52">
        <v>0</v>
      </c>
      <c r="C860" s="51">
        <v>0</v>
      </c>
      <c r="D860" s="51">
        <v>0</v>
      </c>
      <c r="E860" s="50">
        <v>0</v>
      </c>
      <c r="F860" s="48">
        <v>0</v>
      </c>
      <c r="G860" s="48">
        <v>0</v>
      </c>
      <c r="H860" s="48">
        <v>0</v>
      </c>
      <c r="I860" s="48">
        <v>0</v>
      </c>
      <c r="J860" s="48">
        <v>0</v>
      </c>
      <c r="K860" s="48">
        <v>0</v>
      </c>
      <c r="L860" s="48">
        <v>0</v>
      </c>
      <c r="M860" s="48">
        <v>0</v>
      </c>
      <c r="N860" s="48">
        <v>0</v>
      </c>
      <c r="O860" s="48">
        <f t="shared" si="153"/>
        <v>0</v>
      </c>
      <c r="P860" s="48">
        <f t="shared" si="154"/>
        <v>0</v>
      </c>
      <c r="Q860" s="48">
        <v>0</v>
      </c>
      <c r="R860" s="48">
        <v>0</v>
      </c>
      <c r="S860" s="48">
        <v>0</v>
      </c>
      <c r="T860" s="48">
        <v>0</v>
      </c>
      <c r="U860" s="48">
        <v>0</v>
      </c>
      <c r="V860" s="48">
        <v>0</v>
      </c>
      <c r="W860" s="48">
        <v>0</v>
      </c>
      <c r="X860" s="48">
        <v>0</v>
      </c>
      <c r="Y860" s="48">
        <v>0</v>
      </c>
      <c r="Z860" s="48">
        <v>0</v>
      </c>
      <c r="AA860" s="49">
        <f t="shared" si="155"/>
        <v>0</v>
      </c>
      <c r="AB860" s="49">
        <f t="shared" si="156"/>
        <v>0</v>
      </c>
      <c r="AC860" s="49">
        <v>0</v>
      </c>
      <c r="AD860" s="49">
        <v>0</v>
      </c>
      <c r="AE860" s="49">
        <v>0</v>
      </c>
      <c r="AF860" s="49">
        <v>0</v>
      </c>
      <c r="AG860" s="49">
        <v>0</v>
      </c>
      <c r="AH860" s="49">
        <v>0</v>
      </c>
      <c r="AI860" s="49">
        <v>0</v>
      </c>
      <c r="AJ860" s="49">
        <v>0</v>
      </c>
      <c r="AK860" s="49">
        <v>0</v>
      </c>
      <c r="AL860" s="49">
        <v>0</v>
      </c>
      <c r="AM860" s="49">
        <v>0</v>
      </c>
      <c r="AN860" s="49">
        <v>0</v>
      </c>
      <c r="AO860" s="49">
        <v>0</v>
      </c>
      <c r="AP860" s="49">
        <v>0</v>
      </c>
      <c r="AQ860" s="47">
        <v>0</v>
      </c>
      <c r="AR860" s="48">
        <v>0</v>
      </c>
      <c r="AT860" s="46">
        <v>0</v>
      </c>
      <c r="AU860" s="45">
        <v>0</v>
      </c>
      <c r="AV860" s="44">
        <v>0</v>
      </c>
      <c r="AW860" s="43">
        <v>0</v>
      </c>
      <c r="AX860" s="42">
        <v>0</v>
      </c>
      <c r="AY860" s="41">
        <v>0</v>
      </c>
      <c r="AZ860" s="40"/>
      <c r="BA860" s="40"/>
      <c r="BB860" s="40"/>
      <c r="BC860" s="40"/>
      <c r="BD860" s="40"/>
      <c r="BE860" s="40"/>
      <c r="BF860" s="39">
        <v>0</v>
      </c>
      <c r="BG860" s="38">
        <v>0</v>
      </c>
      <c r="BK860" s="37"/>
      <c r="BL860" s="37"/>
      <c r="BM860" s="37"/>
      <c r="BN860" s="32"/>
      <c r="BP860" s="36"/>
      <c r="BQ860" s="36"/>
      <c r="BR860" s="36"/>
      <c r="CE860" s="35">
        <f t="shared" si="157"/>
        <v>0</v>
      </c>
      <c r="CF860" s="33">
        <f t="shared" si="158"/>
        <v>0</v>
      </c>
      <c r="CG860" s="34">
        <f t="shared" si="159"/>
        <v>0</v>
      </c>
      <c r="CH860" s="33">
        <f t="shared" si="160"/>
        <v>0</v>
      </c>
    </row>
    <row r="861" spans="1:86" ht="15" customHeight="1" x14ac:dyDescent="0.25">
      <c r="A861" s="53">
        <v>0</v>
      </c>
      <c r="B861" s="52">
        <v>0</v>
      </c>
      <c r="C861" s="51">
        <v>0</v>
      </c>
      <c r="D861" s="51">
        <v>0</v>
      </c>
      <c r="E861" s="50">
        <v>0</v>
      </c>
      <c r="F861" s="48">
        <v>0</v>
      </c>
      <c r="G861" s="48">
        <v>0</v>
      </c>
      <c r="H861" s="48">
        <v>0</v>
      </c>
      <c r="I861" s="48">
        <v>0</v>
      </c>
      <c r="J861" s="48">
        <v>0</v>
      </c>
      <c r="K861" s="48">
        <v>0</v>
      </c>
      <c r="L861" s="48">
        <v>0</v>
      </c>
      <c r="M861" s="48">
        <v>0</v>
      </c>
      <c r="N861" s="48">
        <v>0</v>
      </c>
      <c r="O861" s="48">
        <f t="shared" si="153"/>
        <v>0</v>
      </c>
      <c r="P861" s="48">
        <f t="shared" si="154"/>
        <v>0</v>
      </c>
      <c r="Q861" s="48">
        <v>0</v>
      </c>
      <c r="R861" s="48">
        <v>0</v>
      </c>
      <c r="S861" s="48">
        <v>0</v>
      </c>
      <c r="T861" s="48">
        <v>0</v>
      </c>
      <c r="U861" s="48">
        <v>0</v>
      </c>
      <c r="V861" s="48">
        <v>0</v>
      </c>
      <c r="W861" s="48">
        <v>0</v>
      </c>
      <c r="X861" s="48">
        <v>0</v>
      </c>
      <c r="Y861" s="48">
        <v>0</v>
      </c>
      <c r="Z861" s="48">
        <v>0</v>
      </c>
      <c r="AA861" s="49">
        <f t="shared" si="155"/>
        <v>0</v>
      </c>
      <c r="AB861" s="49">
        <f t="shared" si="156"/>
        <v>0</v>
      </c>
      <c r="AC861" s="49">
        <v>0</v>
      </c>
      <c r="AD861" s="49">
        <v>0</v>
      </c>
      <c r="AE861" s="49">
        <v>0</v>
      </c>
      <c r="AF861" s="49">
        <v>0</v>
      </c>
      <c r="AG861" s="49">
        <v>0</v>
      </c>
      <c r="AH861" s="49">
        <v>0</v>
      </c>
      <c r="AI861" s="49">
        <v>0</v>
      </c>
      <c r="AJ861" s="49">
        <v>0</v>
      </c>
      <c r="AK861" s="49">
        <v>0</v>
      </c>
      <c r="AL861" s="49">
        <v>0</v>
      </c>
      <c r="AM861" s="49">
        <v>0</v>
      </c>
      <c r="AN861" s="49">
        <v>0</v>
      </c>
      <c r="AO861" s="49">
        <v>0</v>
      </c>
      <c r="AP861" s="49">
        <v>0</v>
      </c>
      <c r="AQ861" s="47">
        <v>0</v>
      </c>
      <c r="AR861" s="48">
        <v>0</v>
      </c>
      <c r="AT861" s="46">
        <v>0</v>
      </c>
      <c r="AU861" s="45">
        <v>0</v>
      </c>
      <c r="AV861" s="44">
        <v>0</v>
      </c>
      <c r="AW861" s="43">
        <v>0</v>
      </c>
      <c r="AX861" s="42">
        <v>0</v>
      </c>
      <c r="AY861" s="41">
        <v>0</v>
      </c>
      <c r="AZ861" s="40"/>
      <c r="BA861" s="40"/>
      <c r="BB861" s="40"/>
      <c r="BC861" s="40"/>
      <c r="BD861" s="40"/>
      <c r="BE861" s="40"/>
      <c r="BF861" s="39">
        <v>0</v>
      </c>
      <c r="BG861" s="38">
        <v>0</v>
      </c>
      <c r="BK861" s="37"/>
      <c r="BL861" s="37"/>
      <c r="BM861" s="37"/>
      <c r="BN861" s="32"/>
      <c r="BP861" s="36"/>
      <c r="BQ861" s="36"/>
      <c r="BR861" s="36"/>
      <c r="CE861" s="35">
        <f t="shared" si="157"/>
        <v>0</v>
      </c>
      <c r="CF861" s="33">
        <f t="shared" si="158"/>
        <v>0</v>
      </c>
      <c r="CG861" s="34">
        <f t="shared" si="159"/>
        <v>0</v>
      </c>
      <c r="CH861" s="33">
        <f t="shared" si="160"/>
        <v>0</v>
      </c>
    </row>
    <row r="862" spans="1:86" ht="15" customHeight="1" x14ac:dyDescent="0.25">
      <c r="A862" s="53">
        <v>0</v>
      </c>
      <c r="B862" s="52">
        <v>0</v>
      </c>
      <c r="C862" s="51">
        <v>0</v>
      </c>
      <c r="D862" s="51">
        <v>0</v>
      </c>
      <c r="E862" s="50">
        <v>0</v>
      </c>
      <c r="F862" s="48">
        <v>0</v>
      </c>
      <c r="G862" s="48">
        <v>0</v>
      </c>
      <c r="H862" s="48">
        <v>0</v>
      </c>
      <c r="I862" s="48">
        <v>0</v>
      </c>
      <c r="J862" s="48">
        <v>0</v>
      </c>
      <c r="K862" s="48">
        <v>0</v>
      </c>
      <c r="L862" s="48">
        <v>0</v>
      </c>
      <c r="M862" s="48">
        <v>0</v>
      </c>
      <c r="N862" s="48">
        <v>0</v>
      </c>
      <c r="O862" s="48">
        <f t="shared" si="153"/>
        <v>0</v>
      </c>
      <c r="P862" s="48">
        <f t="shared" si="154"/>
        <v>0</v>
      </c>
      <c r="Q862" s="48">
        <v>0</v>
      </c>
      <c r="R862" s="48">
        <v>0</v>
      </c>
      <c r="S862" s="48">
        <v>0</v>
      </c>
      <c r="T862" s="48">
        <v>0</v>
      </c>
      <c r="U862" s="48">
        <v>0</v>
      </c>
      <c r="V862" s="48">
        <v>0</v>
      </c>
      <c r="W862" s="48">
        <v>0</v>
      </c>
      <c r="X862" s="48">
        <v>0</v>
      </c>
      <c r="Y862" s="48">
        <v>0</v>
      </c>
      <c r="Z862" s="48">
        <v>0</v>
      </c>
      <c r="AA862" s="49">
        <f t="shared" si="155"/>
        <v>0</v>
      </c>
      <c r="AB862" s="49">
        <f t="shared" si="156"/>
        <v>0</v>
      </c>
      <c r="AC862" s="49">
        <v>0</v>
      </c>
      <c r="AD862" s="49">
        <v>0</v>
      </c>
      <c r="AE862" s="49">
        <v>0</v>
      </c>
      <c r="AF862" s="49">
        <v>0</v>
      </c>
      <c r="AG862" s="49">
        <v>0</v>
      </c>
      <c r="AH862" s="49">
        <v>0</v>
      </c>
      <c r="AI862" s="49">
        <v>0</v>
      </c>
      <c r="AJ862" s="49">
        <v>0</v>
      </c>
      <c r="AK862" s="49">
        <v>0</v>
      </c>
      <c r="AL862" s="49">
        <v>0</v>
      </c>
      <c r="AM862" s="49">
        <v>0</v>
      </c>
      <c r="AN862" s="49">
        <v>0</v>
      </c>
      <c r="AO862" s="49">
        <v>0</v>
      </c>
      <c r="AP862" s="49">
        <v>0</v>
      </c>
      <c r="AQ862" s="47">
        <v>0</v>
      </c>
      <c r="AR862" s="48">
        <v>0</v>
      </c>
      <c r="AT862" s="46">
        <v>0</v>
      </c>
      <c r="AU862" s="45">
        <v>0</v>
      </c>
      <c r="AV862" s="44">
        <v>0</v>
      </c>
      <c r="AW862" s="43">
        <v>0</v>
      </c>
      <c r="AX862" s="42">
        <v>0</v>
      </c>
      <c r="AY862" s="41">
        <v>0</v>
      </c>
      <c r="AZ862" s="40"/>
      <c r="BA862" s="40"/>
      <c r="BB862" s="40"/>
      <c r="BC862" s="40"/>
      <c r="BD862" s="40"/>
      <c r="BE862" s="40"/>
      <c r="BF862" s="39">
        <v>0</v>
      </c>
      <c r="BG862" s="38">
        <v>0</v>
      </c>
      <c r="BK862" s="37"/>
      <c r="BL862" s="37"/>
      <c r="BM862" s="37"/>
      <c r="BN862" s="32"/>
      <c r="BP862" s="36"/>
      <c r="BQ862" s="36"/>
      <c r="BR862" s="36"/>
      <c r="CE862" s="35">
        <f t="shared" si="157"/>
        <v>0</v>
      </c>
      <c r="CF862" s="33">
        <f t="shared" si="158"/>
        <v>0</v>
      </c>
      <c r="CG862" s="34">
        <f t="shared" si="159"/>
        <v>0</v>
      </c>
      <c r="CH862" s="33">
        <f t="shared" si="160"/>
        <v>0</v>
      </c>
    </row>
    <row r="863" spans="1:86" ht="15" customHeight="1" x14ac:dyDescent="0.25">
      <c r="A863" s="53">
        <v>0</v>
      </c>
      <c r="B863" s="52">
        <v>0</v>
      </c>
      <c r="C863" s="51">
        <v>0</v>
      </c>
      <c r="D863" s="51">
        <v>0</v>
      </c>
      <c r="E863" s="50">
        <v>0</v>
      </c>
      <c r="F863" s="48">
        <v>0</v>
      </c>
      <c r="G863" s="48">
        <v>0</v>
      </c>
      <c r="H863" s="48">
        <v>0</v>
      </c>
      <c r="I863" s="48">
        <v>0</v>
      </c>
      <c r="J863" s="48">
        <v>0</v>
      </c>
      <c r="K863" s="48">
        <v>0</v>
      </c>
      <c r="L863" s="48">
        <v>0</v>
      </c>
      <c r="M863" s="48">
        <v>0</v>
      </c>
      <c r="N863" s="48">
        <v>0</v>
      </c>
      <c r="O863" s="48">
        <f t="shared" si="153"/>
        <v>0</v>
      </c>
      <c r="P863" s="48">
        <f t="shared" si="154"/>
        <v>0</v>
      </c>
      <c r="Q863" s="48">
        <v>0</v>
      </c>
      <c r="R863" s="48">
        <v>0</v>
      </c>
      <c r="S863" s="48">
        <v>0</v>
      </c>
      <c r="T863" s="48">
        <v>0</v>
      </c>
      <c r="U863" s="48">
        <v>0</v>
      </c>
      <c r="V863" s="48">
        <v>0</v>
      </c>
      <c r="W863" s="48">
        <v>0</v>
      </c>
      <c r="X863" s="48">
        <v>0</v>
      </c>
      <c r="Y863" s="48">
        <v>0</v>
      </c>
      <c r="Z863" s="48">
        <v>0</v>
      </c>
      <c r="AA863" s="49">
        <f t="shared" si="155"/>
        <v>0</v>
      </c>
      <c r="AB863" s="49">
        <f t="shared" si="156"/>
        <v>0</v>
      </c>
      <c r="AC863" s="49">
        <v>0</v>
      </c>
      <c r="AD863" s="49">
        <v>0</v>
      </c>
      <c r="AE863" s="49">
        <v>0</v>
      </c>
      <c r="AF863" s="49">
        <v>0</v>
      </c>
      <c r="AG863" s="49">
        <v>0</v>
      </c>
      <c r="AH863" s="49">
        <v>0</v>
      </c>
      <c r="AI863" s="49">
        <v>0</v>
      </c>
      <c r="AJ863" s="49">
        <v>0</v>
      </c>
      <c r="AK863" s="49">
        <v>0</v>
      </c>
      <c r="AL863" s="49">
        <v>0</v>
      </c>
      <c r="AM863" s="49">
        <v>0</v>
      </c>
      <c r="AN863" s="49">
        <v>0</v>
      </c>
      <c r="AO863" s="49">
        <v>0</v>
      </c>
      <c r="AP863" s="49">
        <v>0</v>
      </c>
      <c r="AQ863" s="47">
        <v>0</v>
      </c>
      <c r="AR863" s="48">
        <v>0</v>
      </c>
      <c r="AT863" s="46">
        <v>0</v>
      </c>
      <c r="AU863" s="45">
        <v>0</v>
      </c>
      <c r="AV863" s="44">
        <v>0</v>
      </c>
      <c r="AW863" s="43">
        <v>0</v>
      </c>
      <c r="AX863" s="42">
        <v>0</v>
      </c>
      <c r="AY863" s="41">
        <v>0</v>
      </c>
      <c r="AZ863" s="40"/>
      <c r="BA863" s="40"/>
      <c r="BB863" s="40"/>
      <c r="BC863" s="40"/>
      <c r="BD863" s="40"/>
      <c r="BE863" s="40"/>
      <c r="BF863" s="39">
        <v>0</v>
      </c>
      <c r="BG863" s="38">
        <v>0</v>
      </c>
      <c r="BK863" s="37"/>
      <c r="BL863" s="37"/>
      <c r="BM863" s="37"/>
      <c r="BN863" s="32"/>
      <c r="BP863" s="36"/>
      <c r="BQ863" s="36"/>
      <c r="BR863" s="36"/>
      <c r="CE863" s="35">
        <f t="shared" si="157"/>
        <v>0</v>
      </c>
      <c r="CF863" s="33">
        <f t="shared" si="158"/>
        <v>0</v>
      </c>
      <c r="CG863" s="34">
        <f t="shared" si="159"/>
        <v>0</v>
      </c>
      <c r="CH863" s="33">
        <f t="shared" si="160"/>
        <v>0</v>
      </c>
    </row>
    <row r="864" spans="1:86" ht="15" customHeight="1" x14ac:dyDescent="0.25">
      <c r="A864" s="53">
        <v>0</v>
      </c>
      <c r="B864" s="52">
        <v>0</v>
      </c>
      <c r="C864" s="51">
        <v>0</v>
      </c>
      <c r="D864" s="51">
        <v>0</v>
      </c>
      <c r="E864" s="50">
        <v>0</v>
      </c>
      <c r="F864" s="48">
        <v>0</v>
      </c>
      <c r="G864" s="48">
        <v>0</v>
      </c>
      <c r="H864" s="48">
        <v>0</v>
      </c>
      <c r="I864" s="48">
        <v>0</v>
      </c>
      <c r="J864" s="48">
        <v>0</v>
      </c>
      <c r="K864" s="48">
        <v>0</v>
      </c>
      <c r="L864" s="48">
        <v>0</v>
      </c>
      <c r="M864" s="48">
        <v>0</v>
      </c>
      <c r="N864" s="48">
        <v>0</v>
      </c>
      <c r="O864" s="48">
        <f t="shared" si="153"/>
        <v>0</v>
      </c>
      <c r="P864" s="48">
        <f t="shared" si="154"/>
        <v>0</v>
      </c>
      <c r="Q864" s="48">
        <v>0</v>
      </c>
      <c r="R864" s="48">
        <v>0</v>
      </c>
      <c r="S864" s="48">
        <v>0</v>
      </c>
      <c r="T864" s="48">
        <v>0</v>
      </c>
      <c r="U864" s="48">
        <v>0</v>
      </c>
      <c r="V864" s="48">
        <v>0</v>
      </c>
      <c r="W864" s="48">
        <v>0</v>
      </c>
      <c r="X864" s="48">
        <v>0</v>
      </c>
      <c r="Y864" s="48">
        <v>0</v>
      </c>
      <c r="Z864" s="48">
        <v>0</v>
      </c>
      <c r="AA864" s="49">
        <f t="shared" si="155"/>
        <v>0</v>
      </c>
      <c r="AB864" s="49">
        <f t="shared" si="156"/>
        <v>0</v>
      </c>
      <c r="AC864" s="49">
        <v>0</v>
      </c>
      <c r="AD864" s="49">
        <v>0</v>
      </c>
      <c r="AE864" s="49">
        <v>0</v>
      </c>
      <c r="AF864" s="49">
        <v>0</v>
      </c>
      <c r="AG864" s="49">
        <v>0</v>
      </c>
      <c r="AH864" s="49">
        <v>0</v>
      </c>
      <c r="AI864" s="49">
        <v>0</v>
      </c>
      <c r="AJ864" s="49">
        <v>0</v>
      </c>
      <c r="AK864" s="49">
        <v>0</v>
      </c>
      <c r="AL864" s="49">
        <v>0</v>
      </c>
      <c r="AM864" s="49">
        <v>0</v>
      </c>
      <c r="AN864" s="49">
        <v>0</v>
      </c>
      <c r="AO864" s="49">
        <v>0</v>
      </c>
      <c r="AP864" s="49">
        <v>0</v>
      </c>
      <c r="AQ864" s="47">
        <v>0</v>
      </c>
      <c r="AR864" s="48">
        <v>0</v>
      </c>
      <c r="AT864" s="46">
        <v>0</v>
      </c>
      <c r="AU864" s="45">
        <v>0</v>
      </c>
      <c r="AV864" s="44">
        <v>0</v>
      </c>
      <c r="AW864" s="43">
        <v>0</v>
      </c>
      <c r="AX864" s="42">
        <v>0</v>
      </c>
      <c r="AY864" s="41">
        <v>0</v>
      </c>
      <c r="AZ864" s="40"/>
      <c r="BA864" s="40"/>
      <c r="BB864" s="40"/>
      <c r="BC864" s="40"/>
      <c r="BD864" s="40"/>
      <c r="BE864" s="40"/>
      <c r="BF864" s="39">
        <v>0</v>
      </c>
      <c r="BG864" s="38">
        <v>0</v>
      </c>
      <c r="BK864" s="37"/>
      <c r="BL864" s="37"/>
      <c r="BM864" s="37"/>
      <c r="BN864" s="32"/>
      <c r="BP864" s="36"/>
      <c r="BQ864" s="36"/>
      <c r="BR864" s="36"/>
      <c r="CE864" s="35">
        <f t="shared" si="157"/>
        <v>0</v>
      </c>
      <c r="CF864" s="33">
        <f t="shared" si="158"/>
        <v>0</v>
      </c>
      <c r="CG864" s="34">
        <f t="shared" si="159"/>
        <v>0</v>
      </c>
      <c r="CH864" s="33">
        <f t="shared" si="160"/>
        <v>0</v>
      </c>
    </row>
    <row r="865" spans="1:86" ht="15" customHeight="1" x14ac:dyDescent="0.25">
      <c r="A865" s="53">
        <v>0</v>
      </c>
      <c r="B865" s="52">
        <v>0</v>
      </c>
      <c r="C865" s="51">
        <v>0</v>
      </c>
      <c r="D865" s="51">
        <v>0</v>
      </c>
      <c r="E865" s="50">
        <v>0</v>
      </c>
      <c r="F865" s="48">
        <v>0</v>
      </c>
      <c r="G865" s="48">
        <v>0</v>
      </c>
      <c r="H865" s="48">
        <v>0</v>
      </c>
      <c r="I865" s="48">
        <v>0</v>
      </c>
      <c r="J865" s="48">
        <v>0</v>
      </c>
      <c r="K865" s="48">
        <v>0</v>
      </c>
      <c r="L865" s="48">
        <v>0</v>
      </c>
      <c r="M865" s="48">
        <v>0</v>
      </c>
      <c r="N865" s="48">
        <v>0</v>
      </c>
      <c r="O865" s="48">
        <f t="shared" si="153"/>
        <v>0</v>
      </c>
      <c r="P865" s="48">
        <f t="shared" si="154"/>
        <v>0</v>
      </c>
      <c r="Q865" s="48">
        <v>0</v>
      </c>
      <c r="R865" s="48">
        <v>0</v>
      </c>
      <c r="S865" s="48">
        <v>0</v>
      </c>
      <c r="T865" s="48">
        <v>0</v>
      </c>
      <c r="U865" s="48">
        <v>0</v>
      </c>
      <c r="V865" s="48">
        <v>0</v>
      </c>
      <c r="W865" s="48">
        <v>0</v>
      </c>
      <c r="X865" s="48">
        <v>0</v>
      </c>
      <c r="Y865" s="48">
        <v>0</v>
      </c>
      <c r="Z865" s="48">
        <v>0</v>
      </c>
      <c r="AA865" s="49">
        <f t="shared" si="155"/>
        <v>0</v>
      </c>
      <c r="AB865" s="49">
        <f t="shared" si="156"/>
        <v>0</v>
      </c>
      <c r="AC865" s="49">
        <v>0</v>
      </c>
      <c r="AD865" s="49">
        <v>0</v>
      </c>
      <c r="AE865" s="49">
        <v>0</v>
      </c>
      <c r="AF865" s="49">
        <v>0</v>
      </c>
      <c r="AG865" s="49">
        <v>0</v>
      </c>
      <c r="AH865" s="49">
        <v>0</v>
      </c>
      <c r="AI865" s="49">
        <v>0</v>
      </c>
      <c r="AJ865" s="49">
        <v>0</v>
      </c>
      <c r="AK865" s="49">
        <v>0</v>
      </c>
      <c r="AL865" s="49">
        <v>0</v>
      </c>
      <c r="AM865" s="49">
        <v>0</v>
      </c>
      <c r="AN865" s="49">
        <v>0</v>
      </c>
      <c r="AO865" s="49">
        <v>0</v>
      </c>
      <c r="AP865" s="49">
        <v>0</v>
      </c>
      <c r="AQ865" s="47">
        <v>0</v>
      </c>
      <c r="AR865" s="48">
        <v>0</v>
      </c>
      <c r="AT865" s="46">
        <v>0</v>
      </c>
      <c r="AU865" s="45">
        <v>0</v>
      </c>
      <c r="AV865" s="44">
        <v>0</v>
      </c>
      <c r="AW865" s="43">
        <v>0</v>
      </c>
      <c r="AX865" s="42">
        <v>0</v>
      </c>
      <c r="AY865" s="41">
        <v>0</v>
      </c>
      <c r="AZ865" s="40"/>
      <c r="BA865" s="40"/>
      <c r="BB865" s="40"/>
      <c r="BC865" s="40"/>
      <c r="BD865" s="40"/>
      <c r="BE865" s="40"/>
      <c r="BF865" s="39">
        <v>0</v>
      </c>
      <c r="BG865" s="38">
        <v>0</v>
      </c>
      <c r="BK865" s="37"/>
      <c r="BL865" s="37"/>
      <c r="BM865" s="37"/>
      <c r="BN865" s="32"/>
      <c r="BP865" s="36"/>
      <c r="BQ865" s="36"/>
      <c r="BR865" s="36"/>
      <c r="CE865" s="35">
        <f t="shared" si="157"/>
        <v>0</v>
      </c>
      <c r="CF865" s="33">
        <f t="shared" si="158"/>
        <v>0</v>
      </c>
      <c r="CG865" s="34">
        <f t="shared" si="159"/>
        <v>0</v>
      </c>
      <c r="CH865" s="33">
        <f t="shared" si="160"/>
        <v>0</v>
      </c>
    </row>
    <row r="866" spans="1:86" ht="15" customHeight="1" x14ac:dyDescent="0.25">
      <c r="A866" s="53">
        <v>0</v>
      </c>
      <c r="B866" s="52">
        <v>0</v>
      </c>
      <c r="C866" s="51">
        <v>0</v>
      </c>
      <c r="D866" s="51">
        <v>0</v>
      </c>
      <c r="E866" s="50">
        <v>0</v>
      </c>
      <c r="F866" s="48">
        <v>0</v>
      </c>
      <c r="G866" s="48">
        <v>0</v>
      </c>
      <c r="H866" s="48">
        <v>0</v>
      </c>
      <c r="I866" s="48">
        <v>0</v>
      </c>
      <c r="J866" s="48">
        <v>0</v>
      </c>
      <c r="K866" s="48">
        <v>0</v>
      </c>
      <c r="L866" s="48">
        <v>0</v>
      </c>
      <c r="M866" s="48">
        <v>0</v>
      </c>
      <c r="N866" s="48">
        <v>0</v>
      </c>
      <c r="O866" s="48">
        <f t="shared" si="153"/>
        <v>0</v>
      </c>
      <c r="P866" s="48">
        <f t="shared" si="154"/>
        <v>0</v>
      </c>
      <c r="Q866" s="48">
        <v>0</v>
      </c>
      <c r="R866" s="48">
        <v>0</v>
      </c>
      <c r="S866" s="48">
        <v>0</v>
      </c>
      <c r="T866" s="48">
        <v>0</v>
      </c>
      <c r="U866" s="48">
        <v>0</v>
      </c>
      <c r="V866" s="48">
        <v>0</v>
      </c>
      <c r="W866" s="48">
        <v>0</v>
      </c>
      <c r="X866" s="48">
        <v>0</v>
      </c>
      <c r="Y866" s="48">
        <v>0</v>
      </c>
      <c r="Z866" s="48">
        <v>0</v>
      </c>
      <c r="AA866" s="49">
        <f t="shared" si="155"/>
        <v>0</v>
      </c>
      <c r="AB866" s="49">
        <f t="shared" si="156"/>
        <v>0</v>
      </c>
      <c r="AC866" s="49">
        <v>0</v>
      </c>
      <c r="AD866" s="49">
        <v>0</v>
      </c>
      <c r="AE866" s="49">
        <v>0</v>
      </c>
      <c r="AF866" s="49">
        <v>0</v>
      </c>
      <c r="AG866" s="49">
        <v>0</v>
      </c>
      <c r="AH866" s="49">
        <v>0</v>
      </c>
      <c r="AI866" s="49">
        <v>0</v>
      </c>
      <c r="AJ866" s="49">
        <v>0</v>
      </c>
      <c r="AK866" s="49">
        <v>0</v>
      </c>
      <c r="AL866" s="49">
        <v>0</v>
      </c>
      <c r="AM866" s="49">
        <v>0</v>
      </c>
      <c r="AN866" s="49">
        <v>0</v>
      </c>
      <c r="AO866" s="49">
        <v>0</v>
      </c>
      <c r="AP866" s="49">
        <v>0</v>
      </c>
      <c r="AQ866" s="47">
        <v>0</v>
      </c>
      <c r="AR866" s="48">
        <v>0</v>
      </c>
      <c r="AT866" s="46">
        <v>0</v>
      </c>
      <c r="AU866" s="45">
        <v>0</v>
      </c>
      <c r="AV866" s="44">
        <v>0</v>
      </c>
      <c r="AW866" s="43">
        <v>0</v>
      </c>
      <c r="AX866" s="42">
        <v>0</v>
      </c>
      <c r="AY866" s="41">
        <v>0</v>
      </c>
      <c r="AZ866" s="40"/>
      <c r="BA866" s="40"/>
      <c r="BB866" s="40"/>
      <c r="BC866" s="40"/>
      <c r="BD866" s="40"/>
      <c r="BE866" s="40"/>
      <c r="BF866" s="39">
        <v>0</v>
      </c>
      <c r="BG866" s="38">
        <v>0</v>
      </c>
      <c r="BK866" s="37"/>
      <c r="BL866" s="37"/>
      <c r="BM866" s="37"/>
      <c r="BN866" s="32"/>
      <c r="BP866" s="36"/>
      <c r="BQ866" s="36"/>
      <c r="BR866" s="36"/>
      <c r="CE866" s="35">
        <f t="shared" si="157"/>
        <v>0</v>
      </c>
      <c r="CF866" s="33">
        <f t="shared" si="158"/>
        <v>0</v>
      </c>
      <c r="CG866" s="34">
        <f t="shared" si="159"/>
        <v>0</v>
      </c>
      <c r="CH866" s="33">
        <f t="shared" si="160"/>
        <v>0</v>
      </c>
    </row>
    <row r="867" spans="1:86" ht="15" customHeight="1" x14ac:dyDescent="0.25">
      <c r="A867" s="53">
        <v>0</v>
      </c>
      <c r="B867" s="52">
        <v>0</v>
      </c>
      <c r="C867" s="51">
        <v>0</v>
      </c>
      <c r="D867" s="51">
        <v>0</v>
      </c>
      <c r="E867" s="50">
        <v>0</v>
      </c>
      <c r="F867" s="48">
        <v>0</v>
      </c>
      <c r="G867" s="48">
        <v>0</v>
      </c>
      <c r="H867" s="48">
        <v>0</v>
      </c>
      <c r="I867" s="48">
        <v>0</v>
      </c>
      <c r="J867" s="48">
        <v>0</v>
      </c>
      <c r="K867" s="48">
        <v>0</v>
      </c>
      <c r="L867" s="48">
        <v>0</v>
      </c>
      <c r="M867" s="48">
        <v>0</v>
      </c>
      <c r="N867" s="48">
        <v>0</v>
      </c>
      <c r="O867" s="48">
        <f t="shared" si="153"/>
        <v>0</v>
      </c>
      <c r="P867" s="48">
        <f t="shared" si="154"/>
        <v>0</v>
      </c>
      <c r="Q867" s="48">
        <v>0</v>
      </c>
      <c r="R867" s="48">
        <v>0</v>
      </c>
      <c r="S867" s="48">
        <v>0</v>
      </c>
      <c r="T867" s="48">
        <v>0</v>
      </c>
      <c r="U867" s="48">
        <v>0</v>
      </c>
      <c r="V867" s="48">
        <v>0</v>
      </c>
      <c r="W867" s="48">
        <v>0</v>
      </c>
      <c r="X867" s="48">
        <v>0</v>
      </c>
      <c r="Y867" s="48">
        <v>0</v>
      </c>
      <c r="Z867" s="48">
        <v>0</v>
      </c>
      <c r="AA867" s="49">
        <f t="shared" si="155"/>
        <v>0</v>
      </c>
      <c r="AB867" s="49">
        <f t="shared" si="156"/>
        <v>0</v>
      </c>
      <c r="AC867" s="49">
        <v>0</v>
      </c>
      <c r="AD867" s="49">
        <v>0</v>
      </c>
      <c r="AE867" s="49">
        <v>0</v>
      </c>
      <c r="AF867" s="49">
        <v>0</v>
      </c>
      <c r="AG867" s="49">
        <v>0</v>
      </c>
      <c r="AH867" s="49">
        <v>0</v>
      </c>
      <c r="AI867" s="49">
        <v>0</v>
      </c>
      <c r="AJ867" s="49">
        <v>0</v>
      </c>
      <c r="AK867" s="49">
        <v>0</v>
      </c>
      <c r="AL867" s="49">
        <v>0</v>
      </c>
      <c r="AM867" s="49">
        <v>0</v>
      </c>
      <c r="AN867" s="49">
        <v>0</v>
      </c>
      <c r="AO867" s="49">
        <v>0</v>
      </c>
      <c r="AP867" s="49">
        <v>0</v>
      </c>
      <c r="AQ867" s="47">
        <v>0</v>
      </c>
      <c r="AR867" s="48">
        <v>0</v>
      </c>
      <c r="AT867" s="46">
        <v>0</v>
      </c>
      <c r="AU867" s="45">
        <v>0</v>
      </c>
      <c r="AV867" s="44">
        <v>0</v>
      </c>
      <c r="AW867" s="43">
        <v>0</v>
      </c>
      <c r="AX867" s="42">
        <v>0</v>
      </c>
      <c r="AY867" s="41">
        <v>0</v>
      </c>
      <c r="AZ867" s="40"/>
      <c r="BA867" s="40"/>
      <c r="BB867" s="40"/>
      <c r="BC867" s="40"/>
      <c r="BD867" s="40"/>
      <c r="BE867" s="40"/>
      <c r="BF867" s="39">
        <v>0</v>
      </c>
      <c r="BG867" s="38">
        <v>0</v>
      </c>
      <c r="BK867" s="37"/>
      <c r="BL867" s="37"/>
      <c r="BM867" s="37"/>
      <c r="BN867" s="32"/>
      <c r="BP867" s="36"/>
      <c r="BQ867" s="36"/>
      <c r="BR867" s="36"/>
      <c r="CE867" s="35">
        <f t="shared" si="157"/>
        <v>0</v>
      </c>
      <c r="CF867" s="33">
        <f t="shared" si="158"/>
        <v>0</v>
      </c>
      <c r="CG867" s="34">
        <f t="shared" si="159"/>
        <v>0</v>
      </c>
      <c r="CH867" s="33">
        <f t="shared" si="160"/>
        <v>0</v>
      </c>
    </row>
    <row r="868" spans="1:86" ht="15" customHeight="1" x14ac:dyDescent="0.25">
      <c r="A868" s="53">
        <v>0</v>
      </c>
      <c r="B868" s="52">
        <v>0</v>
      </c>
      <c r="C868" s="51">
        <v>0</v>
      </c>
      <c r="D868" s="51">
        <v>0</v>
      </c>
      <c r="E868" s="50">
        <v>0</v>
      </c>
      <c r="F868" s="48">
        <v>0</v>
      </c>
      <c r="G868" s="48">
        <v>0</v>
      </c>
      <c r="H868" s="48">
        <v>0</v>
      </c>
      <c r="I868" s="48">
        <v>0</v>
      </c>
      <c r="J868" s="48">
        <v>0</v>
      </c>
      <c r="K868" s="48">
        <v>0</v>
      </c>
      <c r="L868" s="48">
        <v>0</v>
      </c>
      <c r="M868" s="48">
        <v>0</v>
      </c>
      <c r="N868" s="48">
        <v>0</v>
      </c>
      <c r="O868" s="48">
        <f t="shared" si="153"/>
        <v>0</v>
      </c>
      <c r="P868" s="48">
        <f t="shared" si="154"/>
        <v>0</v>
      </c>
      <c r="Q868" s="48">
        <v>0</v>
      </c>
      <c r="R868" s="48">
        <v>0</v>
      </c>
      <c r="S868" s="48">
        <v>0</v>
      </c>
      <c r="T868" s="48">
        <v>0</v>
      </c>
      <c r="U868" s="48">
        <v>0</v>
      </c>
      <c r="V868" s="48">
        <v>0</v>
      </c>
      <c r="W868" s="48">
        <v>0</v>
      </c>
      <c r="X868" s="48">
        <v>0</v>
      </c>
      <c r="Y868" s="48">
        <v>0</v>
      </c>
      <c r="Z868" s="48">
        <v>0</v>
      </c>
      <c r="AA868" s="49">
        <f t="shared" si="155"/>
        <v>0</v>
      </c>
      <c r="AB868" s="49">
        <f t="shared" si="156"/>
        <v>0</v>
      </c>
      <c r="AC868" s="49">
        <v>0</v>
      </c>
      <c r="AD868" s="49">
        <v>0</v>
      </c>
      <c r="AE868" s="49">
        <v>0</v>
      </c>
      <c r="AF868" s="49">
        <v>0</v>
      </c>
      <c r="AG868" s="49">
        <v>0</v>
      </c>
      <c r="AH868" s="49">
        <v>0</v>
      </c>
      <c r="AI868" s="49">
        <v>0</v>
      </c>
      <c r="AJ868" s="49">
        <v>0</v>
      </c>
      <c r="AK868" s="49">
        <v>0</v>
      </c>
      <c r="AL868" s="49">
        <v>0</v>
      </c>
      <c r="AM868" s="49">
        <v>0</v>
      </c>
      <c r="AN868" s="49">
        <v>0</v>
      </c>
      <c r="AO868" s="49">
        <v>0</v>
      </c>
      <c r="AP868" s="49">
        <v>0</v>
      </c>
      <c r="AQ868" s="47">
        <v>0</v>
      </c>
      <c r="AR868" s="48">
        <v>0</v>
      </c>
      <c r="AT868" s="46">
        <v>0</v>
      </c>
      <c r="AU868" s="45">
        <v>0</v>
      </c>
      <c r="AV868" s="44">
        <v>0</v>
      </c>
      <c r="AW868" s="43">
        <v>0</v>
      </c>
      <c r="AX868" s="42">
        <v>0</v>
      </c>
      <c r="AY868" s="41">
        <v>0</v>
      </c>
      <c r="AZ868" s="40"/>
      <c r="BA868" s="40"/>
      <c r="BB868" s="40"/>
      <c r="BC868" s="40"/>
      <c r="BD868" s="40"/>
      <c r="BE868" s="40"/>
      <c r="BF868" s="39">
        <v>0</v>
      </c>
      <c r="BG868" s="38">
        <v>0</v>
      </c>
      <c r="BK868" s="37"/>
      <c r="BL868" s="37"/>
      <c r="BM868" s="37"/>
      <c r="BN868" s="32"/>
      <c r="BP868" s="36"/>
      <c r="BQ868" s="36"/>
      <c r="BR868" s="36"/>
      <c r="CE868" s="35">
        <f t="shared" si="157"/>
        <v>0</v>
      </c>
      <c r="CF868" s="33">
        <f t="shared" si="158"/>
        <v>0</v>
      </c>
      <c r="CG868" s="34">
        <f t="shared" si="159"/>
        <v>0</v>
      </c>
      <c r="CH868" s="33">
        <f t="shared" si="160"/>
        <v>0</v>
      </c>
    </row>
    <row r="869" spans="1:86" ht="15" customHeight="1" x14ac:dyDescent="0.25">
      <c r="A869" s="53">
        <v>0</v>
      </c>
      <c r="B869" s="52">
        <v>0</v>
      </c>
      <c r="C869" s="51">
        <v>0</v>
      </c>
      <c r="D869" s="51">
        <v>0</v>
      </c>
      <c r="E869" s="50">
        <v>0</v>
      </c>
      <c r="F869" s="48">
        <v>0</v>
      </c>
      <c r="G869" s="48">
        <v>0</v>
      </c>
      <c r="H869" s="48">
        <v>0</v>
      </c>
      <c r="I869" s="48">
        <v>0</v>
      </c>
      <c r="J869" s="48">
        <v>0</v>
      </c>
      <c r="K869" s="48">
        <v>0</v>
      </c>
      <c r="L869" s="48">
        <v>0</v>
      </c>
      <c r="M869" s="48">
        <v>0</v>
      </c>
      <c r="N869" s="48">
        <v>0</v>
      </c>
      <c r="O869" s="48">
        <f t="shared" si="153"/>
        <v>0</v>
      </c>
      <c r="P869" s="48">
        <f t="shared" si="154"/>
        <v>0</v>
      </c>
      <c r="Q869" s="48">
        <v>0</v>
      </c>
      <c r="R869" s="48">
        <v>0</v>
      </c>
      <c r="S869" s="48">
        <v>0</v>
      </c>
      <c r="T869" s="48">
        <v>0</v>
      </c>
      <c r="U869" s="48">
        <v>0</v>
      </c>
      <c r="V869" s="48">
        <v>0</v>
      </c>
      <c r="W869" s="48">
        <v>0</v>
      </c>
      <c r="X869" s="48">
        <v>0</v>
      </c>
      <c r="Y869" s="48">
        <v>0</v>
      </c>
      <c r="Z869" s="48">
        <v>0</v>
      </c>
      <c r="AA869" s="49">
        <f t="shared" si="155"/>
        <v>0</v>
      </c>
      <c r="AB869" s="49">
        <f t="shared" si="156"/>
        <v>0</v>
      </c>
      <c r="AC869" s="49">
        <v>0</v>
      </c>
      <c r="AD869" s="49">
        <v>0</v>
      </c>
      <c r="AE869" s="49">
        <v>0</v>
      </c>
      <c r="AF869" s="49">
        <v>0</v>
      </c>
      <c r="AG869" s="49">
        <v>0</v>
      </c>
      <c r="AH869" s="49">
        <v>0</v>
      </c>
      <c r="AI869" s="49">
        <v>0</v>
      </c>
      <c r="AJ869" s="49">
        <v>0</v>
      </c>
      <c r="AK869" s="49">
        <v>0</v>
      </c>
      <c r="AL869" s="49">
        <v>0</v>
      </c>
      <c r="AM869" s="49">
        <v>0</v>
      </c>
      <c r="AN869" s="49">
        <v>0</v>
      </c>
      <c r="AO869" s="49">
        <v>0</v>
      </c>
      <c r="AP869" s="49">
        <v>0</v>
      </c>
      <c r="AQ869" s="47">
        <v>0</v>
      </c>
      <c r="AR869" s="48">
        <v>0</v>
      </c>
      <c r="AT869" s="46">
        <v>0</v>
      </c>
      <c r="AU869" s="45">
        <v>0</v>
      </c>
      <c r="AV869" s="44">
        <v>0</v>
      </c>
      <c r="AW869" s="43">
        <v>0</v>
      </c>
      <c r="AX869" s="42">
        <v>0</v>
      </c>
      <c r="AY869" s="41">
        <v>0</v>
      </c>
      <c r="AZ869" s="40"/>
      <c r="BA869" s="40"/>
      <c r="BB869" s="40"/>
      <c r="BC869" s="40"/>
      <c r="BD869" s="40"/>
      <c r="BE869" s="40"/>
      <c r="BF869" s="39">
        <v>0</v>
      </c>
      <c r="BG869" s="38">
        <v>0</v>
      </c>
      <c r="BK869" s="37"/>
      <c r="BL869" s="37"/>
      <c r="BM869" s="37"/>
      <c r="BN869" s="32"/>
      <c r="BP869" s="36"/>
      <c r="BQ869" s="36"/>
      <c r="BR869" s="36"/>
      <c r="CE869" s="35">
        <f t="shared" si="157"/>
        <v>0</v>
      </c>
      <c r="CF869" s="33">
        <f t="shared" si="158"/>
        <v>0</v>
      </c>
      <c r="CG869" s="34">
        <f t="shared" si="159"/>
        <v>0</v>
      </c>
      <c r="CH869" s="33">
        <f t="shared" si="160"/>
        <v>0</v>
      </c>
    </row>
    <row r="870" spans="1:86" ht="15" customHeight="1" x14ac:dyDescent="0.25">
      <c r="A870" s="53">
        <v>0</v>
      </c>
      <c r="B870" s="52">
        <v>0</v>
      </c>
      <c r="C870" s="51">
        <v>0</v>
      </c>
      <c r="D870" s="51">
        <v>0</v>
      </c>
      <c r="E870" s="50">
        <v>0</v>
      </c>
      <c r="F870" s="48">
        <v>0</v>
      </c>
      <c r="G870" s="48">
        <v>0</v>
      </c>
      <c r="H870" s="48">
        <v>0</v>
      </c>
      <c r="I870" s="48">
        <v>0</v>
      </c>
      <c r="J870" s="48">
        <v>0</v>
      </c>
      <c r="K870" s="48">
        <v>0</v>
      </c>
      <c r="L870" s="48">
        <v>0</v>
      </c>
      <c r="M870" s="48">
        <v>0</v>
      </c>
      <c r="N870" s="48">
        <v>0</v>
      </c>
      <c r="O870" s="48">
        <f t="shared" si="153"/>
        <v>0</v>
      </c>
      <c r="P870" s="48">
        <f t="shared" si="154"/>
        <v>0</v>
      </c>
      <c r="Q870" s="48">
        <v>0</v>
      </c>
      <c r="R870" s="48">
        <v>0</v>
      </c>
      <c r="S870" s="48">
        <v>0</v>
      </c>
      <c r="T870" s="48">
        <v>0</v>
      </c>
      <c r="U870" s="48">
        <v>0</v>
      </c>
      <c r="V870" s="48">
        <v>0</v>
      </c>
      <c r="W870" s="48">
        <v>0</v>
      </c>
      <c r="X870" s="48">
        <v>0</v>
      </c>
      <c r="Y870" s="48">
        <v>0</v>
      </c>
      <c r="Z870" s="48">
        <v>0</v>
      </c>
      <c r="AA870" s="49">
        <f t="shared" si="155"/>
        <v>0</v>
      </c>
      <c r="AB870" s="49">
        <f t="shared" si="156"/>
        <v>0</v>
      </c>
      <c r="AC870" s="49">
        <v>0</v>
      </c>
      <c r="AD870" s="49">
        <v>0</v>
      </c>
      <c r="AE870" s="49">
        <v>0</v>
      </c>
      <c r="AF870" s="49">
        <v>0</v>
      </c>
      <c r="AG870" s="49">
        <v>0</v>
      </c>
      <c r="AH870" s="49">
        <v>0</v>
      </c>
      <c r="AI870" s="49">
        <v>0</v>
      </c>
      <c r="AJ870" s="49">
        <v>0</v>
      </c>
      <c r="AK870" s="49">
        <v>0</v>
      </c>
      <c r="AL870" s="49">
        <v>0</v>
      </c>
      <c r="AM870" s="49">
        <v>0</v>
      </c>
      <c r="AN870" s="49">
        <v>0</v>
      </c>
      <c r="AO870" s="49">
        <v>0</v>
      </c>
      <c r="AP870" s="49">
        <v>0</v>
      </c>
      <c r="AQ870" s="47">
        <v>0</v>
      </c>
      <c r="AR870" s="48">
        <v>0</v>
      </c>
      <c r="AT870" s="46">
        <v>0</v>
      </c>
      <c r="AU870" s="45">
        <v>0</v>
      </c>
      <c r="AV870" s="44">
        <v>0</v>
      </c>
      <c r="AW870" s="43">
        <v>0</v>
      </c>
      <c r="AX870" s="42">
        <v>0</v>
      </c>
      <c r="AY870" s="41">
        <v>0</v>
      </c>
      <c r="AZ870" s="40"/>
      <c r="BA870" s="40"/>
      <c r="BB870" s="40"/>
      <c r="BC870" s="40"/>
      <c r="BD870" s="40"/>
      <c r="BE870" s="40"/>
      <c r="BF870" s="39">
        <v>0</v>
      </c>
      <c r="BG870" s="38">
        <v>0</v>
      </c>
      <c r="BK870" s="37"/>
      <c r="BL870" s="37"/>
      <c r="BM870" s="37"/>
      <c r="BN870" s="32"/>
      <c r="BP870" s="36"/>
      <c r="BQ870" s="36"/>
      <c r="BR870" s="36"/>
      <c r="CE870" s="35">
        <f t="shared" si="157"/>
        <v>0</v>
      </c>
      <c r="CF870" s="33">
        <f t="shared" si="158"/>
        <v>0</v>
      </c>
      <c r="CG870" s="34">
        <f t="shared" si="159"/>
        <v>0</v>
      </c>
      <c r="CH870" s="33">
        <f t="shared" si="160"/>
        <v>0</v>
      </c>
    </row>
    <row r="871" spans="1:86" ht="15" customHeight="1" x14ac:dyDescent="0.25">
      <c r="A871" s="53">
        <v>0</v>
      </c>
      <c r="B871" s="52">
        <v>0</v>
      </c>
      <c r="C871" s="51">
        <v>0</v>
      </c>
      <c r="D871" s="51">
        <v>0</v>
      </c>
      <c r="E871" s="50">
        <v>0</v>
      </c>
      <c r="F871" s="48">
        <v>0</v>
      </c>
      <c r="G871" s="48">
        <v>0</v>
      </c>
      <c r="H871" s="48">
        <v>0</v>
      </c>
      <c r="I871" s="48">
        <v>0</v>
      </c>
      <c r="J871" s="48">
        <v>0</v>
      </c>
      <c r="K871" s="48">
        <v>0</v>
      </c>
      <c r="L871" s="48">
        <v>0</v>
      </c>
      <c r="M871" s="48">
        <v>0</v>
      </c>
      <c r="N871" s="48">
        <v>0</v>
      </c>
      <c r="O871" s="48">
        <f t="shared" si="153"/>
        <v>0</v>
      </c>
      <c r="P871" s="48">
        <f t="shared" si="154"/>
        <v>0</v>
      </c>
      <c r="Q871" s="48">
        <v>0</v>
      </c>
      <c r="R871" s="48">
        <v>0</v>
      </c>
      <c r="S871" s="48">
        <v>0</v>
      </c>
      <c r="T871" s="48">
        <v>0</v>
      </c>
      <c r="U871" s="48">
        <v>0</v>
      </c>
      <c r="V871" s="48">
        <v>0</v>
      </c>
      <c r="W871" s="48">
        <v>0</v>
      </c>
      <c r="X871" s="48">
        <v>0</v>
      </c>
      <c r="Y871" s="48">
        <v>0</v>
      </c>
      <c r="Z871" s="48">
        <v>0</v>
      </c>
      <c r="AA871" s="49">
        <f t="shared" si="155"/>
        <v>0</v>
      </c>
      <c r="AB871" s="49">
        <f t="shared" si="156"/>
        <v>0</v>
      </c>
      <c r="AC871" s="49">
        <v>0</v>
      </c>
      <c r="AD871" s="49">
        <v>0</v>
      </c>
      <c r="AE871" s="49">
        <v>0</v>
      </c>
      <c r="AF871" s="49">
        <v>0</v>
      </c>
      <c r="AG871" s="49">
        <v>0</v>
      </c>
      <c r="AH871" s="49">
        <v>0</v>
      </c>
      <c r="AI871" s="49">
        <v>0</v>
      </c>
      <c r="AJ871" s="49">
        <v>0</v>
      </c>
      <c r="AK871" s="49">
        <v>0</v>
      </c>
      <c r="AL871" s="49">
        <v>0</v>
      </c>
      <c r="AM871" s="49">
        <v>0</v>
      </c>
      <c r="AN871" s="49">
        <v>0</v>
      </c>
      <c r="AO871" s="49">
        <v>0</v>
      </c>
      <c r="AP871" s="49">
        <v>0</v>
      </c>
      <c r="AQ871" s="47">
        <v>0</v>
      </c>
      <c r="AR871" s="48">
        <v>0</v>
      </c>
      <c r="AT871" s="46">
        <v>0</v>
      </c>
      <c r="AU871" s="45">
        <v>0</v>
      </c>
      <c r="AV871" s="44">
        <v>0</v>
      </c>
      <c r="AW871" s="43">
        <v>0</v>
      </c>
      <c r="AX871" s="42">
        <v>0</v>
      </c>
      <c r="AY871" s="41">
        <v>0</v>
      </c>
      <c r="AZ871" s="40"/>
      <c r="BA871" s="40"/>
      <c r="BB871" s="40"/>
      <c r="BC871" s="40"/>
      <c r="BD871" s="40"/>
      <c r="BE871" s="40"/>
      <c r="BF871" s="39">
        <v>0</v>
      </c>
      <c r="BG871" s="38">
        <v>0</v>
      </c>
      <c r="BK871" s="37"/>
      <c r="BL871" s="37"/>
      <c r="BM871" s="37"/>
      <c r="BN871" s="32"/>
      <c r="BP871" s="36"/>
      <c r="BQ871" s="36"/>
      <c r="BR871" s="36"/>
      <c r="CE871" s="35">
        <f t="shared" si="157"/>
        <v>0</v>
      </c>
      <c r="CF871" s="33">
        <f t="shared" si="158"/>
        <v>0</v>
      </c>
      <c r="CG871" s="34">
        <f t="shared" si="159"/>
        <v>0</v>
      </c>
      <c r="CH871" s="33">
        <f t="shared" si="160"/>
        <v>0</v>
      </c>
    </row>
    <row r="872" spans="1:86" ht="15" customHeight="1" x14ac:dyDescent="0.25">
      <c r="A872" s="53">
        <v>0</v>
      </c>
      <c r="B872" s="52">
        <v>0</v>
      </c>
      <c r="C872" s="51">
        <v>0</v>
      </c>
      <c r="D872" s="51">
        <v>0</v>
      </c>
      <c r="E872" s="50">
        <v>0</v>
      </c>
      <c r="F872" s="48">
        <v>0</v>
      </c>
      <c r="G872" s="48">
        <v>0</v>
      </c>
      <c r="H872" s="48">
        <v>0</v>
      </c>
      <c r="I872" s="48">
        <v>0</v>
      </c>
      <c r="J872" s="48">
        <v>0</v>
      </c>
      <c r="K872" s="48">
        <v>0</v>
      </c>
      <c r="L872" s="48">
        <v>0</v>
      </c>
      <c r="M872" s="48">
        <v>0</v>
      </c>
      <c r="N872" s="48">
        <v>0</v>
      </c>
      <c r="O872" s="48">
        <f t="shared" si="153"/>
        <v>0</v>
      </c>
      <c r="P872" s="48">
        <f t="shared" si="154"/>
        <v>0</v>
      </c>
      <c r="Q872" s="48">
        <v>0</v>
      </c>
      <c r="R872" s="48">
        <v>0</v>
      </c>
      <c r="S872" s="48">
        <v>0</v>
      </c>
      <c r="T872" s="48">
        <v>0</v>
      </c>
      <c r="U872" s="48">
        <v>0</v>
      </c>
      <c r="V872" s="48">
        <v>0</v>
      </c>
      <c r="W872" s="48">
        <v>0</v>
      </c>
      <c r="X872" s="48">
        <v>0</v>
      </c>
      <c r="Y872" s="48">
        <v>0</v>
      </c>
      <c r="Z872" s="48">
        <v>0</v>
      </c>
      <c r="AA872" s="49">
        <f t="shared" si="155"/>
        <v>0</v>
      </c>
      <c r="AB872" s="49">
        <f t="shared" si="156"/>
        <v>0</v>
      </c>
      <c r="AC872" s="49">
        <v>0</v>
      </c>
      <c r="AD872" s="49">
        <v>0</v>
      </c>
      <c r="AE872" s="49">
        <v>0</v>
      </c>
      <c r="AF872" s="49">
        <v>0</v>
      </c>
      <c r="AG872" s="49">
        <v>0</v>
      </c>
      <c r="AH872" s="49">
        <v>0</v>
      </c>
      <c r="AI872" s="49">
        <v>0</v>
      </c>
      <c r="AJ872" s="49">
        <v>0</v>
      </c>
      <c r="AK872" s="49">
        <v>0</v>
      </c>
      <c r="AL872" s="49">
        <v>0</v>
      </c>
      <c r="AM872" s="49">
        <v>0</v>
      </c>
      <c r="AN872" s="49">
        <v>0</v>
      </c>
      <c r="AO872" s="49">
        <v>0</v>
      </c>
      <c r="AP872" s="49">
        <v>0</v>
      </c>
      <c r="AQ872" s="47">
        <v>0</v>
      </c>
      <c r="AR872" s="48">
        <v>0</v>
      </c>
      <c r="AT872" s="46">
        <v>0</v>
      </c>
      <c r="AU872" s="45">
        <v>0</v>
      </c>
      <c r="AV872" s="44">
        <v>0</v>
      </c>
      <c r="AW872" s="43">
        <v>0</v>
      </c>
      <c r="AX872" s="42">
        <v>0</v>
      </c>
      <c r="AY872" s="41">
        <v>0</v>
      </c>
      <c r="AZ872" s="40"/>
      <c r="BA872" s="40"/>
      <c r="BB872" s="40"/>
      <c r="BC872" s="40"/>
      <c r="BD872" s="40"/>
      <c r="BE872" s="40"/>
      <c r="BF872" s="39">
        <v>0</v>
      </c>
      <c r="BG872" s="38">
        <v>0</v>
      </c>
      <c r="BK872" s="37"/>
      <c r="BL872" s="37"/>
      <c r="BM872" s="37"/>
      <c r="BN872" s="32"/>
      <c r="BP872" s="36"/>
      <c r="BQ872" s="36"/>
      <c r="BR872" s="36"/>
      <c r="CE872" s="35">
        <f t="shared" si="157"/>
        <v>0</v>
      </c>
      <c r="CF872" s="33">
        <f t="shared" si="158"/>
        <v>0</v>
      </c>
      <c r="CG872" s="34">
        <f t="shared" si="159"/>
        <v>0</v>
      </c>
      <c r="CH872" s="33">
        <f t="shared" si="160"/>
        <v>0</v>
      </c>
    </row>
    <row r="873" spans="1:86" ht="15" customHeight="1" x14ac:dyDescent="0.25">
      <c r="A873" s="53">
        <v>0</v>
      </c>
      <c r="B873" s="52">
        <v>0</v>
      </c>
      <c r="C873" s="51">
        <v>0</v>
      </c>
      <c r="D873" s="51">
        <v>0</v>
      </c>
      <c r="E873" s="50">
        <v>0</v>
      </c>
      <c r="F873" s="48">
        <v>0</v>
      </c>
      <c r="G873" s="48">
        <v>0</v>
      </c>
      <c r="H873" s="48">
        <v>0</v>
      </c>
      <c r="I873" s="48">
        <v>0</v>
      </c>
      <c r="J873" s="48">
        <v>0</v>
      </c>
      <c r="K873" s="48">
        <v>0</v>
      </c>
      <c r="L873" s="48">
        <v>0</v>
      </c>
      <c r="M873" s="48">
        <v>0</v>
      </c>
      <c r="N873" s="48">
        <v>0</v>
      </c>
      <c r="O873" s="48">
        <f t="shared" si="153"/>
        <v>0</v>
      </c>
      <c r="P873" s="48">
        <f t="shared" si="154"/>
        <v>0</v>
      </c>
      <c r="Q873" s="48">
        <v>0</v>
      </c>
      <c r="R873" s="48">
        <v>0</v>
      </c>
      <c r="S873" s="48">
        <v>0</v>
      </c>
      <c r="T873" s="48">
        <v>0</v>
      </c>
      <c r="U873" s="48">
        <v>0</v>
      </c>
      <c r="V873" s="48">
        <v>0</v>
      </c>
      <c r="W873" s="48">
        <v>0</v>
      </c>
      <c r="X873" s="48">
        <v>0</v>
      </c>
      <c r="Y873" s="48">
        <v>0</v>
      </c>
      <c r="Z873" s="48">
        <v>0</v>
      </c>
      <c r="AA873" s="49">
        <f t="shared" si="155"/>
        <v>0</v>
      </c>
      <c r="AB873" s="49">
        <f t="shared" si="156"/>
        <v>0</v>
      </c>
      <c r="AC873" s="49">
        <v>0</v>
      </c>
      <c r="AD873" s="49">
        <v>0</v>
      </c>
      <c r="AE873" s="49">
        <v>0</v>
      </c>
      <c r="AF873" s="49">
        <v>0</v>
      </c>
      <c r="AG873" s="49">
        <v>0</v>
      </c>
      <c r="AH873" s="49">
        <v>0</v>
      </c>
      <c r="AI873" s="49">
        <v>0</v>
      </c>
      <c r="AJ873" s="49">
        <v>0</v>
      </c>
      <c r="AK873" s="49">
        <v>0</v>
      </c>
      <c r="AL873" s="49">
        <v>0</v>
      </c>
      <c r="AM873" s="49">
        <v>0</v>
      </c>
      <c r="AN873" s="49">
        <v>0</v>
      </c>
      <c r="AO873" s="49">
        <v>0</v>
      </c>
      <c r="AP873" s="49">
        <v>0</v>
      </c>
      <c r="AQ873" s="47">
        <v>0</v>
      </c>
      <c r="AR873" s="48">
        <v>0</v>
      </c>
      <c r="AT873" s="46">
        <v>0</v>
      </c>
      <c r="AU873" s="45">
        <v>0</v>
      </c>
      <c r="AV873" s="44">
        <v>0</v>
      </c>
      <c r="AW873" s="43">
        <v>0</v>
      </c>
      <c r="AX873" s="42">
        <v>0</v>
      </c>
      <c r="AY873" s="41">
        <v>0</v>
      </c>
      <c r="AZ873" s="40"/>
      <c r="BA873" s="40"/>
      <c r="BB873" s="40"/>
      <c r="BC873" s="40"/>
      <c r="BD873" s="40"/>
      <c r="BE873" s="40"/>
      <c r="BF873" s="39">
        <v>0</v>
      </c>
      <c r="BG873" s="38">
        <v>0</v>
      </c>
      <c r="BK873" s="37"/>
      <c r="BL873" s="37"/>
      <c r="BM873" s="37"/>
      <c r="BN873" s="32"/>
      <c r="BP873" s="36"/>
      <c r="BQ873" s="36"/>
      <c r="BR873" s="36"/>
      <c r="CE873" s="35">
        <f t="shared" si="157"/>
        <v>0</v>
      </c>
      <c r="CF873" s="33">
        <f t="shared" si="158"/>
        <v>0</v>
      </c>
      <c r="CG873" s="34">
        <f t="shared" si="159"/>
        <v>0</v>
      </c>
      <c r="CH873" s="33">
        <f t="shared" si="160"/>
        <v>0</v>
      </c>
    </row>
    <row r="874" spans="1:86" ht="15" customHeight="1" x14ac:dyDescent="0.25">
      <c r="A874" s="53">
        <v>0</v>
      </c>
      <c r="B874" s="52">
        <v>0</v>
      </c>
      <c r="C874" s="51">
        <v>0</v>
      </c>
      <c r="D874" s="51">
        <v>0</v>
      </c>
      <c r="E874" s="50">
        <v>0</v>
      </c>
      <c r="F874" s="48">
        <v>0</v>
      </c>
      <c r="G874" s="48">
        <v>0</v>
      </c>
      <c r="H874" s="48">
        <v>0</v>
      </c>
      <c r="I874" s="48">
        <v>0</v>
      </c>
      <c r="J874" s="48">
        <v>0</v>
      </c>
      <c r="K874" s="48">
        <v>0</v>
      </c>
      <c r="L874" s="48">
        <v>0</v>
      </c>
      <c r="M874" s="48">
        <v>0</v>
      </c>
      <c r="N874" s="48">
        <v>0</v>
      </c>
      <c r="O874" s="48">
        <f t="shared" si="153"/>
        <v>0</v>
      </c>
      <c r="P874" s="48">
        <f t="shared" si="154"/>
        <v>0</v>
      </c>
      <c r="Q874" s="48">
        <v>0</v>
      </c>
      <c r="R874" s="48">
        <v>0</v>
      </c>
      <c r="S874" s="48">
        <v>0</v>
      </c>
      <c r="T874" s="48">
        <v>0</v>
      </c>
      <c r="U874" s="48">
        <v>0</v>
      </c>
      <c r="V874" s="48">
        <v>0</v>
      </c>
      <c r="W874" s="48">
        <v>0</v>
      </c>
      <c r="X874" s="48">
        <v>0</v>
      </c>
      <c r="Y874" s="48">
        <v>0</v>
      </c>
      <c r="Z874" s="48">
        <v>0</v>
      </c>
      <c r="AA874" s="49">
        <f t="shared" si="155"/>
        <v>0</v>
      </c>
      <c r="AB874" s="49">
        <f t="shared" si="156"/>
        <v>0</v>
      </c>
      <c r="AC874" s="49">
        <v>0</v>
      </c>
      <c r="AD874" s="49">
        <v>0</v>
      </c>
      <c r="AE874" s="49">
        <v>0</v>
      </c>
      <c r="AF874" s="49">
        <v>0</v>
      </c>
      <c r="AG874" s="49">
        <v>0</v>
      </c>
      <c r="AH874" s="49">
        <v>0</v>
      </c>
      <c r="AI874" s="49">
        <v>0</v>
      </c>
      <c r="AJ874" s="49">
        <v>0</v>
      </c>
      <c r="AK874" s="49">
        <v>0</v>
      </c>
      <c r="AL874" s="49">
        <v>0</v>
      </c>
      <c r="AM874" s="49">
        <v>0</v>
      </c>
      <c r="AN874" s="49">
        <v>0</v>
      </c>
      <c r="AO874" s="49">
        <v>0</v>
      </c>
      <c r="AP874" s="49">
        <v>0</v>
      </c>
      <c r="AQ874" s="47">
        <v>0</v>
      </c>
      <c r="AR874" s="48">
        <v>0</v>
      </c>
      <c r="AT874" s="46">
        <v>0</v>
      </c>
      <c r="AU874" s="45">
        <v>0</v>
      </c>
      <c r="AV874" s="44">
        <v>0</v>
      </c>
      <c r="AW874" s="43">
        <v>0</v>
      </c>
      <c r="AX874" s="42">
        <v>0</v>
      </c>
      <c r="AY874" s="41">
        <v>0</v>
      </c>
      <c r="AZ874" s="40"/>
      <c r="BA874" s="40"/>
      <c r="BB874" s="40"/>
      <c r="BC874" s="40"/>
      <c r="BD874" s="40"/>
      <c r="BE874" s="40"/>
      <c r="BF874" s="39">
        <v>0</v>
      </c>
      <c r="BG874" s="38">
        <v>0</v>
      </c>
      <c r="BK874" s="37"/>
      <c r="BL874" s="37"/>
      <c r="BM874" s="37"/>
      <c r="BN874" s="32"/>
      <c r="BP874" s="36"/>
      <c r="BQ874" s="36"/>
      <c r="BR874" s="36"/>
      <c r="CE874" s="35">
        <f t="shared" si="157"/>
        <v>0</v>
      </c>
      <c r="CF874" s="33">
        <f t="shared" si="158"/>
        <v>0</v>
      </c>
      <c r="CG874" s="34">
        <f t="shared" si="159"/>
        <v>0</v>
      </c>
      <c r="CH874" s="33">
        <f t="shared" si="160"/>
        <v>0</v>
      </c>
    </row>
    <row r="875" spans="1:86" ht="15" customHeight="1" x14ac:dyDescent="0.25">
      <c r="A875" s="53">
        <v>0</v>
      </c>
      <c r="B875" s="52">
        <v>0</v>
      </c>
      <c r="C875" s="51">
        <v>0</v>
      </c>
      <c r="D875" s="51">
        <v>0</v>
      </c>
      <c r="E875" s="50">
        <v>0</v>
      </c>
      <c r="F875" s="48">
        <v>0</v>
      </c>
      <c r="G875" s="48">
        <v>0</v>
      </c>
      <c r="H875" s="48">
        <v>0</v>
      </c>
      <c r="I875" s="48">
        <v>0</v>
      </c>
      <c r="J875" s="48">
        <v>0</v>
      </c>
      <c r="K875" s="48">
        <v>0</v>
      </c>
      <c r="L875" s="48">
        <v>0</v>
      </c>
      <c r="M875" s="48">
        <v>0</v>
      </c>
      <c r="N875" s="48">
        <v>0</v>
      </c>
      <c r="O875" s="48">
        <f t="shared" si="153"/>
        <v>0</v>
      </c>
      <c r="P875" s="48">
        <f t="shared" si="154"/>
        <v>0</v>
      </c>
      <c r="Q875" s="48">
        <v>0</v>
      </c>
      <c r="R875" s="48">
        <v>0</v>
      </c>
      <c r="S875" s="48">
        <v>0</v>
      </c>
      <c r="T875" s="48">
        <v>0</v>
      </c>
      <c r="U875" s="48">
        <v>0</v>
      </c>
      <c r="V875" s="48">
        <v>0</v>
      </c>
      <c r="W875" s="48">
        <v>0</v>
      </c>
      <c r="X875" s="48">
        <v>0</v>
      </c>
      <c r="Y875" s="48">
        <v>0</v>
      </c>
      <c r="Z875" s="48">
        <v>0</v>
      </c>
      <c r="AA875" s="49">
        <f t="shared" si="155"/>
        <v>0</v>
      </c>
      <c r="AB875" s="49">
        <f t="shared" si="156"/>
        <v>0</v>
      </c>
      <c r="AC875" s="49">
        <v>0</v>
      </c>
      <c r="AD875" s="49">
        <v>0</v>
      </c>
      <c r="AE875" s="49">
        <v>0</v>
      </c>
      <c r="AF875" s="49">
        <v>0</v>
      </c>
      <c r="AG875" s="49">
        <v>0</v>
      </c>
      <c r="AH875" s="49">
        <v>0</v>
      </c>
      <c r="AI875" s="49">
        <v>0</v>
      </c>
      <c r="AJ875" s="49">
        <v>0</v>
      </c>
      <c r="AK875" s="49">
        <v>0</v>
      </c>
      <c r="AL875" s="49">
        <v>0</v>
      </c>
      <c r="AM875" s="49">
        <v>0</v>
      </c>
      <c r="AN875" s="49">
        <v>0</v>
      </c>
      <c r="AO875" s="49">
        <v>0</v>
      </c>
      <c r="AP875" s="49">
        <v>0</v>
      </c>
      <c r="AQ875" s="47">
        <v>0</v>
      </c>
      <c r="AR875" s="48">
        <v>0</v>
      </c>
      <c r="AT875" s="46">
        <v>0</v>
      </c>
      <c r="AU875" s="45">
        <v>0</v>
      </c>
      <c r="AV875" s="44">
        <v>0</v>
      </c>
      <c r="AW875" s="43">
        <v>0</v>
      </c>
      <c r="AX875" s="42">
        <v>0</v>
      </c>
      <c r="AY875" s="41">
        <v>0</v>
      </c>
      <c r="AZ875" s="40"/>
      <c r="BA875" s="40"/>
      <c r="BB875" s="40"/>
      <c r="BC875" s="40"/>
      <c r="BD875" s="40"/>
      <c r="BE875" s="40"/>
      <c r="BF875" s="39">
        <v>0</v>
      </c>
      <c r="BG875" s="38">
        <v>0</v>
      </c>
      <c r="BK875" s="37"/>
      <c r="BL875" s="37"/>
      <c r="BM875" s="37"/>
      <c r="BN875" s="32"/>
      <c r="BP875" s="36"/>
      <c r="BQ875" s="36"/>
      <c r="BR875" s="36"/>
      <c r="CE875" s="35">
        <f t="shared" si="157"/>
        <v>0</v>
      </c>
      <c r="CF875" s="33">
        <f t="shared" si="158"/>
        <v>0</v>
      </c>
      <c r="CG875" s="34">
        <f t="shared" si="159"/>
        <v>0</v>
      </c>
      <c r="CH875" s="33">
        <f t="shared" si="160"/>
        <v>0</v>
      </c>
    </row>
    <row r="876" spans="1:86" ht="15" customHeight="1" x14ac:dyDescent="0.25">
      <c r="A876" s="53">
        <v>0</v>
      </c>
      <c r="B876" s="52">
        <v>0</v>
      </c>
      <c r="C876" s="51">
        <v>0</v>
      </c>
      <c r="D876" s="51">
        <v>0</v>
      </c>
      <c r="E876" s="50">
        <v>0</v>
      </c>
      <c r="F876" s="48">
        <v>0</v>
      </c>
      <c r="G876" s="48">
        <v>0</v>
      </c>
      <c r="H876" s="48">
        <v>0</v>
      </c>
      <c r="I876" s="48">
        <v>0</v>
      </c>
      <c r="J876" s="48">
        <v>0</v>
      </c>
      <c r="K876" s="48">
        <v>0</v>
      </c>
      <c r="L876" s="48">
        <v>0</v>
      </c>
      <c r="M876" s="48">
        <v>0</v>
      </c>
      <c r="N876" s="48">
        <v>0</v>
      </c>
      <c r="O876" s="48">
        <f t="shared" si="153"/>
        <v>0</v>
      </c>
      <c r="P876" s="48">
        <f t="shared" si="154"/>
        <v>0</v>
      </c>
      <c r="Q876" s="48">
        <v>0</v>
      </c>
      <c r="R876" s="48">
        <v>0</v>
      </c>
      <c r="S876" s="48">
        <v>0</v>
      </c>
      <c r="T876" s="48">
        <v>0</v>
      </c>
      <c r="U876" s="48">
        <v>0</v>
      </c>
      <c r="V876" s="48">
        <v>0</v>
      </c>
      <c r="W876" s="48">
        <v>0</v>
      </c>
      <c r="X876" s="48">
        <v>0</v>
      </c>
      <c r="Y876" s="48">
        <v>0</v>
      </c>
      <c r="Z876" s="48">
        <v>0</v>
      </c>
      <c r="AA876" s="49">
        <f t="shared" si="155"/>
        <v>0</v>
      </c>
      <c r="AB876" s="49">
        <f t="shared" si="156"/>
        <v>0</v>
      </c>
      <c r="AC876" s="49">
        <v>0</v>
      </c>
      <c r="AD876" s="49">
        <v>0</v>
      </c>
      <c r="AE876" s="49">
        <v>0</v>
      </c>
      <c r="AF876" s="49">
        <v>0</v>
      </c>
      <c r="AG876" s="49">
        <v>0</v>
      </c>
      <c r="AH876" s="49">
        <v>0</v>
      </c>
      <c r="AI876" s="49">
        <v>0</v>
      </c>
      <c r="AJ876" s="49">
        <v>0</v>
      </c>
      <c r="AK876" s="49">
        <v>0</v>
      </c>
      <c r="AL876" s="49">
        <v>0</v>
      </c>
      <c r="AM876" s="49">
        <v>0</v>
      </c>
      <c r="AN876" s="49">
        <v>0</v>
      </c>
      <c r="AO876" s="49">
        <v>0</v>
      </c>
      <c r="AP876" s="49">
        <v>0</v>
      </c>
      <c r="AQ876" s="47">
        <v>0</v>
      </c>
      <c r="AR876" s="48">
        <v>0</v>
      </c>
      <c r="AT876" s="46">
        <v>0</v>
      </c>
      <c r="AU876" s="45">
        <v>0</v>
      </c>
      <c r="AV876" s="44">
        <v>0</v>
      </c>
      <c r="AW876" s="43">
        <v>0</v>
      </c>
      <c r="AX876" s="42">
        <v>0</v>
      </c>
      <c r="AY876" s="41">
        <v>0</v>
      </c>
      <c r="AZ876" s="40"/>
      <c r="BA876" s="40"/>
      <c r="BB876" s="40"/>
      <c r="BC876" s="40"/>
      <c r="BD876" s="40"/>
      <c r="BE876" s="40"/>
      <c r="BF876" s="39">
        <v>0</v>
      </c>
      <c r="BG876" s="38">
        <v>0</v>
      </c>
      <c r="BK876" s="37"/>
      <c r="BL876" s="37"/>
      <c r="BM876" s="37"/>
      <c r="BN876" s="32"/>
      <c r="BP876" s="36"/>
      <c r="BQ876" s="36"/>
      <c r="BR876" s="36"/>
      <c r="CE876" s="35">
        <f t="shared" si="157"/>
        <v>0</v>
      </c>
      <c r="CF876" s="33">
        <f t="shared" si="158"/>
        <v>0</v>
      </c>
      <c r="CG876" s="34">
        <f t="shared" si="159"/>
        <v>0</v>
      </c>
      <c r="CH876" s="33">
        <f t="shared" si="160"/>
        <v>0</v>
      </c>
    </row>
    <row r="877" spans="1:86" ht="15" customHeight="1" x14ac:dyDescent="0.25">
      <c r="A877" s="53">
        <v>0</v>
      </c>
      <c r="B877" s="52">
        <v>0</v>
      </c>
      <c r="C877" s="51">
        <v>0</v>
      </c>
      <c r="D877" s="51">
        <v>0</v>
      </c>
      <c r="E877" s="50">
        <v>0</v>
      </c>
      <c r="F877" s="48">
        <v>0</v>
      </c>
      <c r="G877" s="48">
        <v>0</v>
      </c>
      <c r="H877" s="48">
        <v>0</v>
      </c>
      <c r="I877" s="48">
        <v>0</v>
      </c>
      <c r="J877" s="48">
        <v>0</v>
      </c>
      <c r="K877" s="48">
        <v>0</v>
      </c>
      <c r="L877" s="48">
        <v>0</v>
      </c>
      <c r="M877" s="48">
        <v>0</v>
      </c>
      <c r="N877" s="48">
        <v>0</v>
      </c>
      <c r="O877" s="48">
        <f t="shared" si="153"/>
        <v>0</v>
      </c>
      <c r="P877" s="48">
        <f t="shared" si="154"/>
        <v>0</v>
      </c>
      <c r="Q877" s="48">
        <v>0</v>
      </c>
      <c r="R877" s="48">
        <v>0</v>
      </c>
      <c r="S877" s="48">
        <v>0</v>
      </c>
      <c r="T877" s="48">
        <v>0</v>
      </c>
      <c r="U877" s="48">
        <v>0</v>
      </c>
      <c r="V877" s="48">
        <v>0</v>
      </c>
      <c r="W877" s="48">
        <v>0</v>
      </c>
      <c r="X877" s="48">
        <v>0</v>
      </c>
      <c r="Y877" s="48">
        <v>0</v>
      </c>
      <c r="Z877" s="48">
        <v>0</v>
      </c>
      <c r="AA877" s="49">
        <f t="shared" si="155"/>
        <v>0</v>
      </c>
      <c r="AB877" s="49">
        <f t="shared" si="156"/>
        <v>0</v>
      </c>
      <c r="AC877" s="49">
        <v>0</v>
      </c>
      <c r="AD877" s="49">
        <v>0</v>
      </c>
      <c r="AE877" s="49">
        <v>0</v>
      </c>
      <c r="AF877" s="49">
        <v>0</v>
      </c>
      <c r="AG877" s="49">
        <v>0</v>
      </c>
      <c r="AH877" s="49">
        <v>0</v>
      </c>
      <c r="AI877" s="49">
        <v>0</v>
      </c>
      <c r="AJ877" s="49">
        <v>0</v>
      </c>
      <c r="AK877" s="49">
        <v>0</v>
      </c>
      <c r="AL877" s="49">
        <v>0</v>
      </c>
      <c r="AM877" s="49">
        <v>0</v>
      </c>
      <c r="AN877" s="49">
        <v>0</v>
      </c>
      <c r="AO877" s="49">
        <v>0</v>
      </c>
      <c r="AP877" s="49">
        <v>0</v>
      </c>
      <c r="AQ877" s="47">
        <v>0</v>
      </c>
      <c r="AR877" s="48">
        <v>0</v>
      </c>
      <c r="AT877" s="46">
        <v>0</v>
      </c>
      <c r="AU877" s="45">
        <v>0</v>
      </c>
      <c r="AV877" s="44">
        <v>0</v>
      </c>
      <c r="AW877" s="43">
        <v>0</v>
      </c>
      <c r="AX877" s="42">
        <v>0</v>
      </c>
      <c r="AY877" s="41">
        <v>0</v>
      </c>
      <c r="AZ877" s="40"/>
      <c r="BA877" s="40"/>
      <c r="BB877" s="40"/>
      <c r="BC877" s="40"/>
      <c r="BD877" s="40"/>
      <c r="BE877" s="40"/>
      <c r="BF877" s="39">
        <v>0</v>
      </c>
      <c r="BG877" s="38">
        <v>0</v>
      </c>
      <c r="BK877" s="37"/>
      <c r="BL877" s="37"/>
      <c r="BM877" s="37"/>
      <c r="BN877" s="32"/>
      <c r="BP877" s="36"/>
      <c r="BQ877" s="36"/>
      <c r="BR877" s="36"/>
      <c r="CE877" s="35">
        <f t="shared" si="157"/>
        <v>0</v>
      </c>
      <c r="CF877" s="33">
        <f t="shared" si="158"/>
        <v>0</v>
      </c>
      <c r="CG877" s="34">
        <f t="shared" si="159"/>
        <v>0</v>
      </c>
      <c r="CH877" s="33">
        <f t="shared" si="160"/>
        <v>0</v>
      </c>
    </row>
    <row r="878" spans="1:86" ht="15" customHeight="1" x14ac:dyDescent="0.25">
      <c r="A878" s="53">
        <v>0</v>
      </c>
      <c r="B878" s="52">
        <v>0</v>
      </c>
      <c r="C878" s="51">
        <v>0</v>
      </c>
      <c r="D878" s="51">
        <v>0</v>
      </c>
      <c r="E878" s="50">
        <v>0</v>
      </c>
      <c r="F878" s="48">
        <v>0</v>
      </c>
      <c r="G878" s="48">
        <v>0</v>
      </c>
      <c r="H878" s="48">
        <v>0</v>
      </c>
      <c r="I878" s="48">
        <v>0</v>
      </c>
      <c r="J878" s="48">
        <v>0</v>
      </c>
      <c r="K878" s="48">
        <v>0</v>
      </c>
      <c r="L878" s="48">
        <v>0</v>
      </c>
      <c r="M878" s="48">
        <v>0</v>
      </c>
      <c r="N878" s="48">
        <v>0</v>
      </c>
      <c r="O878" s="48">
        <f t="shared" si="153"/>
        <v>0</v>
      </c>
      <c r="P878" s="48">
        <f t="shared" si="154"/>
        <v>0</v>
      </c>
      <c r="Q878" s="48">
        <v>0</v>
      </c>
      <c r="R878" s="48">
        <v>0</v>
      </c>
      <c r="S878" s="48">
        <v>0</v>
      </c>
      <c r="T878" s="48">
        <v>0</v>
      </c>
      <c r="U878" s="48">
        <v>0</v>
      </c>
      <c r="V878" s="48">
        <v>0</v>
      </c>
      <c r="W878" s="48">
        <v>0</v>
      </c>
      <c r="X878" s="48">
        <v>0</v>
      </c>
      <c r="Y878" s="48">
        <v>0</v>
      </c>
      <c r="Z878" s="48">
        <v>0</v>
      </c>
      <c r="AA878" s="49">
        <f t="shared" si="155"/>
        <v>0</v>
      </c>
      <c r="AB878" s="49">
        <f t="shared" si="156"/>
        <v>0</v>
      </c>
      <c r="AC878" s="49">
        <v>0</v>
      </c>
      <c r="AD878" s="49">
        <v>0</v>
      </c>
      <c r="AE878" s="49">
        <v>0</v>
      </c>
      <c r="AF878" s="49">
        <v>0</v>
      </c>
      <c r="AG878" s="49">
        <v>0</v>
      </c>
      <c r="AH878" s="49">
        <v>0</v>
      </c>
      <c r="AI878" s="49">
        <v>0</v>
      </c>
      <c r="AJ878" s="49">
        <v>0</v>
      </c>
      <c r="AK878" s="49">
        <v>0</v>
      </c>
      <c r="AL878" s="49">
        <v>0</v>
      </c>
      <c r="AM878" s="49">
        <v>0</v>
      </c>
      <c r="AN878" s="49">
        <v>0</v>
      </c>
      <c r="AO878" s="49">
        <v>0</v>
      </c>
      <c r="AP878" s="49">
        <v>0</v>
      </c>
      <c r="AQ878" s="47">
        <v>0</v>
      </c>
      <c r="AR878" s="48">
        <v>0</v>
      </c>
      <c r="AT878" s="46">
        <v>0</v>
      </c>
      <c r="AU878" s="45">
        <v>0</v>
      </c>
      <c r="AV878" s="44">
        <v>0</v>
      </c>
      <c r="AW878" s="43">
        <v>0</v>
      </c>
      <c r="AX878" s="42">
        <v>0</v>
      </c>
      <c r="AY878" s="41">
        <v>0</v>
      </c>
      <c r="AZ878" s="40"/>
      <c r="BA878" s="40"/>
      <c r="BB878" s="40"/>
      <c r="BC878" s="40"/>
      <c r="BD878" s="40"/>
      <c r="BE878" s="40"/>
      <c r="BF878" s="39">
        <v>0</v>
      </c>
      <c r="BG878" s="38">
        <v>0</v>
      </c>
      <c r="BK878" s="37"/>
      <c r="BL878" s="37"/>
      <c r="BM878" s="37"/>
      <c r="BN878" s="32"/>
      <c r="BP878" s="36"/>
      <c r="BQ878" s="36"/>
      <c r="BR878" s="36"/>
      <c r="CE878" s="35">
        <f t="shared" si="157"/>
        <v>0</v>
      </c>
      <c r="CF878" s="33">
        <f t="shared" si="158"/>
        <v>0</v>
      </c>
      <c r="CG878" s="34">
        <f t="shared" si="159"/>
        <v>0</v>
      </c>
      <c r="CH878" s="33">
        <f t="shared" si="160"/>
        <v>0</v>
      </c>
    </row>
    <row r="879" spans="1:86" ht="15" customHeight="1" x14ac:dyDescent="0.25">
      <c r="A879" s="53">
        <v>0</v>
      </c>
      <c r="B879" s="52">
        <v>0</v>
      </c>
      <c r="C879" s="51">
        <v>0</v>
      </c>
      <c r="D879" s="51">
        <v>0</v>
      </c>
      <c r="E879" s="50">
        <v>0</v>
      </c>
      <c r="F879" s="48">
        <v>0</v>
      </c>
      <c r="G879" s="48">
        <v>0</v>
      </c>
      <c r="H879" s="48">
        <v>0</v>
      </c>
      <c r="I879" s="48">
        <v>0</v>
      </c>
      <c r="J879" s="48">
        <v>0</v>
      </c>
      <c r="K879" s="48">
        <v>0</v>
      </c>
      <c r="L879" s="48">
        <v>0</v>
      </c>
      <c r="M879" s="48">
        <v>0</v>
      </c>
      <c r="N879" s="48">
        <v>0</v>
      </c>
      <c r="O879" s="48">
        <f t="shared" si="153"/>
        <v>0</v>
      </c>
      <c r="P879" s="48">
        <f t="shared" si="154"/>
        <v>0</v>
      </c>
      <c r="Q879" s="48">
        <v>0</v>
      </c>
      <c r="R879" s="48">
        <v>0</v>
      </c>
      <c r="S879" s="48">
        <v>0</v>
      </c>
      <c r="T879" s="48">
        <v>0</v>
      </c>
      <c r="U879" s="48">
        <v>0</v>
      </c>
      <c r="V879" s="48">
        <v>0</v>
      </c>
      <c r="W879" s="48">
        <v>0</v>
      </c>
      <c r="X879" s="48">
        <v>0</v>
      </c>
      <c r="Y879" s="48">
        <v>0</v>
      </c>
      <c r="Z879" s="48">
        <v>0</v>
      </c>
      <c r="AA879" s="49">
        <f t="shared" si="155"/>
        <v>0</v>
      </c>
      <c r="AB879" s="49">
        <f t="shared" si="156"/>
        <v>0</v>
      </c>
      <c r="AC879" s="49">
        <v>0</v>
      </c>
      <c r="AD879" s="49">
        <v>0</v>
      </c>
      <c r="AE879" s="49">
        <v>0</v>
      </c>
      <c r="AF879" s="49">
        <v>0</v>
      </c>
      <c r="AG879" s="49">
        <v>0</v>
      </c>
      <c r="AH879" s="49">
        <v>0</v>
      </c>
      <c r="AI879" s="49">
        <v>0</v>
      </c>
      <c r="AJ879" s="49">
        <v>0</v>
      </c>
      <c r="AK879" s="49">
        <v>0</v>
      </c>
      <c r="AL879" s="49">
        <v>0</v>
      </c>
      <c r="AM879" s="49">
        <v>0</v>
      </c>
      <c r="AN879" s="49">
        <v>0</v>
      </c>
      <c r="AO879" s="49">
        <v>0</v>
      </c>
      <c r="AP879" s="49">
        <v>0</v>
      </c>
      <c r="AQ879" s="47">
        <v>0</v>
      </c>
      <c r="AR879" s="48">
        <v>0</v>
      </c>
      <c r="AT879" s="46">
        <v>0</v>
      </c>
      <c r="AU879" s="45">
        <v>0</v>
      </c>
      <c r="AV879" s="44">
        <v>0</v>
      </c>
      <c r="AW879" s="43">
        <v>0</v>
      </c>
      <c r="AX879" s="42">
        <v>0</v>
      </c>
      <c r="AY879" s="41">
        <v>0</v>
      </c>
      <c r="AZ879" s="40"/>
      <c r="BA879" s="40"/>
      <c r="BB879" s="40"/>
      <c r="BC879" s="40"/>
      <c r="BD879" s="40"/>
      <c r="BE879" s="40"/>
      <c r="BF879" s="39">
        <v>0</v>
      </c>
      <c r="BG879" s="38">
        <v>0</v>
      </c>
      <c r="BK879" s="37"/>
      <c r="BL879" s="37"/>
      <c r="BM879" s="37"/>
      <c r="BN879" s="32"/>
      <c r="BP879" s="36"/>
      <c r="BQ879" s="36"/>
      <c r="BR879" s="36"/>
      <c r="CE879" s="35">
        <f t="shared" si="157"/>
        <v>0</v>
      </c>
      <c r="CF879" s="33">
        <f t="shared" si="158"/>
        <v>0</v>
      </c>
      <c r="CG879" s="34">
        <f t="shared" si="159"/>
        <v>0</v>
      </c>
      <c r="CH879" s="33">
        <f t="shared" si="160"/>
        <v>0</v>
      </c>
    </row>
    <row r="880" spans="1:86" ht="15" customHeight="1" x14ac:dyDescent="0.25">
      <c r="A880" s="53">
        <v>0</v>
      </c>
      <c r="B880" s="52">
        <v>0</v>
      </c>
      <c r="C880" s="51">
        <v>0</v>
      </c>
      <c r="D880" s="51">
        <v>0</v>
      </c>
      <c r="E880" s="50">
        <v>0</v>
      </c>
      <c r="F880" s="48">
        <v>0</v>
      </c>
      <c r="G880" s="48">
        <v>0</v>
      </c>
      <c r="H880" s="48">
        <v>0</v>
      </c>
      <c r="I880" s="48">
        <v>0</v>
      </c>
      <c r="J880" s="48">
        <v>0</v>
      </c>
      <c r="K880" s="48">
        <v>0</v>
      </c>
      <c r="L880" s="48">
        <v>0</v>
      </c>
      <c r="M880" s="48">
        <v>0</v>
      </c>
      <c r="N880" s="48">
        <v>0</v>
      </c>
      <c r="O880" s="48">
        <f t="shared" si="153"/>
        <v>0</v>
      </c>
      <c r="P880" s="48">
        <f t="shared" si="154"/>
        <v>0</v>
      </c>
      <c r="Q880" s="48">
        <v>0</v>
      </c>
      <c r="R880" s="48">
        <v>0</v>
      </c>
      <c r="S880" s="48">
        <v>0</v>
      </c>
      <c r="T880" s="48">
        <v>0</v>
      </c>
      <c r="U880" s="48">
        <v>0</v>
      </c>
      <c r="V880" s="48">
        <v>0</v>
      </c>
      <c r="W880" s="48">
        <v>0</v>
      </c>
      <c r="X880" s="48">
        <v>0</v>
      </c>
      <c r="Y880" s="48">
        <v>0</v>
      </c>
      <c r="Z880" s="48">
        <v>0</v>
      </c>
      <c r="AA880" s="49">
        <f t="shared" si="155"/>
        <v>0</v>
      </c>
      <c r="AB880" s="49">
        <f t="shared" si="156"/>
        <v>0</v>
      </c>
      <c r="AC880" s="49">
        <v>0</v>
      </c>
      <c r="AD880" s="49">
        <v>0</v>
      </c>
      <c r="AE880" s="49">
        <v>0</v>
      </c>
      <c r="AF880" s="49">
        <v>0</v>
      </c>
      <c r="AG880" s="49">
        <v>0</v>
      </c>
      <c r="AH880" s="49">
        <v>0</v>
      </c>
      <c r="AI880" s="49">
        <v>0</v>
      </c>
      <c r="AJ880" s="49">
        <v>0</v>
      </c>
      <c r="AK880" s="49">
        <v>0</v>
      </c>
      <c r="AL880" s="49">
        <v>0</v>
      </c>
      <c r="AM880" s="49">
        <v>0</v>
      </c>
      <c r="AN880" s="49">
        <v>0</v>
      </c>
      <c r="AO880" s="49">
        <v>0</v>
      </c>
      <c r="AP880" s="49">
        <v>0</v>
      </c>
      <c r="AQ880" s="47">
        <v>0</v>
      </c>
      <c r="AR880" s="48">
        <v>0</v>
      </c>
      <c r="AT880" s="46">
        <v>0</v>
      </c>
      <c r="AU880" s="45">
        <v>0</v>
      </c>
      <c r="AV880" s="44">
        <v>0</v>
      </c>
      <c r="AW880" s="43">
        <v>0</v>
      </c>
      <c r="AX880" s="42">
        <v>0</v>
      </c>
      <c r="AY880" s="41">
        <v>0</v>
      </c>
      <c r="AZ880" s="40"/>
      <c r="BA880" s="40"/>
      <c r="BB880" s="40"/>
      <c r="BC880" s="40"/>
      <c r="BD880" s="40"/>
      <c r="BE880" s="40"/>
      <c r="BF880" s="39">
        <v>0</v>
      </c>
      <c r="BG880" s="38">
        <v>0</v>
      </c>
      <c r="BK880" s="37"/>
      <c r="BL880" s="37"/>
      <c r="BM880" s="37"/>
      <c r="BN880" s="32"/>
      <c r="BP880" s="36"/>
      <c r="BQ880" s="36"/>
      <c r="BR880" s="36"/>
      <c r="CE880" s="35">
        <f t="shared" si="157"/>
        <v>0</v>
      </c>
      <c r="CF880" s="33">
        <f t="shared" si="158"/>
        <v>0</v>
      </c>
      <c r="CG880" s="34">
        <f t="shared" si="159"/>
        <v>0</v>
      </c>
      <c r="CH880" s="33">
        <f t="shared" si="160"/>
        <v>0</v>
      </c>
    </row>
    <row r="881" spans="1:86" ht="15" customHeight="1" x14ac:dyDescent="0.25">
      <c r="A881" s="53">
        <v>0</v>
      </c>
      <c r="B881" s="52">
        <v>0</v>
      </c>
      <c r="C881" s="51">
        <v>0</v>
      </c>
      <c r="D881" s="51">
        <v>0</v>
      </c>
      <c r="E881" s="50">
        <v>0</v>
      </c>
      <c r="F881" s="48">
        <v>0</v>
      </c>
      <c r="G881" s="48">
        <v>0</v>
      </c>
      <c r="H881" s="48">
        <v>0</v>
      </c>
      <c r="I881" s="48">
        <v>0</v>
      </c>
      <c r="J881" s="48">
        <v>0</v>
      </c>
      <c r="K881" s="48">
        <v>0</v>
      </c>
      <c r="L881" s="48">
        <v>0</v>
      </c>
      <c r="M881" s="48">
        <v>0</v>
      </c>
      <c r="N881" s="48">
        <v>0</v>
      </c>
      <c r="O881" s="48">
        <f t="shared" si="153"/>
        <v>0</v>
      </c>
      <c r="P881" s="48">
        <f t="shared" si="154"/>
        <v>0</v>
      </c>
      <c r="Q881" s="48">
        <v>0</v>
      </c>
      <c r="R881" s="48">
        <v>0</v>
      </c>
      <c r="S881" s="48">
        <v>0</v>
      </c>
      <c r="T881" s="48">
        <v>0</v>
      </c>
      <c r="U881" s="48">
        <v>0</v>
      </c>
      <c r="V881" s="48">
        <v>0</v>
      </c>
      <c r="W881" s="48">
        <v>0</v>
      </c>
      <c r="X881" s="48">
        <v>0</v>
      </c>
      <c r="Y881" s="48">
        <v>0</v>
      </c>
      <c r="Z881" s="48">
        <v>0</v>
      </c>
      <c r="AA881" s="49">
        <f t="shared" si="155"/>
        <v>0</v>
      </c>
      <c r="AB881" s="49">
        <f t="shared" si="156"/>
        <v>0</v>
      </c>
      <c r="AC881" s="49">
        <v>0</v>
      </c>
      <c r="AD881" s="49">
        <v>0</v>
      </c>
      <c r="AE881" s="49">
        <v>0</v>
      </c>
      <c r="AF881" s="49">
        <v>0</v>
      </c>
      <c r="AG881" s="49">
        <v>0</v>
      </c>
      <c r="AH881" s="49">
        <v>0</v>
      </c>
      <c r="AI881" s="49">
        <v>0</v>
      </c>
      <c r="AJ881" s="49">
        <v>0</v>
      </c>
      <c r="AK881" s="49">
        <v>0</v>
      </c>
      <c r="AL881" s="49">
        <v>0</v>
      </c>
      <c r="AM881" s="49">
        <v>0</v>
      </c>
      <c r="AN881" s="49">
        <v>0</v>
      </c>
      <c r="AO881" s="49">
        <v>0</v>
      </c>
      <c r="AP881" s="49">
        <v>0</v>
      </c>
      <c r="AQ881" s="47">
        <v>0</v>
      </c>
      <c r="AR881" s="48">
        <v>0</v>
      </c>
      <c r="AT881" s="46">
        <v>0</v>
      </c>
      <c r="AU881" s="45">
        <v>0</v>
      </c>
      <c r="AV881" s="44">
        <v>0</v>
      </c>
      <c r="AW881" s="43">
        <v>0</v>
      </c>
      <c r="AX881" s="42">
        <v>0</v>
      </c>
      <c r="AY881" s="41">
        <v>0</v>
      </c>
      <c r="AZ881" s="40"/>
      <c r="BA881" s="40"/>
      <c r="BB881" s="40"/>
      <c r="BC881" s="40"/>
      <c r="BD881" s="40"/>
      <c r="BE881" s="40"/>
      <c r="BF881" s="39">
        <v>0</v>
      </c>
      <c r="BG881" s="38">
        <v>0</v>
      </c>
      <c r="BK881" s="37"/>
      <c r="BL881" s="37"/>
      <c r="BM881" s="37"/>
      <c r="BN881" s="32"/>
      <c r="BP881" s="36"/>
      <c r="BQ881" s="36"/>
      <c r="BR881" s="36"/>
      <c r="CE881" s="35">
        <f t="shared" si="157"/>
        <v>0</v>
      </c>
      <c r="CF881" s="33">
        <f t="shared" si="158"/>
        <v>0</v>
      </c>
      <c r="CG881" s="34">
        <f t="shared" si="159"/>
        <v>0</v>
      </c>
      <c r="CH881" s="33">
        <f t="shared" si="160"/>
        <v>0</v>
      </c>
    </row>
    <row r="882" spans="1:86" ht="15" customHeight="1" x14ac:dyDescent="0.25">
      <c r="A882" s="53">
        <v>0</v>
      </c>
      <c r="B882" s="52">
        <v>0</v>
      </c>
      <c r="C882" s="51">
        <v>0</v>
      </c>
      <c r="D882" s="51">
        <v>0</v>
      </c>
      <c r="E882" s="50">
        <v>0</v>
      </c>
      <c r="F882" s="48">
        <v>0</v>
      </c>
      <c r="G882" s="48">
        <v>0</v>
      </c>
      <c r="H882" s="48">
        <v>0</v>
      </c>
      <c r="I882" s="48">
        <v>0</v>
      </c>
      <c r="J882" s="48">
        <v>0</v>
      </c>
      <c r="K882" s="48">
        <v>0</v>
      </c>
      <c r="L882" s="48">
        <v>0</v>
      </c>
      <c r="M882" s="48">
        <v>0</v>
      </c>
      <c r="N882" s="48">
        <v>0</v>
      </c>
      <c r="O882" s="48">
        <f t="shared" si="153"/>
        <v>0</v>
      </c>
      <c r="P882" s="48">
        <f t="shared" si="154"/>
        <v>0</v>
      </c>
      <c r="Q882" s="48">
        <v>0</v>
      </c>
      <c r="R882" s="48">
        <v>0</v>
      </c>
      <c r="S882" s="48">
        <v>0</v>
      </c>
      <c r="T882" s="48">
        <v>0</v>
      </c>
      <c r="U882" s="48">
        <v>0</v>
      </c>
      <c r="V882" s="48">
        <v>0</v>
      </c>
      <c r="W882" s="48">
        <v>0</v>
      </c>
      <c r="X882" s="48">
        <v>0</v>
      </c>
      <c r="Y882" s="48">
        <v>0</v>
      </c>
      <c r="Z882" s="48">
        <v>0</v>
      </c>
      <c r="AA882" s="49">
        <f t="shared" si="155"/>
        <v>0</v>
      </c>
      <c r="AB882" s="49">
        <f t="shared" si="156"/>
        <v>0</v>
      </c>
      <c r="AC882" s="49">
        <v>0</v>
      </c>
      <c r="AD882" s="49">
        <v>0</v>
      </c>
      <c r="AE882" s="49">
        <v>0</v>
      </c>
      <c r="AF882" s="49">
        <v>0</v>
      </c>
      <c r="AG882" s="49">
        <v>0</v>
      </c>
      <c r="AH882" s="49">
        <v>0</v>
      </c>
      <c r="AI882" s="49">
        <v>0</v>
      </c>
      <c r="AJ882" s="49">
        <v>0</v>
      </c>
      <c r="AK882" s="49">
        <v>0</v>
      </c>
      <c r="AL882" s="49">
        <v>0</v>
      </c>
      <c r="AM882" s="49">
        <v>0</v>
      </c>
      <c r="AN882" s="49">
        <v>0</v>
      </c>
      <c r="AO882" s="49">
        <v>0</v>
      </c>
      <c r="AP882" s="49">
        <v>0</v>
      </c>
      <c r="AQ882" s="47">
        <v>0</v>
      </c>
      <c r="AR882" s="48">
        <v>0</v>
      </c>
      <c r="AT882" s="46">
        <v>0</v>
      </c>
      <c r="AU882" s="45">
        <v>0</v>
      </c>
      <c r="AV882" s="44">
        <v>0</v>
      </c>
      <c r="AW882" s="43">
        <v>0</v>
      </c>
      <c r="AX882" s="42">
        <v>0</v>
      </c>
      <c r="AY882" s="41">
        <v>0</v>
      </c>
      <c r="AZ882" s="40"/>
      <c r="BA882" s="40"/>
      <c r="BB882" s="40"/>
      <c r="BC882" s="40"/>
      <c r="BD882" s="40"/>
      <c r="BE882" s="40"/>
      <c r="BF882" s="39">
        <v>0</v>
      </c>
      <c r="BG882" s="38">
        <v>0</v>
      </c>
      <c r="BK882" s="37"/>
      <c r="BL882" s="37"/>
      <c r="BM882" s="37"/>
      <c r="BN882" s="32"/>
      <c r="BP882" s="36"/>
      <c r="BQ882" s="36"/>
      <c r="BR882" s="36"/>
      <c r="CE882" s="35">
        <f t="shared" si="157"/>
        <v>0</v>
      </c>
      <c r="CF882" s="33">
        <f t="shared" si="158"/>
        <v>0</v>
      </c>
      <c r="CG882" s="34">
        <f t="shared" si="159"/>
        <v>0</v>
      </c>
      <c r="CH882" s="33">
        <f t="shared" si="160"/>
        <v>0</v>
      </c>
    </row>
    <row r="883" spans="1:86" ht="15" customHeight="1" x14ac:dyDescent="0.25">
      <c r="A883" s="53">
        <v>0</v>
      </c>
      <c r="B883" s="52">
        <v>0</v>
      </c>
      <c r="C883" s="51">
        <v>0</v>
      </c>
      <c r="D883" s="51">
        <v>0</v>
      </c>
      <c r="E883" s="50">
        <v>0</v>
      </c>
      <c r="F883" s="48">
        <v>0</v>
      </c>
      <c r="G883" s="48">
        <v>0</v>
      </c>
      <c r="H883" s="48">
        <v>0</v>
      </c>
      <c r="I883" s="48">
        <v>0</v>
      </c>
      <c r="J883" s="48">
        <v>0</v>
      </c>
      <c r="K883" s="48">
        <v>0</v>
      </c>
      <c r="L883" s="48">
        <v>0</v>
      </c>
      <c r="M883" s="48">
        <v>0</v>
      </c>
      <c r="N883" s="48">
        <v>0</v>
      </c>
      <c r="O883" s="48">
        <f t="shared" si="153"/>
        <v>0</v>
      </c>
      <c r="P883" s="48">
        <f t="shared" si="154"/>
        <v>0</v>
      </c>
      <c r="Q883" s="48">
        <v>0</v>
      </c>
      <c r="R883" s="48">
        <v>0</v>
      </c>
      <c r="S883" s="48">
        <v>0</v>
      </c>
      <c r="T883" s="48">
        <v>0</v>
      </c>
      <c r="U883" s="48">
        <v>0</v>
      </c>
      <c r="V883" s="48">
        <v>0</v>
      </c>
      <c r="W883" s="48">
        <v>0</v>
      </c>
      <c r="X883" s="48">
        <v>0</v>
      </c>
      <c r="Y883" s="48">
        <v>0</v>
      </c>
      <c r="Z883" s="48">
        <v>0</v>
      </c>
      <c r="AA883" s="49">
        <f t="shared" si="155"/>
        <v>0</v>
      </c>
      <c r="AB883" s="49">
        <f t="shared" si="156"/>
        <v>0</v>
      </c>
      <c r="AC883" s="49">
        <v>0</v>
      </c>
      <c r="AD883" s="49">
        <v>0</v>
      </c>
      <c r="AE883" s="49">
        <v>0</v>
      </c>
      <c r="AF883" s="49">
        <v>0</v>
      </c>
      <c r="AG883" s="49">
        <v>0</v>
      </c>
      <c r="AH883" s="49">
        <v>0</v>
      </c>
      <c r="AI883" s="49">
        <v>0</v>
      </c>
      <c r="AJ883" s="49">
        <v>0</v>
      </c>
      <c r="AK883" s="49">
        <v>0</v>
      </c>
      <c r="AL883" s="49">
        <v>0</v>
      </c>
      <c r="AM883" s="49">
        <v>0</v>
      </c>
      <c r="AN883" s="49">
        <v>0</v>
      </c>
      <c r="AO883" s="49">
        <v>0</v>
      </c>
      <c r="AP883" s="49">
        <v>0</v>
      </c>
      <c r="AQ883" s="47">
        <v>0</v>
      </c>
      <c r="AR883" s="48">
        <v>0</v>
      </c>
      <c r="AT883" s="46">
        <v>0</v>
      </c>
      <c r="AU883" s="45">
        <v>0</v>
      </c>
      <c r="AV883" s="44">
        <v>0</v>
      </c>
      <c r="AW883" s="43">
        <v>0</v>
      </c>
      <c r="AX883" s="42">
        <v>0</v>
      </c>
      <c r="AY883" s="41">
        <v>0</v>
      </c>
      <c r="AZ883" s="40"/>
      <c r="BA883" s="40"/>
      <c r="BB883" s="40"/>
      <c r="BC883" s="40"/>
      <c r="BD883" s="40"/>
      <c r="BE883" s="40"/>
      <c r="BF883" s="39">
        <v>0</v>
      </c>
      <c r="BG883" s="38">
        <v>0</v>
      </c>
      <c r="BK883" s="37"/>
      <c r="BL883" s="37"/>
      <c r="BM883" s="37"/>
      <c r="BN883" s="32"/>
      <c r="BP883" s="36"/>
      <c r="BQ883" s="36"/>
      <c r="BR883" s="36"/>
      <c r="CE883" s="35">
        <f t="shared" si="157"/>
        <v>0</v>
      </c>
      <c r="CF883" s="33">
        <f t="shared" si="158"/>
        <v>0</v>
      </c>
      <c r="CG883" s="34">
        <f t="shared" si="159"/>
        <v>0</v>
      </c>
      <c r="CH883" s="33">
        <f t="shared" si="160"/>
        <v>0</v>
      </c>
    </row>
    <row r="884" spans="1:86" ht="15" customHeight="1" x14ac:dyDescent="0.25">
      <c r="A884" s="53">
        <v>0</v>
      </c>
      <c r="B884" s="52">
        <v>0</v>
      </c>
      <c r="C884" s="51">
        <v>0</v>
      </c>
      <c r="D884" s="51">
        <v>0</v>
      </c>
      <c r="E884" s="50">
        <v>0</v>
      </c>
      <c r="F884" s="48">
        <v>0</v>
      </c>
      <c r="G884" s="48">
        <v>0</v>
      </c>
      <c r="H884" s="48">
        <v>0</v>
      </c>
      <c r="I884" s="48">
        <v>0</v>
      </c>
      <c r="J884" s="48">
        <v>0</v>
      </c>
      <c r="K884" s="48">
        <v>0</v>
      </c>
      <c r="L884" s="48">
        <v>0</v>
      </c>
      <c r="M884" s="48">
        <v>0</v>
      </c>
      <c r="N884" s="48">
        <v>0</v>
      </c>
      <c r="O884" s="48">
        <f t="shared" si="153"/>
        <v>0</v>
      </c>
      <c r="P884" s="48">
        <f t="shared" si="154"/>
        <v>0</v>
      </c>
      <c r="Q884" s="48">
        <v>0</v>
      </c>
      <c r="R884" s="48">
        <v>0</v>
      </c>
      <c r="S884" s="48">
        <v>0</v>
      </c>
      <c r="T884" s="48">
        <v>0</v>
      </c>
      <c r="U884" s="48">
        <v>0</v>
      </c>
      <c r="V884" s="48">
        <v>0</v>
      </c>
      <c r="W884" s="48">
        <v>0</v>
      </c>
      <c r="X884" s="48">
        <v>0</v>
      </c>
      <c r="Y884" s="48">
        <v>0</v>
      </c>
      <c r="Z884" s="48">
        <v>0</v>
      </c>
      <c r="AA884" s="49">
        <f t="shared" si="155"/>
        <v>0</v>
      </c>
      <c r="AB884" s="49">
        <f t="shared" si="156"/>
        <v>0</v>
      </c>
      <c r="AC884" s="49">
        <v>0</v>
      </c>
      <c r="AD884" s="49">
        <v>0</v>
      </c>
      <c r="AE884" s="49">
        <v>0</v>
      </c>
      <c r="AF884" s="49">
        <v>0</v>
      </c>
      <c r="AG884" s="49">
        <v>0</v>
      </c>
      <c r="AH884" s="49">
        <v>0</v>
      </c>
      <c r="AI884" s="49">
        <v>0</v>
      </c>
      <c r="AJ884" s="49">
        <v>0</v>
      </c>
      <c r="AK884" s="49">
        <v>0</v>
      </c>
      <c r="AL884" s="49">
        <v>0</v>
      </c>
      <c r="AM884" s="49">
        <v>0</v>
      </c>
      <c r="AN884" s="49">
        <v>0</v>
      </c>
      <c r="AO884" s="49">
        <v>0</v>
      </c>
      <c r="AP884" s="49">
        <v>0</v>
      </c>
      <c r="AQ884" s="47">
        <v>0</v>
      </c>
      <c r="AR884" s="48">
        <v>0</v>
      </c>
      <c r="AT884" s="46">
        <v>0</v>
      </c>
      <c r="AU884" s="45">
        <v>0</v>
      </c>
      <c r="AV884" s="44">
        <v>0</v>
      </c>
      <c r="AW884" s="43">
        <v>0</v>
      </c>
      <c r="AX884" s="42">
        <v>0</v>
      </c>
      <c r="AY884" s="41">
        <v>0</v>
      </c>
      <c r="AZ884" s="40"/>
      <c r="BA884" s="40"/>
      <c r="BB884" s="40"/>
      <c r="BC884" s="40"/>
      <c r="BD884" s="40"/>
      <c r="BE884" s="40"/>
      <c r="BF884" s="39">
        <v>0</v>
      </c>
      <c r="BG884" s="38">
        <v>0</v>
      </c>
      <c r="BK884" s="37"/>
      <c r="BL884" s="37"/>
      <c r="BM884" s="37"/>
      <c r="BN884" s="32"/>
      <c r="BP884" s="36"/>
      <c r="BQ884" s="36"/>
      <c r="BR884" s="36"/>
      <c r="CE884" s="35">
        <f t="shared" si="157"/>
        <v>0</v>
      </c>
      <c r="CF884" s="33">
        <f t="shared" si="158"/>
        <v>0</v>
      </c>
      <c r="CG884" s="34">
        <f t="shared" si="159"/>
        <v>0</v>
      </c>
      <c r="CH884" s="33">
        <f t="shared" si="160"/>
        <v>0</v>
      </c>
    </row>
    <row r="885" spans="1:86" ht="15" customHeight="1" x14ac:dyDescent="0.25">
      <c r="A885" s="53">
        <v>0</v>
      </c>
      <c r="B885" s="52">
        <v>0</v>
      </c>
      <c r="C885" s="51">
        <v>0</v>
      </c>
      <c r="D885" s="51">
        <v>0</v>
      </c>
      <c r="E885" s="50">
        <v>0</v>
      </c>
      <c r="F885" s="48">
        <v>0</v>
      </c>
      <c r="G885" s="48">
        <v>0</v>
      </c>
      <c r="H885" s="48">
        <v>0</v>
      </c>
      <c r="I885" s="48">
        <v>0</v>
      </c>
      <c r="J885" s="48">
        <v>0</v>
      </c>
      <c r="K885" s="48">
        <v>0</v>
      </c>
      <c r="L885" s="48">
        <v>0</v>
      </c>
      <c r="M885" s="48">
        <v>0</v>
      </c>
      <c r="N885" s="48">
        <v>0</v>
      </c>
      <c r="O885" s="48">
        <f t="shared" si="153"/>
        <v>0</v>
      </c>
      <c r="P885" s="48">
        <f t="shared" si="154"/>
        <v>0</v>
      </c>
      <c r="Q885" s="48">
        <v>0</v>
      </c>
      <c r="R885" s="48">
        <v>0</v>
      </c>
      <c r="S885" s="48">
        <v>0</v>
      </c>
      <c r="T885" s="48">
        <v>0</v>
      </c>
      <c r="U885" s="48">
        <v>0</v>
      </c>
      <c r="V885" s="48">
        <v>0</v>
      </c>
      <c r="W885" s="48">
        <v>0</v>
      </c>
      <c r="X885" s="48">
        <v>0</v>
      </c>
      <c r="Y885" s="48">
        <v>0</v>
      </c>
      <c r="Z885" s="48">
        <v>0</v>
      </c>
      <c r="AA885" s="49">
        <f t="shared" si="155"/>
        <v>0</v>
      </c>
      <c r="AB885" s="49">
        <f t="shared" si="156"/>
        <v>0</v>
      </c>
      <c r="AC885" s="49">
        <v>0</v>
      </c>
      <c r="AD885" s="49">
        <v>0</v>
      </c>
      <c r="AE885" s="49">
        <v>0</v>
      </c>
      <c r="AF885" s="49">
        <v>0</v>
      </c>
      <c r="AG885" s="49">
        <v>0</v>
      </c>
      <c r="AH885" s="49">
        <v>0</v>
      </c>
      <c r="AI885" s="49">
        <v>0</v>
      </c>
      <c r="AJ885" s="49">
        <v>0</v>
      </c>
      <c r="AK885" s="49">
        <v>0</v>
      </c>
      <c r="AL885" s="49">
        <v>0</v>
      </c>
      <c r="AM885" s="49">
        <v>0</v>
      </c>
      <c r="AN885" s="49">
        <v>0</v>
      </c>
      <c r="AO885" s="49">
        <v>0</v>
      </c>
      <c r="AP885" s="49">
        <v>0</v>
      </c>
      <c r="AQ885" s="47">
        <v>0</v>
      </c>
      <c r="AR885" s="48">
        <v>0</v>
      </c>
      <c r="AT885" s="46">
        <v>0</v>
      </c>
      <c r="AU885" s="45">
        <v>0</v>
      </c>
      <c r="AV885" s="44">
        <v>0</v>
      </c>
      <c r="AW885" s="43">
        <v>0</v>
      </c>
      <c r="AX885" s="42">
        <v>0</v>
      </c>
      <c r="AY885" s="41">
        <v>0</v>
      </c>
      <c r="AZ885" s="40"/>
      <c r="BA885" s="40"/>
      <c r="BB885" s="40"/>
      <c r="BC885" s="40"/>
      <c r="BD885" s="40"/>
      <c r="BE885" s="40"/>
      <c r="BF885" s="39">
        <v>0</v>
      </c>
      <c r="BG885" s="38">
        <v>0</v>
      </c>
      <c r="BK885" s="37"/>
      <c r="BL885" s="37"/>
      <c r="BM885" s="37"/>
      <c r="BN885" s="32"/>
      <c r="BP885" s="36"/>
      <c r="BQ885" s="36"/>
      <c r="BR885" s="36"/>
      <c r="CE885" s="35">
        <f t="shared" si="157"/>
        <v>0</v>
      </c>
      <c r="CF885" s="33">
        <f t="shared" si="158"/>
        <v>0</v>
      </c>
      <c r="CG885" s="34">
        <f t="shared" si="159"/>
        <v>0</v>
      </c>
      <c r="CH885" s="33">
        <f t="shared" si="160"/>
        <v>0</v>
      </c>
    </row>
    <row r="886" spans="1:86" ht="15" customHeight="1" x14ac:dyDescent="0.25">
      <c r="A886" s="53">
        <v>0</v>
      </c>
      <c r="B886" s="52">
        <v>0</v>
      </c>
      <c r="C886" s="51">
        <v>0</v>
      </c>
      <c r="D886" s="51">
        <v>0</v>
      </c>
      <c r="E886" s="50">
        <v>0</v>
      </c>
      <c r="F886" s="48">
        <v>0</v>
      </c>
      <c r="G886" s="48">
        <v>0</v>
      </c>
      <c r="H886" s="48">
        <v>0</v>
      </c>
      <c r="I886" s="48">
        <v>0</v>
      </c>
      <c r="J886" s="48">
        <v>0</v>
      </c>
      <c r="K886" s="48">
        <v>0</v>
      </c>
      <c r="L886" s="48">
        <v>0</v>
      </c>
      <c r="M886" s="48">
        <v>0</v>
      </c>
      <c r="N886" s="48">
        <v>0</v>
      </c>
      <c r="O886" s="48">
        <f t="shared" si="153"/>
        <v>0</v>
      </c>
      <c r="P886" s="48">
        <f t="shared" si="154"/>
        <v>0</v>
      </c>
      <c r="Q886" s="48">
        <v>0</v>
      </c>
      <c r="R886" s="48">
        <v>0</v>
      </c>
      <c r="S886" s="48">
        <v>0</v>
      </c>
      <c r="T886" s="48">
        <v>0</v>
      </c>
      <c r="U886" s="48">
        <v>0</v>
      </c>
      <c r="V886" s="48">
        <v>0</v>
      </c>
      <c r="W886" s="48">
        <v>0</v>
      </c>
      <c r="X886" s="48">
        <v>0</v>
      </c>
      <c r="Y886" s="48">
        <v>0</v>
      </c>
      <c r="Z886" s="48">
        <v>0</v>
      </c>
      <c r="AA886" s="49">
        <f t="shared" si="155"/>
        <v>0</v>
      </c>
      <c r="AB886" s="49">
        <f t="shared" si="156"/>
        <v>0</v>
      </c>
      <c r="AC886" s="49">
        <v>0</v>
      </c>
      <c r="AD886" s="49">
        <v>0</v>
      </c>
      <c r="AE886" s="49">
        <v>0</v>
      </c>
      <c r="AF886" s="49">
        <v>0</v>
      </c>
      <c r="AG886" s="49">
        <v>0</v>
      </c>
      <c r="AH886" s="49">
        <v>0</v>
      </c>
      <c r="AI886" s="49">
        <v>0</v>
      </c>
      <c r="AJ886" s="49">
        <v>0</v>
      </c>
      <c r="AK886" s="49">
        <v>0</v>
      </c>
      <c r="AL886" s="49">
        <v>0</v>
      </c>
      <c r="AM886" s="49">
        <v>0</v>
      </c>
      <c r="AN886" s="49">
        <v>0</v>
      </c>
      <c r="AO886" s="49">
        <v>0</v>
      </c>
      <c r="AP886" s="49">
        <v>0</v>
      </c>
      <c r="AQ886" s="47">
        <v>0</v>
      </c>
      <c r="AR886" s="48">
        <v>0</v>
      </c>
      <c r="AT886" s="46">
        <v>0</v>
      </c>
      <c r="AU886" s="45">
        <v>0</v>
      </c>
      <c r="AV886" s="44">
        <v>0</v>
      </c>
      <c r="AW886" s="43">
        <v>0</v>
      </c>
      <c r="AX886" s="42">
        <v>0</v>
      </c>
      <c r="AY886" s="41">
        <v>0</v>
      </c>
      <c r="AZ886" s="40"/>
      <c r="BA886" s="40"/>
      <c r="BB886" s="40"/>
      <c r="BC886" s="40"/>
      <c r="BD886" s="40"/>
      <c r="BE886" s="40"/>
      <c r="BF886" s="39">
        <v>0</v>
      </c>
      <c r="BG886" s="38">
        <v>0</v>
      </c>
      <c r="BK886" s="37"/>
      <c r="BL886" s="37"/>
      <c r="BM886" s="37"/>
      <c r="BN886" s="32"/>
      <c r="BP886" s="36"/>
      <c r="BQ886" s="36"/>
      <c r="BR886" s="36"/>
      <c r="CE886" s="35">
        <f t="shared" si="157"/>
        <v>0</v>
      </c>
      <c r="CF886" s="33">
        <f t="shared" si="158"/>
        <v>0</v>
      </c>
      <c r="CG886" s="34">
        <f t="shared" si="159"/>
        <v>0</v>
      </c>
      <c r="CH886" s="33">
        <f t="shared" si="160"/>
        <v>0</v>
      </c>
    </row>
    <row r="887" spans="1:86" ht="15" customHeight="1" x14ac:dyDescent="0.25">
      <c r="A887" s="53">
        <v>0</v>
      </c>
      <c r="B887" s="52">
        <v>0</v>
      </c>
      <c r="C887" s="51">
        <v>0</v>
      </c>
      <c r="D887" s="51">
        <v>0</v>
      </c>
      <c r="E887" s="50">
        <v>0</v>
      </c>
      <c r="F887" s="48">
        <v>0</v>
      </c>
      <c r="G887" s="48">
        <v>0</v>
      </c>
      <c r="H887" s="48">
        <v>0</v>
      </c>
      <c r="I887" s="48">
        <v>0</v>
      </c>
      <c r="J887" s="48">
        <v>0</v>
      </c>
      <c r="K887" s="48">
        <v>0</v>
      </c>
      <c r="L887" s="48">
        <v>0</v>
      </c>
      <c r="M887" s="48">
        <v>0</v>
      </c>
      <c r="N887" s="48">
        <v>0</v>
      </c>
      <c r="O887" s="48">
        <f t="shared" si="153"/>
        <v>0</v>
      </c>
      <c r="P887" s="48">
        <f t="shared" si="154"/>
        <v>0</v>
      </c>
      <c r="Q887" s="48">
        <v>0</v>
      </c>
      <c r="R887" s="48">
        <v>0</v>
      </c>
      <c r="S887" s="48">
        <v>0</v>
      </c>
      <c r="T887" s="48">
        <v>0</v>
      </c>
      <c r="U887" s="48">
        <v>0</v>
      </c>
      <c r="V887" s="48">
        <v>0</v>
      </c>
      <c r="W887" s="48">
        <v>0</v>
      </c>
      <c r="X887" s="48">
        <v>0</v>
      </c>
      <c r="Y887" s="48">
        <v>0</v>
      </c>
      <c r="Z887" s="48">
        <v>0</v>
      </c>
      <c r="AA887" s="49">
        <f t="shared" si="155"/>
        <v>0</v>
      </c>
      <c r="AB887" s="49">
        <f t="shared" si="156"/>
        <v>0</v>
      </c>
      <c r="AC887" s="49">
        <v>0</v>
      </c>
      <c r="AD887" s="49">
        <v>0</v>
      </c>
      <c r="AE887" s="49">
        <v>0</v>
      </c>
      <c r="AF887" s="49">
        <v>0</v>
      </c>
      <c r="AG887" s="49">
        <v>0</v>
      </c>
      <c r="AH887" s="49">
        <v>0</v>
      </c>
      <c r="AI887" s="49">
        <v>0</v>
      </c>
      <c r="AJ887" s="49">
        <v>0</v>
      </c>
      <c r="AK887" s="49">
        <v>0</v>
      </c>
      <c r="AL887" s="49">
        <v>0</v>
      </c>
      <c r="AM887" s="49">
        <v>0</v>
      </c>
      <c r="AN887" s="49">
        <v>0</v>
      </c>
      <c r="AO887" s="49">
        <v>0</v>
      </c>
      <c r="AP887" s="49">
        <v>0</v>
      </c>
      <c r="AQ887" s="47">
        <v>0</v>
      </c>
      <c r="AR887" s="48">
        <v>0</v>
      </c>
      <c r="AT887" s="46">
        <v>0</v>
      </c>
      <c r="AU887" s="45">
        <v>0</v>
      </c>
      <c r="AV887" s="44">
        <v>0</v>
      </c>
      <c r="AW887" s="43">
        <v>0</v>
      </c>
      <c r="AX887" s="42">
        <v>0</v>
      </c>
      <c r="AY887" s="41">
        <v>0</v>
      </c>
      <c r="AZ887" s="40"/>
      <c r="BA887" s="40"/>
      <c r="BB887" s="40"/>
      <c r="BC887" s="40"/>
      <c r="BD887" s="40"/>
      <c r="BE887" s="40"/>
      <c r="BF887" s="39">
        <v>0</v>
      </c>
      <c r="BG887" s="38">
        <v>0</v>
      </c>
      <c r="BK887" s="37"/>
      <c r="BL887" s="37"/>
      <c r="BM887" s="37"/>
      <c r="BN887" s="32"/>
      <c r="BP887" s="36"/>
      <c r="BQ887" s="36"/>
      <c r="BR887" s="36"/>
      <c r="CE887" s="35">
        <f t="shared" si="157"/>
        <v>0</v>
      </c>
      <c r="CF887" s="33">
        <f t="shared" si="158"/>
        <v>0</v>
      </c>
      <c r="CG887" s="34">
        <f t="shared" si="159"/>
        <v>0</v>
      </c>
      <c r="CH887" s="33">
        <f t="shared" si="160"/>
        <v>0</v>
      </c>
    </row>
    <row r="888" spans="1:86" ht="15" customHeight="1" x14ac:dyDescent="0.25">
      <c r="A888" s="53">
        <v>0</v>
      </c>
      <c r="B888" s="52">
        <v>0</v>
      </c>
      <c r="C888" s="51">
        <v>0</v>
      </c>
      <c r="D888" s="51">
        <v>0</v>
      </c>
      <c r="E888" s="50">
        <v>0</v>
      </c>
      <c r="F888" s="48">
        <v>0</v>
      </c>
      <c r="G888" s="48">
        <v>0</v>
      </c>
      <c r="H888" s="48">
        <v>0</v>
      </c>
      <c r="I888" s="48">
        <v>0</v>
      </c>
      <c r="J888" s="48">
        <v>0</v>
      </c>
      <c r="K888" s="48">
        <v>0</v>
      </c>
      <c r="L888" s="48">
        <v>0</v>
      </c>
      <c r="M888" s="48">
        <v>0</v>
      </c>
      <c r="N888" s="48">
        <v>0</v>
      </c>
      <c r="O888" s="48">
        <f t="shared" si="153"/>
        <v>0</v>
      </c>
      <c r="P888" s="48">
        <f t="shared" si="154"/>
        <v>0</v>
      </c>
      <c r="Q888" s="48">
        <v>0</v>
      </c>
      <c r="R888" s="48">
        <v>0</v>
      </c>
      <c r="S888" s="48">
        <v>0</v>
      </c>
      <c r="T888" s="48">
        <v>0</v>
      </c>
      <c r="U888" s="48">
        <v>0</v>
      </c>
      <c r="V888" s="48">
        <v>0</v>
      </c>
      <c r="W888" s="48">
        <v>0</v>
      </c>
      <c r="X888" s="48">
        <v>0</v>
      </c>
      <c r="Y888" s="48">
        <v>0</v>
      </c>
      <c r="Z888" s="48">
        <v>0</v>
      </c>
      <c r="AA888" s="49">
        <f t="shared" si="155"/>
        <v>0</v>
      </c>
      <c r="AB888" s="49">
        <f t="shared" si="156"/>
        <v>0</v>
      </c>
      <c r="AC888" s="49">
        <v>0</v>
      </c>
      <c r="AD888" s="49">
        <v>0</v>
      </c>
      <c r="AE888" s="49">
        <v>0</v>
      </c>
      <c r="AF888" s="49">
        <v>0</v>
      </c>
      <c r="AG888" s="49">
        <v>0</v>
      </c>
      <c r="AH888" s="49">
        <v>0</v>
      </c>
      <c r="AI888" s="49">
        <v>0</v>
      </c>
      <c r="AJ888" s="49">
        <v>0</v>
      </c>
      <c r="AK888" s="49">
        <v>0</v>
      </c>
      <c r="AL888" s="49">
        <v>0</v>
      </c>
      <c r="AM888" s="49">
        <v>0</v>
      </c>
      <c r="AN888" s="49">
        <v>0</v>
      </c>
      <c r="AO888" s="49">
        <v>0</v>
      </c>
      <c r="AP888" s="49">
        <v>0</v>
      </c>
      <c r="AQ888" s="47">
        <v>0</v>
      </c>
      <c r="AR888" s="48">
        <v>0</v>
      </c>
      <c r="AT888" s="46">
        <v>0</v>
      </c>
      <c r="AU888" s="45">
        <v>0</v>
      </c>
      <c r="AV888" s="44">
        <v>0</v>
      </c>
      <c r="AW888" s="43">
        <v>0</v>
      </c>
      <c r="AX888" s="42">
        <v>0</v>
      </c>
      <c r="AY888" s="41">
        <v>0</v>
      </c>
      <c r="AZ888" s="40"/>
      <c r="BA888" s="40"/>
      <c r="BB888" s="40"/>
      <c r="BC888" s="40"/>
      <c r="BD888" s="40"/>
      <c r="BE888" s="40"/>
      <c r="BF888" s="39">
        <v>0</v>
      </c>
      <c r="BG888" s="38">
        <v>0</v>
      </c>
      <c r="BK888" s="37"/>
      <c r="BL888" s="37"/>
      <c r="BM888" s="37"/>
      <c r="BN888" s="32"/>
      <c r="BP888" s="36"/>
      <c r="BQ888" s="36"/>
      <c r="BR888" s="36"/>
      <c r="CE888" s="35">
        <f t="shared" si="157"/>
        <v>0</v>
      </c>
      <c r="CF888" s="33">
        <f t="shared" si="158"/>
        <v>0</v>
      </c>
      <c r="CG888" s="34">
        <f t="shared" si="159"/>
        <v>0</v>
      </c>
      <c r="CH888" s="33">
        <f t="shared" si="160"/>
        <v>0</v>
      </c>
    </row>
    <row r="889" spans="1:86" ht="15" customHeight="1" x14ac:dyDescent="0.25">
      <c r="A889" s="53">
        <v>0</v>
      </c>
      <c r="B889" s="52">
        <v>0</v>
      </c>
      <c r="C889" s="51">
        <v>0</v>
      </c>
      <c r="D889" s="51">
        <v>0</v>
      </c>
      <c r="E889" s="50">
        <v>0</v>
      </c>
      <c r="F889" s="48">
        <v>0</v>
      </c>
      <c r="G889" s="48">
        <v>0</v>
      </c>
      <c r="H889" s="48">
        <v>0</v>
      </c>
      <c r="I889" s="48">
        <v>0</v>
      </c>
      <c r="J889" s="48">
        <v>0</v>
      </c>
      <c r="K889" s="48">
        <v>0</v>
      </c>
      <c r="L889" s="48">
        <v>0</v>
      </c>
      <c r="M889" s="48">
        <v>0</v>
      </c>
      <c r="N889" s="48">
        <v>0</v>
      </c>
      <c r="O889" s="48">
        <f t="shared" si="153"/>
        <v>0</v>
      </c>
      <c r="P889" s="48">
        <f t="shared" si="154"/>
        <v>0</v>
      </c>
      <c r="Q889" s="48">
        <v>0</v>
      </c>
      <c r="R889" s="48">
        <v>0</v>
      </c>
      <c r="S889" s="48">
        <v>0</v>
      </c>
      <c r="T889" s="48">
        <v>0</v>
      </c>
      <c r="U889" s="48">
        <v>0</v>
      </c>
      <c r="V889" s="48">
        <v>0</v>
      </c>
      <c r="W889" s="48">
        <v>0</v>
      </c>
      <c r="X889" s="48">
        <v>0</v>
      </c>
      <c r="Y889" s="48">
        <v>0</v>
      </c>
      <c r="Z889" s="48">
        <v>0</v>
      </c>
      <c r="AA889" s="49">
        <f t="shared" si="155"/>
        <v>0</v>
      </c>
      <c r="AB889" s="49">
        <f t="shared" si="156"/>
        <v>0</v>
      </c>
      <c r="AC889" s="49">
        <v>0</v>
      </c>
      <c r="AD889" s="49">
        <v>0</v>
      </c>
      <c r="AE889" s="49">
        <v>0</v>
      </c>
      <c r="AF889" s="49">
        <v>0</v>
      </c>
      <c r="AG889" s="49">
        <v>0</v>
      </c>
      <c r="AH889" s="49">
        <v>0</v>
      </c>
      <c r="AI889" s="49">
        <v>0</v>
      </c>
      <c r="AJ889" s="49">
        <v>0</v>
      </c>
      <c r="AK889" s="49">
        <v>0</v>
      </c>
      <c r="AL889" s="49">
        <v>0</v>
      </c>
      <c r="AM889" s="49">
        <v>0</v>
      </c>
      <c r="AN889" s="49">
        <v>0</v>
      </c>
      <c r="AO889" s="49">
        <v>0</v>
      </c>
      <c r="AP889" s="49">
        <v>0</v>
      </c>
      <c r="AQ889" s="47">
        <v>0</v>
      </c>
      <c r="AR889" s="48">
        <v>0</v>
      </c>
      <c r="AT889" s="46">
        <v>0</v>
      </c>
      <c r="AU889" s="45">
        <v>0</v>
      </c>
      <c r="AV889" s="44">
        <v>0</v>
      </c>
      <c r="AW889" s="43">
        <v>0</v>
      </c>
      <c r="AX889" s="42">
        <v>0</v>
      </c>
      <c r="AY889" s="41">
        <v>0</v>
      </c>
      <c r="AZ889" s="40"/>
      <c r="BA889" s="40"/>
      <c r="BB889" s="40"/>
      <c r="BC889" s="40"/>
      <c r="BD889" s="40"/>
      <c r="BE889" s="40"/>
      <c r="BF889" s="39">
        <v>0</v>
      </c>
      <c r="BG889" s="38">
        <v>0</v>
      </c>
      <c r="BK889" s="37"/>
      <c r="BL889" s="37"/>
      <c r="BM889" s="37"/>
      <c r="BN889" s="32"/>
      <c r="BP889" s="36"/>
      <c r="BQ889" s="36"/>
      <c r="BR889" s="36"/>
      <c r="CE889" s="35">
        <f t="shared" si="157"/>
        <v>0</v>
      </c>
      <c r="CF889" s="33">
        <f t="shared" si="158"/>
        <v>0</v>
      </c>
      <c r="CG889" s="34">
        <f t="shared" si="159"/>
        <v>0</v>
      </c>
      <c r="CH889" s="33">
        <f t="shared" si="160"/>
        <v>0</v>
      </c>
    </row>
    <row r="890" spans="1:86" ht="15" customHeight="1" x14ac:dyDescent="0.25">
      <c r="A890" s="53">
        <v>0</v>
      </c>
      <c r="B890" s="52">
        <v>0</v>
      </c>
      <c r="C890" s="51">
        <v>0</v>
      </c>
      <c r="D890" s="51">
        <v>0</v>
      </c>
      <c r="E890" s="50">
        <v>0</v>
      </c>
      <c r="F890" s="48">
        <v>0</v>
      </c>
      <c r="G890" s="48">
        <v>0</v>
      </c>
      <c r="H890" s="48">
        <v>0</v>
      </c>
      <c r="I890" s="48">
        <v>0</v>
      </c>
      <c r="J890" s="48">
        <v>0</v>
      </c>
      <c r="K890" s="48">
        <v>0</v>
      </c>
      <c r="L890" s="48">
        <v>0</v>
      </c>
      <c r="M890" s="48">
        <v>0</v>
      </c>
      <c r="N890" s="48">
        <v>0</v>
      </c>
      <c r="O890" s="48">
        <f t="shared" si="153"/>
        <v>0</v>
      </c>
      <c r="P890" s="48">
        <f t="shared" si="154"/>
        <v>0</v>
      </c>
      <c r="Q890" s="48">
        <v>0</v>
      </c>
      <c r="R890" s="48">
        <v>0</v>
      </c>
      <c r="S890" s="48">
        <v>0</v>
      </c>
      <c r="T890" s="48">
        <v>0</v>
      </c>
      <c r="U890" s="48">
        <v>0</v>
      </c>
      <c r="V890" s="48">
        <v>0</v>
      </c>
      <c r="W890" s="48">
        <v>0</v>
      </c>
      <c r="X890" s="48">
        <v>0</v>
      </c>
      <c r="Y890" s="48">
        <v>0</v>
      </c>
      <c r="Z890" s="48">
        <v>0</v>
      </c>
      <c r="AA890" s="49">
        <f t="shared" si="155"/>
        <v>0</v>
      </c>
      <c r="AB890" s="49">
        <f t="shared" si="156"/>
        <v>0</v>
      </c>
      <c r="AC890" s="49">
        <v>0</v>
      </c>
      <c r="AD890" s="49">
        <v>0</v>
      </c>
      <c r="AE890" s="49">
        <v>0</v>
      </c>
      <c r="AF890" s="49">
        <v>0</v>
      </c>
      <c r="AG890" s="49">
        <v>0</v>
      </c>
      <c r="AH890" s="49">
        <v>0</v>
      </c>
      <c r="AI890" s="49">
        <v>0</v>
      </c>
      <c r="AJ890" s="49">
        <v>0</v>
      </c>
      <c r="AK890" s="49">
        <v>0</v>
      </c>
      <c r="AL890" s="49">
        <v>0</v>
      </c>
      <c r="AM890" s="49">
        <v>0</v>
      </c>
      <c r="AN890" s="49">
        <v>0</v>
      </c>
      <c r="AO890" s="49">
        <v>0</v>
      </c>
      <c r="AP890" s="49">
        <v>0</v>
      </c>
      <c r="AQ890" s="47">
        <v>0</v>
      </c>
      <c r="AR890" s="48">
        <v>0</v>
      </c>
      <c r="AT890" s="46">
        <v>0</v>
      </c>
      <c r="AU890" s="45">
        <v>0</v>
      </c>
      <c r="AV890" s="44">
        <v>0</v>
      </c>
      <c r="AW890" s="43">
        <v>0</v>
      </c>
      <c r="AX890" s="42">
        <v>0</v>
      </c>
      <c r="AY890" s="41">
        <v>0</v>
      </c>
      <c r="AZ890" s="40"/>
      <c r="BA890" s="40"/>
      <c r="BB890" s="40"/>
      <c r="BC890" s="40"/>
      <c r="BD890" s="40"/>
      <c r="BE890" s="40"/>
      <c r="BF890" s="39">
        <v>0</v>
      </c>
      <c r="BG890" s="38">
        <v>0</v>
      </c>
      <c r="BK890" s="37"/>
      <c r="BL890" s="37"/>
      <c r="BM890" s="37"/>
      <c r="BN890" s="32"/>
      <c r="BP890" s="36"/>
      <c r="BQ890" s="36"/>
      <c r="BR890" s="36"/>
      <c r="CE890" s="35">
        <f t="shared" si="157"/>
        <v>0</v>
      </c>
      <c r="CF890" s="33">
        <f t="shared" si="158"/>
        <v>0</v>
      </c>
      <c r="CG890" s="34">
        <f t="shared" si="159"/>
        <v>0</v>
      </c>
      <c r="CH890" s="33">
        <f t="shared" si="160"/>
        <v>0</v>
      </c>
    </row>
    <row r="891" spans="1:86" ht="15" customHeight="1" x14ac:dyDescent="0.25">
      <c r="A891" s="53">
        <v>0</v>
      </c>
      <c r="B891" s="52">
        <v>0</v>
      </c>
      <c r="C891" s="51">
        <v>0</v>
      </c>
      <c r="D891" s="51">
        <v>0</v>
      </c>
      <c r="E891" s="50">
        <v>0</v>
      </c>
      <c r="F891" s="48">
        <v>0</v>
      </c>
      <c r="G891" s="48">
        <v>0</v>
      </c>
      <c r="H891" s="48">
        <v>0</v>
      </c>
      <c r="I891" s="48">
        <v>0</v>
      </c>
      <c r="J891" s="48">
        <v>0</v>
      </c>
      <c r="K891" s="48">
        <v>0</v>
      </c>
      <c r="L891" s="48">
        <v>0</v>
      </c>
      <c r="M891" s="48">
        <v>0</v>
      </c>
      <c r="N891" s="48">
        <v>0</v>
      </c>
      <c r="O891" s="48">
        <f t="shared" si="153"/>
        <v>0</v>
      </c>
      <c r="P891" s="48">
        <f t="shared" si="154"/>
        <v>0</v>
      </c>
      <c r="Q891" s="48">
        <v>0</v>
      </c>
      <c r="R891" s="48">
        <v>0</v>
      </c>
      <c r="S891" s="48">
        <v>0</v>
      </c>
      <c r="T891" s="48">
        <v>0</v>
      </c>
      <c r="U891" s="48">
        <v>0</v>
      </c>
      <c r="V891" s="48">
        <v>0</v>
      </c>
      <c r="W891" s="48">
        <v>0</v>
      </c>
      <c r="X891" s="48">
        <v>0</v>
      </c>
      <c r="Y891" s="48">
        <v>0</v>
      </c>
      <c r="Z891" s="48">
        <v>0</v>
      </c>
      <c r="AA891" s="49">
        <f t="shared" si="155"/>
        <v>0</v>
      </c>
      <c r="AB891" s="49">
        <f t="shared" si="156"/>
        <v>0</v>
      </c>
      <c r="AC891" s="49">
        <v>0</v>
      </c>
      <c r="AD891" s="49">
        <v>0</v>
      </c>
      <c r="AE891" s="49">
        <v>0</v>
      </c>
      <c r="AF891" s="49">
        <v>0</v>
      </c>
      <c r="AG891" s="49">
        <v>0</v>
      </c>
      <c r="AH891" s="49">
        <v>0</v>
      </c>
      <c r="AI891" s="49">
        <v>0</v>
      </c>
      <c r="AJ891" s="49">
        <v>0</v>
      </c>
      <c r="AK891" s="49">
        <v>0</v>
      </c>
      <c r="AL891" s="49">
        <v>0</v>
      </c>
      <c r="AM891" s="49">
        <v>0</v>
      </c>
      <c r="AN891" s="49">
        <v>0</v>
      </c>
      <c r="AO891" s="49">
        <v>0</v>
      </c>
      <c r="AP891" s="49">
        <v>0</v>
      </c>
      <c r="AQ891" s="47">
        <v>0</v>
      </c>
      <c r="AR891" s="48">
        <v>0</v>
      </c>
      <c r="AT891" s="46">
        <v>0</v>
      </c>
      <c r="AU891" s="45">
        <v>0</v>
      </c>
      <c r="AV891" s="44">
        <v>0</v>
      </c>
      <c r="AW891" s="43">
        <v>0</v>
      </c>
      <c r="AX891" s="42">
        <v>0</v>
      </c>
      <c r="AY891" s="41">
        <v>0</v>
      </c>
      <c r="AZ891" s="40"/>
      <c r="BA891" s="40"/>
      <c r="BB891" s="40"/>
      <c r="BC891" s="40"/>
      <c r="BD891" s="40"/>
      <c r="BE891" s="40"/>
      <c r="BF891" s="39">
        <v>0</v>
      </c>
      <c r="BG891" s="38">
        <v>0</v>
      </c>
      <c r="BK891" s="37"/>
      <c r="BL891" s="37"/>
      <c r="BM891" s="37"/>
      <c r="BN891" s="32"/>
      <c r="BP891" s="36"/>
      <c r="BQ891" s="36"/>
      <c r="BR891" s="36"/>
      <c r="CE891" s="35">
        <f t="shared" si="157"/>
        <v>0</v>
      </c>
      <c r="CF891" s="33">
        <f t="shared" si="158"/>
        <v>0</v>
      </c>
      <c r="CG891" s="34">
        <f t="shared" si="159"/>
        <v>0</v>
      </c>
      <c r="CH891" s="33">
        <f t="shared" si="160"/>
        <v>0</v>
      </c>
    </row>
    <row r="892" spans="1:86" ht="15" customHeight="1" x14ac:dyDescent="0.25">
      <c r="A892" s="53">
        <v>0</v>
      </c>
      <c r="B892" s="52">
        <v>0</v>
      </c>
      <c r="C892" s="51">
        <v>0</v>
      </c>
      <c r="D892" s="51">
        <v>0</v>
      </c>
      <c r="E892" s="50">
        <v>0</v>
      </c>
      <c r="F892" s="48">
        <v>0</v>
      </c>
      <c r="G892" s="48">
        <v>0</v>
      </c>
      <c r="H892" s="48">
        <v>0</v>
      </c>
      <c r="I892" s="48">
        <v>0</v>
      </c>
      <c r="J892" s="48">
        <v>0</v>
      </c>
      <c r="K892" s="48">
        <v>0</v>
      </c>
      <c r="L892" s="48">
        <v>0</v>
      </c>
      <c r="M892" s="48">
        <v>0</v>
      </c>
      <c r="N892" s="48">
        <v>0</v>
      </c>
      <c r="O892" s="48">
        <f t="shared" si="153"/>
        <v>0</v>
      </c>
      <c r="P892" s="48">
        <f t="shared" si="154"/>
        <v>0</v>
      </c>
      <c r="Q892" s="48">
        <v>0</v>
      </c>
      <c r="R892" s="48">
        <v>0</v>
      </c>
      <c r="S892" s="48">
        <v>0</v>
      </c>
      <c r="T892" s="48">
        <v>0</v>
      </c>
      <c r="U892" s="48">
        <v>0</v>
      </c>
      <c r="V892" s="48">
        <v>0</v>
      </c>
      <c r="W892" s="48">
        <v>0</v>
      </c>
      <c r="X892" s="48">
        <v>0</v>
      </c>
      <c r="Y892" s="48">
        <v>0</v>
      </c>
      <c r="Z892" s="48">
        <v>0</v>
      </c>
      <c r="AA892" s="49">
        <f t="shared" si="155"/>
        <v>0</v>
      </c>
      <c r="AB892" s="49">
        <f t="shared" si="156"/>
        <v>0</v>
      </c>
      <c r="AC892" s="49">
        <v>0</v>
      </c>
      <c r="AD892" s="49">
        <v>0</v>
      </c>
      <c r="AE892" s="49">
        <v>0</v>
      </c>
      <c r="AF892" s="49">
        <v>0</v>
      </c>
      <c r="AG892" s="49">
        <v>0</v>
      </c>
      <c r="AH892" s="49">
        <v>0</v>
      </c>
      <c r="AI892" s="49">
        <v>0</v>
      </c>
      <c r="AJ892" s="49">
        <v>0</v>
      </c>
      <c r="AK892" s="49">
        <v>0</v>
      </c>
      <c r="AL892" s="49">
        <v>0</v>
      </c>
      <c r="AM892" s="49">
        <v>0</v>
      </c>
      <c r="AN892" s="49">
        <v>0</v>
      </c>
      <c r="AO892" s="49">
        <v>0</v>
      </c>
      <c r="AP892" s="49">
        <v>0</v>
      </c>
      <c r="AQ892" s="47">
        <v>0</v>
      </c>
      <c r="AR892" s="48">
        <v>0</v>
      </c>
      <c r="AT892" s="46">
        <v>0</v>
      </c>
      <c r="AU892" s="45">
        <v>0</v>
      </c>
      <c r="AV892" s="44">
        <v>0</v>
      </c>
      <c r="AW892" s="43">
        <v>0</v>
      </c>
      <c r="AX892" s="42">
        <v>0</v>
      </c>
      <c r="AY892" s="41">
        <v>0</v>
      </c>
      <c r="AZ892" s="40"/>
      <c r="BA892" s="40"/>
      <c r="BB892" s="40"/>
      <c r="BC892" s="40"/>
      <c r="BD892" s="40"/>
      <c r="BE892" s="40"/>
      <c r="BF892" s="39">
        <v>0</v>
      </c>
      <c r="BG892" s="38">
        <v>0</v>
      </c>
      <c r="BK892" s="37"/>
      <c r="BL892" s="37"/>
      <c r="BM892" s="37"/>
      <c r="BN892" s="32"/>
      <c r="BP892" s="36"/>
      <c r="BQ892" s="36"/>
      <c r="BR892" s="36"/>
      <c r="CE892" s="35">
        <f t="shared" si="157"/>
        <v>0</v>
      </c>
      <c r="CF892" s="33">
        <f t="shared" si="158"/>
        <v>0</v>
      </c>
      <c r="CG892" s="34">
        <f t="shared" si="159"/>
        <v>0</v>
      </c>
      <c r="CH892" s="33">
        <f t="shared" si="160"/>
        <v>0</v>
      </c>
    </row>
    <row r="893" spans="1:86" ht="15" customHeight="1" x14ac:dyDescent="0.25">
      <c r="A893" s="53">
        <v>0</v>
      </c>
      <c r="B893" s="52">
        <v>0</v>
      </c>
      <c r="C893" s="51">
        <v>0</v>
      </c>
      <c r="D893" s="51">
        <v>0</v>
      </c>
      <c r="E893" s="50">
        <v>0</v>
      </c>
      <c r="F893" s="48">
        <v>0</v>
      </c>
      <c r="G893" s="48">
        <v>0</v>
      </c>
      <c r="H893" s="48">
        <v>0</v>
      </c>
      <c r="I893" s="48">
        <v>0</v>
      </c>
      <c r="J893" s="48">
        <v>0</v>
      </c>
      <c r="K893" s="48">
        <v>0</v>
      </c>
      <c r="L893" s="48">
        <v>0</v>
      </c>
      <c r="M893" s="48">
        <v>0</v>
      </c>
      <c r="N893" s="48">
        <v>0</v>
      </c>
      <c r="O893" s="48">
        <f t="shared" si="153"/>
        <v>0</v>
      </c>
      <c r="P893" s="48">
        <f t="shared" si="154"/>
        <v>0</v>
      </c>
      <c r="Q893" s="48">
        <v>0</v>
      </c>
      <c r="R893" s="48">
        <v>0</v>
      </c>
      <c r="S893" s="48">
        <v>0</v>
      </c>
      <c r="T893" s="48">
        <v>0</v>
      </c>
      <c r="U893" s="48">
        <v>0</v>
      </c>
      <c r="V893" s="48">
        <v>0</v>
      </c>
      <c r="W893" s="48">
        <v>0</v>
      </c>
      <c r="X893" s="48">
        <v>0</v>
      </c>
      <c r="Y893" s="48">
        <v>0</v>
      </c>
      <c r="Z893" s="48">
        <v>0</v>
      </c>
      <c r="AA893" s="49">
        <f t="shared" si="155"/>
        <v>0</v>
      </c>
      <c r="AB893" s="49">
        <f t="shared" si="156"/>
        <v>0</v>
      </c>
      <c r="AC893" s="49">
        <v>0</v>
      </c>
      <c r="AD893" s="49">
        <v>0</v>
      </c>
      <c r="AE893" s="49">
        <v>0</v>
      </c>
      <c r="AF893" s="49">
        <v>0</v>
      </c>
      <c r="AG893" s="49">
        <v>0</v>
      </c>
      <c r="AH893" s="49">
        <v>0</v>
      </c>
      <c r="AI893" s="49">
        <v>0</v>
      </c>
      <c r="AJ893" s="49">
        <v>0</v>
      </c>
      <c r="AK893" s="49">
        <v>0</v>
      </c>
      <c r="AL893" s="49">
        <v>0</v>
      </c>
      <c r="AM893" s="49">
        <v>0</v>
      </c>
      <c r="AN893" s="49">
        <v>0</v>
      </c>
      <c r="AO893" s="49">
        <v>0</v>
      </c>
      <c r="AP893" s="49">
        <v>0</v>
      </c>
      <c r="AQ893" s="47">
        <v>0</v>
      </c>
      <c r="AR893" s="48">
        <v>0</v>
      </c>
      <c r="AT893" s="46">
        <v>0</v>
      </c>
      <c r="AU893" s="45">
        <v>0</v>
      </c>
      <c r="AV893" s="44">
        <v>0</v>
      </c>
      <c r="AW893" s="43">
        <v>0</v>
      </c>
      <c r="AX893" s="42">
        <v>0</v>
      </c>
      <c r="AY893" s="41">
        <v>0</v>
      </c>
      <c r="AZ893" s="40"/>
      <c r="BA893" s="40"/>
      <c r="BB893" s="40"/>
      <c r="BC893" s="40"/>
      <c r="BD893" s="40"/>
      <c r="BE893" s="40"/>
      <c r="BF893" s="39">
        <v>0</v>
      </c>
      <c r="BG893" s="38">
        <v>0</v>
      </c>
      <c r="BK893" s="37"/>
      <c r="BL893" s="37"/>
      <c r="BM893" s="37"/>
      <c r="BN893" s="32"/>
      <c r="BP893" s="36"/>
      <c r="BQ893" s="36"/>
      <c r="BR893" s="36"/>
      <c r="CE893" s="35">
        <f t="shared" si="157"/>
        <v>0</v>
      </c>
      <c r="CF893" s="33">
        <f t="shared" si="158"/>
        <v>0</v>
      </c>
      <c r="CG893" s="34">
        <f t="shared" si="159"/>
        <v>0</v>
      </c>
      <c r="CH893" s="33">
        <f t="shared" si="160"/>
        <v>0</v>
      </c>
    </row>
    <row r="894" spans="1:86" ht="15" customHeight="1" x14ac:dyDescent="0.25">
      <c r="A894" s="53">
        <v>0</v>
      </c>
      <c r="B894" s="52">
        <v>0</v>
      </c>
      <c r="C894" s="51">
        <v>0</v>
      </c>
      <c r="D894" s="51">
        <v>0</v>
      </c>
      <c r="E894" s="50">
        <v>0</v>
      </c>
      <c r="F894" s="48">
        <v>0</v>
      </c>
      <c r="G894" s="48">
        <v>0</v>
      </c>
      <c r="H894" s="48">
        <v>0</v>
      </c>
      <c r="I894" s="48">
        <v>0</v>
      </c>
      <c r="J894" s="48">
        <v>0</v>
      </c>
      <c r="K894" s="48">
        <v>0</v>
      </c>
      <c r="L894" s="48">
        <v>0</v>
      </c>
      <c r="M894" s="48">
        <v>0</v>
      </c>
      <c r="N894" s="48">
        <v>0</v>
      </c>
      <c r="O894" s="48">
        <f t="shared" si="153"/>
        <v>0</v>
      </c>
      <c r="P894" s="48">
        <f t="shared" si="154"/>
        <v>0</v>
      </c>
      <c r="Q894" s="48">
        <v>0</v>
      </c>
      <c r="R894" s="48">
        <v>0</v>
      </c>
      <c r="S894" s="48">
        <v>0</v>
      </c>
      <c r="T894" s="48">
        <v>0</v>
      </c>
      <c r="U894" s="48">
        <v>0</v>
      </c>
      <c r="V894" s="48">
        <v>0</v>
      </c>
      <c r="W894" s="48">
        <v>0</v>
      </c>
      <c r="X894" s="48">
        <v>0</v>
      </c>
      <c r="Y894" s="48">
        <v>0</v>
      </c>
      <c r="Z894" s="48">
        <v>0</v>
      </c>
      <c r="AA894" s="49">
        <f t="shared" si="155"/>
        <v>0</v>
      </c>
      <c r="AB894" s="49">
        <f t="shared" si="156"/>
        <v>0</v>
      </c>
      <c r="AC894" s="49">
        <v>0</v>
      </c>
      <c r="AD894" s="49">
        <v>0</v>
      </c>
      <c r="AE894" s="49">
        <v>0</v>
      </c>
      <c r="AF894" s="49">
        <v>0</v>
      </c>
      <c r="AG894" s="49">
        <v>0</v>
      </c>
      <c r="AH894" s="49">
        <v>0</v>
      </c>
      <c r="AI894" s="49">
        <v>0</v>
      </c>
      <c r="AJ894" s="49">
        <v>0</v>
      </c>
      <c r="AK894" s="49">
        <v>0</v>
      </c>
      <c r="AL894" s="49">
        <v>0</v>
      </c>
      <c r="AM894" s="49">
        <v>0</v>
      </c>
      <c r="AN894" s="49">
        <v>0</v>
      </c>
      <c r="AO894" s="49">
        <v>0</v>
      </c>
      <c r="AP894" s="49">
        <v>0</v>
      </c>
      <c r="AQ894" s="47">
        <v>0</v>
      </c>
      <c r="AR894" s="48">
        <v>0</v>
      </c>
      <c r="AT894" s="46">
        <v>0</v>
      </c>
      <c r="AU894" s="45">
        <v>0</v>
      </c>
      <c r="AV894" s="44">
        <v>0</v>
      </c>
      <c r="AW894" s="43">
        <v>0</v>
      </c>
      <c r="AX894" s="42">
        <v>0</v>
      </c>
      <c r="AY894" s="41">
        <v>0</v>
      </c>
      <c r="AZ894" s="40"/>
      <c r="BA894" s="40"/>
      <c r="BB894" s="40"/>
      <c r="BC894" s="40"/>
      <c r="BD894" s="40"/>
      <c r="BE894" s="40"/>
      <c r="BF894" s="39">
        <v>0</v>
      </c>
      <c r="BG894" s="38">
        <v>0</v>
      </c>
      <c r="BK894" s="37"/>
      <c r="BL894" s="37"/>
      <c r="BM894" s="37"/>
      <c r="BN894" s="32"/>
      <c r="BP894" s="36"/>
      <c r="BQ894" s="36"/>
      <c r="BR894" s="36"/>
      <c r="CE894" s="35">
        <f t="shared" si="157"/>
        <v>0</v>
      </c>
      <c r="CF894" s="33">
        <f t="shared" si="158"/>
        <v>0</v>
      </c>
      <c r="CG894" s="34">
        <f t="shared" si="159"/>
        <v>0</v>
      </c>
      <c r="CH894" s="33">
        <f t="shared" si="160"/>
        <v>0</v>
      </c>
    </row>
    <row r="895" spans="1:86" ht="15" customHeight="1" x14ac:dyDescent="0.25">
      <c r="A895" s="53">
        <v>0</v>
      </c>
      <c r="B895" s="52">
        <v>0</v>
      </c>
      <c r="C895" s="51">
        <v>0</v>
      </c>
      <c r="D895" s="51">
        <v>0</v>
      </c>
      <c r="E895" s="50">
        <v>0</v>
      </c>
      <c r="F895" s="48">
        <v>0</v>
      </c>
      <c r="G895" s="48">
        <v>0</v>
      </c>
      <c r="H895" s="48">
        <v>0</v>
      </c>
      <c r="I895" s="48">
        <v>0</v>
      </c>
      <c r="J895" s="48">
        <v>0</v>
      </c>
      <c r="K895" s="48">
        <v>0</v>
      </c>
      <c r="L895" s="48">
        <v>0</v>
      </c>
      <c r="M895" s="48">
        <v>0</v>
      </c>
      <c r="N895" s="48">
        <v>0</v>
      </c>
      <c r="O895" s="48">
        <f t="shared" si="153"/>
        <v>0</v>
      </c>
      <c r="P895" s="48">
        <f t="shared" si="154"/>
        <v>0</v>
      </c>
      <c r="Q895" s="48">
        <v>0</v>
      </c>
      <c r="R895" s="48">
        <v>0</v>
      </c>
      <c r="S895" s="48">
        <v>0</v>
      </c>
      <c r="T895" s="48">
        <v>0</v>
      </c>
      <c r="U895" s="48">
        <v>0</v>
      </c>
      <c r="V895" s="48">
        <v>0</v>
      </c>
      <c r="W895" s="48">
        <v>0</v>
      </c>
      <c r="X895" s="48">
        <v>0</v>
      </c>
      <c r="Y895" s="48">
        <v>0</v>
      </c>
      <c r="Z895" s="48">
        <v>0</v>
      </c>
      <c r="AA895" s="49">
        <f t="shared" si="155"/>
        <v>0</v>
      </c>
      <c r="AB895" s="49">
        <f t="shared" si="156"/>
        <v>0</v>
      </c>
      <c r="AC895" s="49">
        <v>0</v>
      </c>
      <c r="AD895" s="49">
        <v>0</v>
      </c>
      <c r="AE895" s="49">
        <v>0</v>
      </c>
      <c r="AF895" s="49">
        <v>0</v>
      </c>
      <c r="AG895" s="49">
        <v>0</v>
      </c>
      <c r="AH895" s="49">
        <v>0</v>
      </c>
      <c r="AI895" s="49">
        <v>0</v>
      </c>
      <c r="AJ895" s="49">
        <v>0</v>
      </c>
      <c r="AK895" s="49">
        <v>0</v>
      </c>
      <c r="AL895" s="49">
        <v>0</v>
      </c>
      <c r="AM895" s="49">
        <v>0</v>
      </c>
      <c r="AN895" s="49">
        <v>0</v>
      </c>
      <c r="AO895" s="49">
        <v>0</v>
      </c>
      <c r="AP895" s="49">
        <v>0</v>
      </c>
      <c r="AQ895" s="47">
        <v>0</v>
      </c>
      <c r="AR895" s="48">
        <v>0</v>
      </c>
      <c r="AT895" s="46">
        <v>0</v>
      </c>
      <c r="AU895" s="45">
        <v>0</v>
      </c>
      <c r="AV895" s="44">
        <v>0</v>
      </c>
      <c r="AW895" s="43">
        <v>0</v>
      </c>
      <c r="AX895" s="42">
        <v>0</v>
      </c>
      <c r="AY895" s="41">
        <v>0</v>
      </c>
      <c r="AZ895" s="40"/>
      <c r="BA895" s="40"/>
      <c r="BB895" s="40"/>
      <c r="BC895" s="40"/>
      <c r="BD895" s="40"/>
      <c r="BE895" s="40"/>
      <c r="BF895" s="39">
        <v>0</v>
      </c>
      <c r="BG895" s="38">
        <v>0</v>
      </c>
      <c r="BK895" s="37"/>
      <c r="BL895" s="37"/>
      <c r="BM895" s="37"/>
      <c r="BN895" s="32"/>
      <c r="BP895" s="36"/>
      <c r="BQ895" s="36"/>
      <c r="BR895" s="36"/>
      <c r="CE895" s="35">
        <f t="shared" si="157"/>
        <v>0</v>
      </c>
      <c r="CF895" s="33">
        <f t="shared" si="158"/>
        <v>0</v>
      </c>
      <c r="CG895" s="34">
        <f t="shared" si="159"/>
        <v>0</v>
      </c>
      <c r="CH895" s="33">
        <f t="shared" si="160"/>
        <v>0</v>
      </c>
    </row>
    <row r="896" spans="1:86" ht="15" customHeight="1" x14ac:dyDescent="0.25">
      <c r="A896" s="53">
        <v>0</v>
      </c>
      <c r="B896" s="52">
        <v>0</v>
      </c>
      <c r="C896" s="51">
        <v>0</v>
      </c>
      <c r="D896" s="51">
        <v>0</v>
      </c>
      <c r="E896" s="50">
        <v>0</v>
      </c>
      <c r="F896" s="48">
        <v>0</v>
      </c>
      <c r="G896" s="48">
        <v>0</v>
      </c>
      <c r="H896" s="48">
        <v>0</v>
      </c>
      <c r="I896" s="48">
        <v>0</v>
      </c>
      <c r="J896" s="48">
        <v>0</v>
      </c>
      <c r="K896" s="48">
        <v>0</v>
      </c>
      <c r="L896" s="48">
        <v>0</v>
      </c>
      <c r="M896" s="48">
        <v>0</v>
      </c>
      <c r="N896" s="48">
        <v>0</v>
      </c>
      <c r="O896" s="48">
        <f t="shared" si="153"/>
        <v>0</v>
      </c>
      <c r="P896" s="48">
        <f t="shared" si="154"/>
        <v>0</v>
      </c>
      <c r="Q896" s="48">
        <v>0</v>
      </c>
      <c r="R896" s="48">
        <v>0</v>
      </c>
      <c r="S896" s="48">
        <v>0</v>
      </c>
      <c r="T896" s="48">
        <v>0</v>
      </c>
      <c r="U896" s="48">
        <v>0</v>
      </c>
      <c r="V896" s="48">
        <v>0</v>
      </c>
      <c r="W896" s="48">
        <v>0</v>
      </c>
      <c r="X896" s="48">
        <v>0</v>
      </c>
      <c r="Y896" s="48">
        <v>0</v>
      </c>
      <c r="Z896" s="48">
        <v>0</v>
      </c>
      <c r="AA896" s="49">
        <f t="shared" si="155"/>
        <v>0</v>
      </c>
      <c r="AB896" s="49">
        <f t="shared" si="156"/>
        <v>0</v>
      </c>
      <c r="AC896" s="49">
        <v>0</v>
      </c>
      <c r="AD896" s="49">
        <v>0</v>
      </c>
      <c r="AE896" s="49">
        <v>0</v>
      </c>
      <c r="AF896" s="49">
        <v>0</v>
      </c>
      <c r="AG896" s="49">
        <v>0</v>
      </c>
      <c r="AH896" s="49">
        <v>0</v>
      </c>
      <c r="AI896" s="49">
        <v>0</v>
      </c>
      <c r="AJ896" s="49">
        <v>0</v>
      </c>
      <c r="AK896" s="49">
        <v>0</v>
      </c>
      <c r="AL896" s="49">
        <v>0</v>
      </c>
      <c r="AM896" s="49">
        <v>0</v>
      </c>
      <c r="AN896" s="49">
        <v>0</v>
      </c>
      <c r="AO896" s="49">
        <v>0</v>
      </c>
      <c r="AP896" s="49">
        <v>0</v>
      </c>
      <c r="AQ896" s="47">
        <v>0</v>
      </c>
      <c r="AR896" s="48">
        <v>0</v>
      </c>
      <c r="AT896" s="46">
        <v>0</v>
      </c>
      <c r="AU896" s="45">
        <v>0</v>
      </c>
      <c r="AV896" s="44">
        <v>0</v>
      </c>
      <c r="AW896" s="43">
        <v>0</v>
      </c>
      <c r="AX896" s="42">
        <v>0</v>
      </c>
      <c r="AY896" s="41">
        <v>0</v>
      </c>
      <c r="AZ896" s="40"/>
      <c r="BA896" s="40"/>
      <c r="BB896" s="40"/>
      <c r="BC896" s="40"/>
      <c r="BD896" s="40"/>
      <c r="BE896" s="40"/>
      <c r="BF896" s="39">
        <v>0</v>
      </c>
      <c r="BG896" s="38">
        <v>0</v>
      </c>
      <c r="BK896" s="37"/>
      <c r="BL896" s="37"/>
      <c r="BM896" s="37"/>
      <c r="BN896" s="32"/>
      <c r="BP896" s="36"/>
      <c r="BQ896" s="36"/>
      <c r="BR896" s="36"/>
      <c r="CE896" s="35">
        <f t="shared" si="157"/>
        <v>0</v>
      </c>
      <c r="CF896" s="33">
        <f t="shared" si="158"/>
        <v>0</v>
      </c>
      <c r="CG896" s="34">
        <f t="shared" si="159"/>
        <v>0</v>
      </c>
      <c r="CH896" s="33">
        <f t="shared" si="160"/>
        <v>0</v>
      </c>
    </row>
    <row r="897" spans="1:86" ht="15" customHeight="1" x14ac:dyDescent="0.25">
      <c r="A897" s="53">
        <v>0</v>
      </c>
      <c r="B897" s="52">
        <v>0</v>
      </c>
      <c r="C897" s="51">
        <v>0</v>
      </c>
      <c r="D897" s="51">
        <v>0</v>
      </c>
      <c r="E897" s="50">
        <v>0</v>
      </c>
      <c r="F897" s="48">
        <v>0</v>
      </c>
      <c r="G897" s="48">
        <v>0</v>
      </c>
      <c r="H897" s="48">
        <v>0</v>
      </c>
      <c r="I897" s="48">
        <v>0</v>
      </c>
      <c r="J897" s="48">
        <v>0</v>
      </c>
      <c r="K897" s="48">
        <v>0</v>
      </c>
      <c r="L897" s="48">
        <v>0</v>
      </c>
      <c r="M897" s="48">
        <v>0</v>
      </c>
      <c r="N897" s="48">
        <v>0</v>
      </c>
      <c r="O897" s="48">
        <f t="shared" si="153"/>
        <v>0</v>
      </c>
      <c r="P897" s="48">
        <f t="shared" si="154"/>
        <v>0</v>
      </c>
      <c r="Q897" s="48">
        <v>0</v>
      </c>
      <c r="R897" s="48">
        <v>0</v>
      </c>
      <c r="S897" s="48">
        <v>0</v>
      </c>
      <c r="T897" s="48">
        <v>0</v>
      </c>
      <c r="U897" s="48">
        <v>0</v>
      </c>
      <c r="V897" s="48">
        <v>0</v>
      </c>
      <c r="W897" s="48">
        <v>0</v>
      </c>
      <c r="X897" s="48">
        <v>0</v>
      </c>
      <c r="Y897" s="48">
        <v>0</v>
      </c>
      <c r="Z897" s="48">
        <v>0</v>
      </c>
      <c r="AA897" s="49">
        <f t="shared" si="155"/>
        <v>0</v>
      </c>
      <c r="AB897" s="49">
        <f t="shared" si="156"/>
        <v>0</v>
      </c>
      <c r="AC897" s="49">
        <v>0</v>
      </c>
      <c r="AD897" s="49">
        <v>0</v>
      </c>
      <c r="AE897" s="49">
        <v>0</v>
      </c>
      <c r="AF897" s="49">
        <v>0</v>
      </c>
      <c r="AG897" s="49">
        <v>0</v>
      </c>
      <c r="AH897" s="49">
        <v>0</v>
      </c>
      <c r="AI897" s="49">
        <v>0</v>
      </c>
      <c r="AJ897" s="49">
        <v>0</v>
      </c>
      <c r="AK897" s="49">
        <v>0</v>
      </c>
      <c r="AL897" s="49">
        <v>0</v>
      </c>
      <c r="AM897" s="49">
        <v>0</v>
      </c>
      <c r="AN897" s="49">
        <v>0</v>
      </c>
      <c r="AO897" s="49">
        <v>0</v>
      </c>
      <c r="AP897" s="49">
        <v>0</v>
      </c>
      <c r="AQ897" s="47">
        <v>0</v>
      </c>
      <c r="AR897" s="48">
        <v>0</v>
      </c>
      <c r="AT897" s="46">
        <v>0</v>
      </c>
      <c r="AU897" s="45">
        <v>0</v>
      </c>
      <c r="AV897" s="44">
        <v>0</v>
      </c>
      <c r="AW897" s="43">
        <v>0</v>
      </c>
      <c r="AX897" s="42">
        <v>0</v>
      </c>
      <c r="AY897" s="41">
        <v>0</v>
      </c>
      <c r="AZ897" s="40"/>
      <c r="BA897" s="40"/>
      <c r="BB897" s="40"/>
      <c r="BC897" s="40"/>
      <c r="BD897" s="40"/>
      <c r="BE897" s="40"/>
      <c r="BF897" s="39">
        <v>0</v>
      </c>
      <c r="BG897" s="38">
        <v>0</v>
      </c>
      <c r="BK897" s="37"/>
      <c r="BL897" s="37"/>
      <c r="BM897" s="37"/>
      <c r="BN897" s="32"/>
      <c r="BP897" s="36"/>
      <c r="BQ897" s="36"/>
      <c r="BR897" s="36"/>
      <c r="CE897" s="35">
        <f t="shared" si="157"/>
        <v>0</v>
      </c>
      <c r="CF897" s="33">
        <f t="shared" si="158"/>
        <v>0</v>
      </c>
      <c r="CG897" s="34">
        <f t="shared" si="159"/>
        <v>0</v>
      </c>
      <c r="CH897" s="33">
        <f t="shared" si="160"/>
        <v>0</v>
      </c>
    </row>
    <row r="898" spans="1:86" ht="15" customHeight="1" x14ac:dyDescent="0.25">
      <c r="A898" s="53">
        <v>0</v>
      </c>
      <c r="B898" s="52">
        <v>0</v>
      </c>
      <c r="C898" s="51">
        <v>0</v>
      </c>
      <c r="D898" s="51">
        <v>0</v>
      </c>
      <c r="E898" s="50">
        <v>0</v>
      </c>
      <c r="F898" s="48">
        <v>0</v>
      </c>
      <c r="G898" s="48">
        <v>0</v>
      </c>
      <c r="H898" s="48">
        <v>0</v>
      </c>
      <c r="I898" s="48">
        <v>0</v>
      </c>
      <c r="J898" s="48">
        <v>0</v>
      </c>
      <c r="K898" s="48">
        <v>0</v>
      </c>
      <c r="L898" s="48">
        <v>0</v>
      </c>
      <c r="M898" s="48">
        <v>0</v>
      </c>
      <c r="N898" s="48">
        <v>0</v>
      </c>
      <c r="O898" s="48">
        <f t="shared" si="153"/>
        <v>0</v>
      </c>
      <c r="P898" s="48">
        <f t="shared" si="154"/>
        <v>0</v>
      </c>
      <c r="Q898" s="48">
        <v>0</v>
      </c>
      <c r="R898" s="48">
        <v>0</v>
      </c>
      <c r="S898" s="48">
        <v>0</v>
      </c>
      <c r="T898" s="48">
        <v>0</v>
      </c>
      <c r="U898" s="48">
        <v>0</v>
      </c>
      <c r="V898" s="48">
        <v>0</v>
      </c>
      <c r="W898" s="48">
        <v>0</v>
      </c>
      <c r="X898" s="48">
        <v>0</v>
      </c>
      <c r="Y898" s="48">
        <v>0</v>
      </c>
      <c r="Z898" s="48">
        <v>0</v>
      </c>
      <c r="AA898" s="49">
        <f t="shared" si="155"/>
        <v>0</v>
      </c>
      <c r="AB898" s="49">
        <f t="shared" si="156"/>
        <v>0</v>
      </c>
      <c r="AC898" s="49">
        <v>0</v>
      </c>
      <c r="AD898" s="49">
        <v>0</v>
      </c>
      <c r="AE898" s="49">
        <v>0</v>
      </c>
      <c r="AF898" s="49">
        <v>0</v>
      </c>
      <c r="AG898" s="49">
        <v>0</v>
      </c>
      <c r="AH898" s="49">
        <v>0</v>
      </c>
      <c r="AI898" s="49">
        <v>0</v>
      </c>
      <c r="AJ898" s="49">
        <v>0</v>
      </c>
      <c r="AK898" s="49">
        <v>0</v>
      </c>
      <c r="AL898" s="49">
        <v>0</v>
      </c>
      <c r="AM898" s="49">
        <v>0</v>
      </c>
      <c r="AN898" s="49">
        <v>0</v>
      </c>
      <c r="AO898" s="49">
        <v>0</v>
      </c>
      <c r="AP898" s="49">
        <v>0</v>
      </c>
      <c r="AQ898" s="47">
        <v>0</v>
      </c>
      <c r="AR898" s="48">
        <v>0</v>
      </c>
      <c r="AT898" s="46">
        <v>0</v>
      </c>
      <c r="AU898" s="45">
        <v>0</v>
      </c>
      <c r="AV898" s="44">
        <v>0</v>
      </c>
      <c r="AW898" s="43">
        <v>0</v>
      </c>
      <c r="AX898" s="42">
        <v>0</v>
      </c>
      <c r="AY898" s="41">
        <v>0</v>
      </c>
      <c r="AZ898" s="40"/>
      <c r="BA898" s="40"/>
      <c r="BB898" s="40"/>
      <c r="BC898" s="40"/>
      <c r="BD898" s="40"/>
      <c r="BE898" s="40"/>
      <c r="BF898" s="39">
        <v>0</v>
      </c>
      <c r="BG898" s="38">
        <v>0</v>
      </c>
      <c r="BK898" s="37"/>
      <c r="BL898" s="37"/>
      <c r="BM898" s="37"/>
      <c r="BN898" s="32"/>
      <c r="BP898" s="36"/>
      <c r="BQ898" s="36"/>
      <c r="BR898" s="36"/>
      <c r="CE898" s="35">
        <f t="shared" si="157"/>
        <v>0</v>
      </c>
      <c r="CF898" s="33">
        <f t="shared" si="158"/>
        <v>0</v>
      </c>
      <c r="CG898" s="34">
        <f t="shared" si="159"/>
        <v>0</v>
      </c>
      <c r="CH898" s="33">
        <f t="shared" si="160"/>
        <v>0</v>
      </c>
    </row>
    <row r="899" spans="1:86" ht="15" customHeight="1" x14ac:dyDescent="0.25">
      <c r="A899" s="66" t="s">
        <v>2418</v>
      </c>
      <c r="B899" s="75"/>
      <c r="C899" s="66"/>
      <c r="D899" s="66"/>
      <c r="E899" s="111" t="s">
        <v>2417</v>
      </c>
      <c r="F899" s="63">
        <f t="shared" ref="F899:AP899" si="161">SUM(F900:F911)</f>
        <v>0</v>
      </c>
      <c r="G899" s="63">
        <f t="shared" si="161"/>
        <v>0</v>
      </c>
      <c r="H899" s="63">
        <f t="shared" si="161"/>
        <v>0</v>
      </c>
      <c r="I899" s="63">
        <f t="shared" si="161"/>
        <v>0</v>
      </c>
      <c r="J899" s="63">
        <f t="shared" si="161"/>
        <v>0</v>
      </c>
      <c r="K899" s="63">
        <f t="shared" si="161"/>
        <v>0</v>
      </c>
      <c r="L899" s="63">
        <f t="shared" si="161"/>
        <v>0</v>
      </c>
      <c r="M899" s="63">
        <f t="shared" si="161"/>
        <v>0</v>
      </c>
      <c r="N899" s="63">
        <f t="shared" si="161"/>
        <v>0</v>
      </c>
      <c r="O899" s="63">
        <f t="shared" si="161"/>
        <v>0</v>
      </c>
      <c r="P899" s="63">
        <f t="shared" si="161"/>
        <v>0</v>
      </c>
      <c r="Q899" s="63">
        <f t="shared" si="161"/>
        <v>0</v>
      </c>
      <c r="R899" s="63">
        <f t="shared" si="161"/>
        <v>0</v>
      </c>
      <c r="S899" s="63">
        <f t="shared" si="161"/>
        <v>0</v>
      </c>
      <c r="T899" s="63">
        <f t="shared" si="161"/>
        <v>0</v>
      </c>
      <c r="U899" s="63">
        <f t="shared" si="161"/>
        <v>0</v>
      </c>
      <c r="V899" s="63">
        <f t="shared" si="161"/>
        <v>0</v>
      </c>
      <c r="W899" s="63">
        <f t="shared" si="161"/>
        <v>0</v>
      </c>
      <c r="X899" s="63">
        <f t="shared" si="161"/>
        <v>0</v>
      </c>
      <c r="Y899" s="63">
        <f t="shared" si="161"/>
        <v>0</v>
      </c>
      <c r="Z899" s="63">
        <f t="shared" si="161"/>
        <v>0</v>
      </c>
      <c r="AA899" s="63">
        <f t="shared" si="161"/>
        <v>0</v>
      </c>
      <c r="AB899" s="63">
        <f t="shared" si="161"/>
        <v>0</v>
      </c>
      <c r="AC899" s="63">
        <f t="shared" si="161"/>
        <v>0</v>
      </c>
      <c r="AD899" s="63">
        <f t="shared" si="161"/>
        <v>0</v>
      </c>
      <c r="AE899" s="63">
        <f t="shared" si="161"/>
        <v>0</v>
      </c>
      <c r="AF899" s="63">
        <f t="shared" si="161"/>
        <v>0</v>
      </c>
      <c r="AG899" s="63">
        <f t="shared" si="161"/>
        <v>0</v>
      </c>
      <c r="AH899" s="63">
        <f t="shared" si="161"/>
        <v>0</v>
      </c>
      <c r="AI899" s="63">
        <f t="shared" si="161"/>
        <v>0</v>
      </c>
      <c r="AJ899" s="63">
        <f t="shared" si="161"/>
        <v>0</v>
      </c>
      <c r="AK899" s="63">
        <f t="shared" si="161"/>
        <v>0</v>
      </c>
      <c r="AL899" s="63">
        <f t="shared" si="161"/>
        <v>0</v>
      </c>
      <c r="AM899" s="63">
        <f t="shared" si="161"/>
        <v>0</v>
      </c>
      <c r="AN899" s="63">
        <f t="shared" si="161"/>
        <v>0</v>
      </c>
      <c r="AO899" s="63">
        <f t="shared" si="161"/>
        <v>0</v>
      </c>
      <c r="AP899" s="63">
        <f t="shared" si="161"/>
        <v>0</v>
      </c>
      <c r="AQ899" s="62"/>
      <c r="AR899" s="63">
        <f>SUM(AR900:AR911)</f>
        <v>0</v>
      </c>
      <c r="AT899" s="61"/>
      <c r="AU899" s="60"/>
      <c r="AV899" s="59">
        <f>SUM(AV900:AV911)</f>
        <v>0</v>
      </c>
      <c r="AW899" s="58"/>
      <c r="AX899" s="57"/>
      <c r="AY899" s="56"/>
      <c r="AZ899" s="55"/>
      <c r="BA899" s="55"/>
      <c r="BB899" s="55"/>
      <c r="BC899" s="55"/>
      <c r="BD899" s="55"/>
      <c r="BE899" s="55"/>
      <c r="BF899" s="39">
        <v>0</v>
      </c>
      <c r="BG899" s="38">
        <v>0</v>
      </c>
      <c r="BK899" s="54"/>
      <c r="BL899" s="54"/>
      <c r="BM899" s="54"/>
      <c r="BN899" s="32"/>
      <c r="BP899" s="36"/>
      <c r="BQ899" s="36"/>
      <c r="BR899" s="36"/>
      <c r="CE899" s="35"/>
      <c r="CF899" s="33"/>
      <c r="CG899" s="34"/>
      <c r="CH899" s="33"/>
    </row>
    <row r="900" spans="1:86" ht="15" customHeight="1" x14ac:dyDescent="0.25">
      <c r="A900" s="53">
        <v>0</v>
      </c>
      <c r="B900" s="52">
        <v>0</v>
      </c>
      <c r="C900" s="51">
        <v>0</v>
      </c>
      <c r="D900" s="51">
        <v>0</v>
      </c>
      <c r="E900" s="50">
        <v>0</v>
      </c>
      <c r="F900" s="48">
        <v>0</v>
      </c>
      <c r="G900" s="48">
        <v>0</v>
      </c>
      <c r="H900" s="48">
        <v>0</v>
      </c>
      <c r="I900" s="48">
        <v>0</v>
      </c>
      <c r="J900" s="48">
        <v>0</v>
      </c>
      <c r="K900" s="48">
        <v>0</v>
      </c>
      <c r="L900" s="48">
        <v>0</v>
      </c>
      <c r="M900" s="48">
        <v>0</v>
      </c>
      <c r="N900" s="48">
        <v>0</v>
      </c>
      <c r="O900" s="48">
        <f t="shared" ref="O900:O911" si="162">SUM(Q900,W900,Y900,AA900)</f>
        <v>0</v>
      </c>
      <c r="P900" s="48">
        <f t="shared" ref="P900:P911" si="163">SUM(R900,X900,Z900,AB900)</f>
        <v>0</v>
      </c>
      <c r="Q900" s="48">
        <v>0</v>
      </c>
      <c r="R900" s="48">
        <v>0</v>
      </c>
      <c r="S900" s="48">
        <v>0</v>
      </c>
      <c r="T900" s="48">
        <v>0</v>
      </c>
      <c r="U900" s="48">
        <v>0</v>
      </c>
      <c r="V900" s="48">
        <v>0</v>
      </c>
      <c r="W900" s="48">
        <v>0</v>
      </c>
      <c r="X900" s="48">
        <v>0</v>
      </c>
      <c r="Y900" s="48">
        <v>0</v>
      </c>
      <c r="Z900" s="48">
        <v>0</v>
      </c>
      <c r="AA900" s="49">
        <f t="shared" ref="AA900:AA911" si="164">SUM(AC900,AD900,AE900,AF900,AG900,AI900,AK900,AM900,AN900,AP900)</f>
        <v>0</v>
      </c>
      <c r="AB900" s="49">
        <f t="shared" ref="AB900:AB911" si="165">SUM(AC900,AD900,AE900,AF900,AH900,AJ900,AL900,AM900,AO900,AP900)</f>
        <v>0</v>
      </c>
      <c r="AC900" s="49">
        <v>0</v>
      </c>
      <c r="AD900" s="49">
        <v>0</v>
      </c>
      <c r="AE900" s="49">
        <v>0</v>
      </c>
      <c r="AF900" s="49">
        <v>0</v>
      </c>
      <c r="AG900" s="49">
        <v>0</v>
      </c>
      <c r="AH900" s="49">
        <v>0</v>
      </c>
      <c r="AI900" s="49">
        <v>0</v>
      </c>
      <c r="AJ900" s="49">
        <v>0</v>
      </c>
      <c r="AK900" s="49">
        <v>0</v>
      </c>
      <c r="AL900" s="49">
        <v>0</v>
      </c>
      <c r="AM900" s="49">
        <v>0</v>
      </c>
      <c r="AN900" s="49">
        <v>0</v>
      </c>
      <c r="AO900" s="49">
        <v>0</v>
      </c>
      <c r="AP900" s="49">
        <v>0</v>
      </c>
      <c r="AQ900" s="47">
        <v>0</v>
      </c>
      <c r="AR900" s="48">
        <v>0</v>
      </c>
      <c r="AT900" s="46">
        <v>0</v>
      </c>
      <c r="AU900" s="45">
        <v>0</v>
      </c>
      <c r="AV900" s="44">
        <v>0</v>
      </c>
      <c r="AW900" s="43">
        <v>0</v>
      </c>
      <c r="AX900" s="42">
        <v>0</v>
      </c>
      <c r="AY900" s="41">
        <v>0</v>
      </c>
      <c r="AZ900" s="40"/>
      <c r="BA900" s="40"/>
      <c r="BB900" s="40"/>
      <c r="BC900" s="40"/>
      <c r="BD900" s="40"/>
      <c r="BE900" s="40"/>
      <c r="BF900" s="39">
        <v>0</v>
      </c>
      <c r="BG900" s="38">
        <v>0</v>
      </c>
      <c r="BK900" s="37"/>
      <c r="BL900" s="37"/>
      <c r="BM900" s="37"/>
      <c r="BN900" s="32"/>
      <c r="BP900" s="36"/>
      <c r="BQ900" s="36"/>
      <c r="BR900" s="36"/>
      <c r="CE900" s="35">
        <f t="shared" ref="CE900:CE911" si="166">R900-T900-V900</f>
        <v>0</v>
      </c>
      <c r="CF900" s="33">
        <f t="shared" ref="CF900:CF911" si="167">IF(CE900&gt;0.000001,T900,0)</f>
        <v>0</v>
      </c>
      <c r="CG900" s="34">
        <f t="shared" ref="CG900:CG911" si="168">V900</f>
        <v>0</v>
      </c>
      <c r="CH900" s="33">
        <f t="shared" ref="CH900:CH911" si="169">IF(CE900&gt;0.000001,0,T900)</f>
        <v>0</v>
      </c>
    </row>
    <row r="901" spans="1:86" ht="15" customHeight="1" x14ac:dyDescent="0.25">
      <c r="A901" s="53">
        <v>0</v>
      </c>
      <c r="B901" s="52">
        <v>0</v>
      </c>
      <c r="C901" s="51">
        <v>0</v>
      </c>
      <c r="D901" s="51">
        <v>0</v>
      </c>
      <c r="E901" s="50">
        <v>0</v>
      </c>
      <c r="F901" s="48">
        <v>0</v>
      </c>
      <c r="G901" s="48">
        <v>0</v>
      </c>
      <c r="H901" s="48">
        <v>0</v>
      </c>
      <c r="I901" s="48">
        <v>0</v>
      </c>
      <c r="J901" s="48">
        <v>0</v>
      </c>
      <c r="K901" s="48">
        <v>0</v>
      </c>
      <c r="L901" s="48">
        <v>0</v>
      </c>
      <c r="M901" s="48">
        <v>0</v>
      </c>
      <c r="N901" s="48">
        <v>0</v>
      </c>
      <c r="O901" s="48">
        <f t="shared" si="162"/>
        <v>0</v>
      </c>
      <c r="P901" s="48">
        <f t="shared" si="163"/>
        <v>0</v>
      </c>
      <c r="Q901" s="48">
        <v>0</v>
      </c>
      <c r="R901" s="48">
        <v>0</v>
      </c>
      <c r="S901" s="48">
        <v>0</v>
      </c>
      <c r="T901" s="48">
        <v>0</v>
      </c>
      <c r="U901" s="48">
        <v>0</v>
      </c>
      <c r="V901" s="48">
        <v>0</v>
      </c>
      <c r="W901" s="48">
        <v>0</v>
      </c>
      <c r="X901" s="48">
        <v>0</v>
      </c>
      <c r="Y901" s="48">
        <v>0</v>
      </c>
      <c r="Z901" s="48">
        <v>0</v>
      </c>
      <c r="AA901" s="49">
        <f t="shared" si="164"/>
        <v>0</v>
      </c>
      <c r="AB901" s="49">
        <f t="shared" si="165"/>
        <v>0</v>
      </c>
      <c r="AC901" s="49">
        <v>0</v>
      </c>
      <c r="AD901" s="49">
        <v>0</v>
      </c>
      <c r="AE901" s="49">
        <v>0</v>
      </c>
      <c r="AF901" s="49">
        <v>0</v>
      </c>
      <c r="AG901" s="49">
        <v>0</v>
      </c>
      <c r="AH901" s="49">
        <v>0</v>
      </c>
      <c r="AI901" s="49">
        <v>0</v>
      </c>
      <c r="AJ901" s="49">
        <v>0</v>
      </c>
      <c r="AK901" s="49">
        <v>0</v>
      </c>
      <c r="AL901" s="49">
        <v>0</v>
      </c>
      <c r="AM901" s="49">
        <v>0</v>
      </c>
      <c r="AN901" s="49">
        <v>0</v>
      </c>
      <c r="AO901" s="49">
        <v>0</v>
      </c>
      <c r="AP901" s="49">
        <v>0</v>
      </c>
      <c r="AQ901" s="47">
        <v>0</v>
      </c>
      <c r="AR901" s="48">
        <v>0</v>
      </c>
      <c r="AT901" s="46">
        <v>0</v>
      </c>
      <c r="AU901" s="45">
        <v>0</v>
      </c>
      <c r="AV901" s="44">
        <v>0</v>
      </c>
      <c r="AW901" s="43">
        <v>0</v>
      </c>
      <c r="AX901" s="42">
        <v>0</v>
      </c>
      <c r="AY901" s="41">
        <v>0</v>
      </c>
      <c r="AZ901" s="40"/>
      <c r="BA901" s="40"/>
      <c r="BB901" s="40"/>
      <c r="BC901" s="40"/>
      <c r="BD901" s="40"/>
      <c r="BE901" s="40"/>
      <c r="BF901" s="39">
        <v>0</v>
      </c>
      <c r="BG901" s="38">
        <v>0</v>
      </c>
      <c r="BK901" s="37"/>
      <c r="BL901" s="37"/>
      <c r="BM901" s="37"/>
      <c r="BN901" s="32"/>
      <c r="BP901" s="36"/>
      <c r="BQ901" s="36"/>
      <c r="BR901" s="36"/>
      <c r="CE901" s="35">
        <f t="shared" si="166"/>
        <v>0</v>
      </c>
      <c r="CF901" s="33">
        <f t="shared" si="167"/>
        <v>0</v>
      </c>
      <c r="CG901" s="34">
        <f t="shared" si="168"/>
        <v>0</v>
      </c>
      <c r="CH901" s="33">
        <f t="shared" si="169"/>
        <v>0</v>
      </c>
    </row>
    <row r="902" spans="1:86" ht="15" customHeight="1" x14ac:dyDescent="0.25">
      <c r="A902" s="53">
        <v>0</v>
      </c>
      <c r="B902" s="52">
        <v>0</v>
      </c>
      <c r="C902" s="51">
        <v>0</v>
      </c>
      <c r="D902" s="51">
        <v>0</v>
      </c>
      <c r="E902" s="50">
        <v>0</v>
      </c>
      <c r="F902" s="48">
        <v>0</v>
      </c>
      <c r="G902" s="48">
        <v>0</v>
      </c>
      <c r="H902" s="48">
        <v>0</v>
      </c>
      <c r="I902" s="48">
        <v>0</v>
      </c>
      <c r="J902" s="48">
        <v>0</v>
      </c>
      <c r="K902" s="48">
        <v>0</v>
      </c>
      <c r="L902" s="48">
        <v>0</v>
      </c>
      <c r="M902" s="48">
        <v>0</v>
      </c>
      <c r="N902" s="48">
        <v>0</v>
      </c>
      <c r="O902" s="48">
        <f t="shared" si="162"/>
        <v>0</v>
      </c>
      <c r="P902" s="48">
        <f t="shared" si="163"/>
        <v>0</v>
      </c>
      <c r="Q902" s="48">
        <v>0</v>
      </c>
      <c r="R902" s="48">
        <v>0</v>
      </c>
      <c r="S902" s="48">
        <v>0</v>
      </c>
      <c r="T902" s="48">
        <v>0</v>
      </c>
      <c r="U902" s="48">
        <v>0</v>
      </c>
      <c r="V902" s="48">
        <v>0</v>
      </c>
      <c r="W902" s="48">
        <v>0</v>
      </c>
      <c r="X902" s="48">
        <v>0</v>
      </c>
      <c r="Y902" s="48">
        <v>0</v>
      </c>
      <c r="Z902" s="48">
        <v>0</v>
      </c>
      <c r="AA902" s="49">
        <f t="shared" si="164"/>
        <v>0</v>
      </c>
      <c r="AB902" s="49">
        <f t="shared" si="165"/>
        <v>0</v>
      </c>
      <c r="AC902" s="49">
        <v>0</v>
      </c>
      <c r="AD902" s="49">
        <v>0</v>
      </c>
      <c r="AE902" s="49">
        <v>0</v>
      </c>
      <c r="AF902" s="49">
        <v>0</v>
      </c>
      <c r="AG902" s="49">
        <v>0</v>
      </c>
      <c r="AH902" s="49">
        <v>0</v>
      </c>
      <c r="AI902" s="49">
        <v>0</v>
      </c>
      <c r="AJ902" s="49">
        <v>0</v>
      </c>
      <c r="AK902" s="49">
        <v>0</v>
      </c>
      <c r="AL902" s="49">
        <v>0</v>
      </c>
      <c r="AM902" s="49">
        <v>0</v>
      </c>
      <c r="AN902" s="49">
        <v>0</v>
      </c>
      <c r="AO902" s="49">
        <v>0</v>
      </c>
      <c r="AP902" s="49">
        <v>0</v>
      </c>
      <c r="AQ902" s="47">
        <v>0</v>
      </c>
      <c r="AR902" s="48">
        <v>0</v>
      </c>
      <c r="AT902" s="46">
        <v>0</v>
      </c>
      <c r="AU902" s="45">
        <v>0</v>
      </c>
      <c r="AV902" s="44">
        <v>0</v>
      </c>
      <c r="AW902" s="43">
        <v>0</v>
      </c>
      <c r="AX902" s="42">
        <v>0</v>
      </c>
      <c r="AY902" s="41">
        <v>0</v>
      </c>
      <c r="AZ902" s="40"/>
      <c r="BA902" s="40"/>
      <c r="BB902" s="40"/>
      <c r="BC902" s="40"/>
      <c r="BD902" s="40"/>
      <c r="BE902" s="40"/>
      <c r="BF902" s="39">
        <v>0</v>
      </c>
      <c r="BG902" s="38">
        <v>0</v>
      </c>
      <c r="BK902" s="37"/>
      <c r="BL902" s="37"/>
      <c r="BM902" s="37"/>
      <c r="BN902" s="32"/>
      <c r="BP902" s="36"/>
      <c r="BQ902" s="36"/>
      <c r="BR902" s="36"/>
      <c r="CE902" s="35">
        <f t="shared" si="166"/>
        <v>0</v>
      </c>
      <c r="CF902" s="33">
        <f t="shared" si="167"/>
        <v>0</v>
      </c>
      <c r="CG902" s="34">
        <f t="shared" si="168"/>
        <v>0</v>
      </c>
      <c r="CH902" s="33">
        <f t="shared" si="169"/>
        <v>0</v>
      </c>
    </row>
    <row r="903" spans="1:86" ht="15" customHeight="1" x14ac:dyDescent="0.25">
      <c r="A903" s="53">
        <v>0</v>
      </c>
      <c r="B903" s="52">
        <v>0</v>
      </c>
      <c r="C903" s="51">
        <v>0</v>
      </c>
      <c r="D903" s="51">
        <v>0</v>
      </c>
      <c r="E903" s="50">
        <v>0</v>
      </c>
      <c r="F903" s="48">
        <v>0</v>
      </c>
      <c r="G903" s="48">
        <v>0</v>
      </c>
      <c r="H903" s="48">
        <v>0</v>
      </c>
      <c r="I903" s="48">
        <v>0</v>
      </c>
      <c r="J903" s="48">
        <v>0</v>
      </c>
      <c r="K903" s="48">
        <v>0</v>
      </c>
      <c r="L903" s="48">
        <v>0</v>
      </c>
      <c r="M903" s="48">
        <v>0</v>
      </c>
      <c r="N903" s="48">
        <v>0</v>
      </c>
      <c r="O903" s="48">
        <f t="shared" si="162"/>
        <v>0</v>
      </c>
      <c r="P903" s="48">
        <f t="shared" si="163"/>
        <v>0</v>
      </c>
      <c r="Q903" s="48">
        <v>0</v>
      </c>
      <c r="R903" s="48">
        <v>0</v>
      </c>
      <c r="S903" s="48">
        <v>0</v>
      </c>
      <c r="T903" s="48">
        <v>0</v>
      </c>
      <c r="U903" s="48">
        <v>0</v>
      </c>
      <c r="V903" s="48">
        <v>0</v>
      </c>
      <c r="W903" s="48">
        <v>0</v>
      </c>
      <c r="X903" s="48">
        <v>0</v>
      </c>
      <c r="Y903" s="48">
        <v>0</v>
      </c>
      <c r="Z903" s="48">
        <v>0</v>
      </c>
      <c r="AA903" s="49">
        <f t="shared" si="164"/>
        <v>0</v>
      </c>
      <c r="AB903" s="49">
        <f t="shared" si="165"/>
        <v>0</v>
      </c>
      <c r="AC903" s="49">
        <v>0</v>
      </c>
      <c r="AD903" s="49">
        <v>0</v>
      </c>
      <c r="AE903" s="49">
        <v>0</v>
      </c>
      <c r="AF903" s="49">
        <v>0</v>
      </c>
      <c r="AG903" s="49">
        <v>0</v>
      </c>
      <c r="AH903" s="49">
        <v>0</v>
      </c>
      <c r="AI903" s="49">
        <v>0</v>
      </c>
      <c r="AJ903" s="49">
        <v>0</v>
      </c>
      <c r="AK903" s="49">
        <v>0</v>
      </c>
      <c r="AL903" s="49">
        <v>0</v>
      </c>
      <c r="AM903" s="49">
        <v>0</v>
      </c>
      <c r="AN903" s="49">
        <v>0</v>
      </c>
      <c r="AO903" s="49">
        <v>0</v>
      </c>
      <c r="AP903" s="49">
        <v>0</v>
      </c>
      <c r="AQ903" s="47">
        <v>0</v>
      </c>
      <c r="AR903" s="48">
        <v>0</v>
      </c>
      <c r="AT903" s="46">
        <v>0</v>
      </c>
      <c r="AU903" s="45">
        <v>0</v>
      </c>
      <c r="AV903" s="44">
        <v>0</v>
      </c>
      <c r="AW903" s="43">
        <v>0</v>
      </c>
      <c r="AX903" s="42">
        <v>0</v>
      </c>
      <c r="AY903" s="41">
        <v>0</v>
      </c>
      <c r="AZ903" s="40"/>
      <c r="BA903" s="40"/>
      <c r="BB903" s="40"/>
      <c r="BC903" s="40"/>
      <c r="BD903" s="40"/>
      <c r="BE903" s="40"/>
      <c r="BF903" s="39">
        <v>0</v>
      </c>
      <c r="BG903" s="38">
        <v>0</v>
      </c>
      <c r="BK903" s="37"/>
      <c r="BL903" s="37"/>
      <c r="BM903" s="37"/>
      <c r="BN903" s="32"/>
      <c r="BP903" s="36"/>
      <c r="BQ903" s="36"/>
      <c r="BR903" s="36"/>
      <c r="CE903" s="35">
        <f t="shared" si="166"/>
        <v>0</v>
      </c>
      <c r="CF903" s="33">
        <f t="shared" si="167"/>
        <v>0</v>
      </c>
      <c r="CG903" s="34">
        <f t="shared" si="168"/>
        <v>0</v>
      </c>
      <c r="CH903" s="33">
        <f t="shared" si="169"/>
        <v>0</v>
      </c>
    </row>
    <row r="904" spans="1:86" ht="15" customHeight="1" x14ac:dyDescent="0.25">
      <c r="A904" s="53">
        <v>0</v>
      </c>
      <c r="B904" s="52">
        <v>0</v>
      </c>
      <c r="C904" s="51">
        <v>0</v>
      </c>
      <c r="D904" s="51">
        <v>0</v>
      </c>
      <c r="E904" s="50">
        <v>0</v>
      </c>
      <c r="F904" s="48">
        <v>0</v>
      </c>
      <c r="G904" s="48">
        <v>0</v>
      </c>
      <c r="H904" s="48">
        <v>0</v>
      </c>
      <c r="I904" s="48">
        <v>0</v>
      </c>
      <c r="J904" s="48">
        <v>0</v>
      </c>
      <c r="K904" s="48">
        <v>0</v>
      </c>
      <c r="L904" s="48">
        <v>0</v>
      </c>
      <c r="M904" s="48">
        <v>0</v>
      </c>
      <c r="N904" s="48">
        <v>0</v>
      </c>
      <c r="O904" s="48">
        <f t="shared" si="162"/>
        <v>0</v>
      </c>
      <c r="P904" s="48">
        <f t="shared" si="163"/>
        <v>0</v>
      </c>
      <c r="Q904" s="48">
        <v>0</v>
      </c>
      <c r="R904" s="48">
        <v>0</v>
      </c>
      <c r="S904" s="48">
        <v>0</v>
      </c>
      <c r="T904" s="48">
        <v>0</v>
      </c>
      <c r="U904" s="48">
        <v>0</v>
      </c>
      <c r="V904" s="48">
        <v>0</v>
      </c>
      <c r="W904" s="48">
        <v>0</v>
      </c>
      <c r="X904" s="48">
        <v>0</v>
      </c>
      <c r="Y904" s="48">
        <v>0</v>
      </c>
      <c r="Z904" s="48">
        <v>0</v>
      </c>
      <c r="AA904" s="49">
        <f t="shared" si="164"/>
        <v>0</v>
      </c>
      <c r="AB904" s="49">
        <f t="shared" si="165"/>
        <v>0</v>
      </c>
      <c r="AC904" s="49">
        <v>0</v>
      </c>
      <c r="AD904" s="49">
        <v>0</v>
      </c>
      <c r="AE904" s="49">
        <v>0</v>
      </c>
      <c r="AF904" s="49">
        <v>0</v>
      </c>
      <c r="AG904" s="49">
        <v>0</v>
      </c>
      <c r="AH904" s="49">
        <v>0</v>
      </c>
      <c r="AI904" s="49">
        <v>0</v>
      </c>
      <c r="AJ904" s="49">
        <v>0</v>
      </c>
      <c r="AK904" s="49">
        <v>0</v>
      </c>
      <c r="AL904" s="49">
        <v>0</v>
      </c>
      <c r="AM904" s="49">
        <v>0</v>
      </c>
      <c r="AN904" s="49">
        <v>0</v>
      </c>
      <c r="AO904" s="49">
        <v>0</v>
      </c>
      <c r="AP904" s="49">
        <v>0</v>
      </c>
      <c r="AQ904" s="47">
        <v>0</v>
      </c>
      <c r="AR904" s="48">
        <v>0</v>
      </c>
      <c r="AT904" s="46">
        <v>0</v>
      </c>
      <c r="AU904" s="45">
        <v>0</v>
      </c>
      <c r="AV904" s="44">
        <v>0</v>
      </c>
      <c r="AW904" s="43">
        <v>0</v>
      </c>
      <c r="AX904" s="42">
        <v>0</v>
      </c>
      <c r="AY904" s="41">
        <v>0</v>
      </c>
      <c r="AZ904" s="40"/>
      <c r="BA904" s="40"/>
      <c r="BB904" s="40"/>
      <c r="BC904" s="40"/>
      <c r="BD904" s="40"/>
      <c r="BE904" s="40"/>
      <c r="BF904" s="39">
        <v>0</v>
      </c>
      <c r="BG904" s="38">
        <v>0</v>
      </c>
      <c r="BK904" s="37"/>
      <c r="BL904" s="37"/>
      <c r="BM904" s="37"/>
      <c r="BN904" s="32"/>
      <c r="BP904" s="36"/>
      <c r="BQ904" s="36"/>
      <c r="BR904" s="36"/>
      <c r="CE904" s="35">
        <f t="shared" si="166"/>
        <v>0</v>
      </c>
      <c r="CF904" s="33">
        <f t="shared" si="167"/>
        <v>0</v>
      </c>
      <c r="CG904" s="34">
        <f t="shared" si="168"/>
        <v>0</v>
      </c>
      <c r="CH904" s="33">
        <f t="shared" si="169"/>
        <v>0</v>
      </c>
    </row>
    <row r="905" spans="1:86" ht="15" customHeight="1" x14ac:dyDescent="0.25">
      <c r="A905" s="53">
        <v>0</v>
      </c>
      <c r="B905" s="52">
        <v>0</v>
      </c>
      <c r="C905" s="51">
        <v>0</v>
      </c>
      <c r="D905" s="51">
        <v>0</v>
      </c>
      <c r="E905" s="50">
        <v>0</v>
      </c>
      <c r="F905" s="48">
        <v>0</v>
      </c>
      <c r="G905" s="48">
        <v>0</v>
      </c>
      <c r="H905" s="48">
        <v>0</v>
      </c>
      <c r="I905" s="48">
        <v>0</v>
      </c>
      <c r="J905" s="48">
        <v>0</v>
      </c>
      <c r="K905" s="48">
        <v>0</v>
      </c>
      <c r="L905" s="48">
        <v>0</v>
      </c>
      <c r="M905" s="48">
        <v>0</v>
      </c>
      <c r="N905" s="48">
        <v>0</v>
      </c>
      <c r="O905" s="48">
        <f t="shared" si="162"/>
        <v>0</v>
      </c>
      <c r="P905" s="48">
        <f t="shared" si="163"/>
        <v>0</v>
      </c>
      <c r="Q905" s="48">
        <v>0</v>
      </c>
      <c r="R905" s="48">
        <v>0</v>
      </c>
      <c r="S905" s="48">
        <v>0</v>
      </c>
      <c r="T905" s="48">
        <v>0</v>
      </c>
      <c r="U905" s="48">
        <v>0</v>
      </c>
      <c r="V905" s="48">
        <v>0</v>
      </c>
      <c r="W905" s="48">
        <v>0</v>
      </c>
      <c r="X905" s="48">
        <v>0</v>
      </c>
      <c r="Y905" s="48">
        <v>0</v>
      </c>
      <c r="Z905" s="48">
        <v>0</v>
      </c>
      <c r="AA905" s="49">
        <f t="shared" si="164"/>
        <v>0</v>
      </c>
      <c r="AB905" s="49">
        <f t="shared" si="165"/>
        <v>0</v>
      </c>
      <c r="AC905" s="49">
        <v>0</v>
      </c>
      <c r="AD905" s="49">
        <v>0</v>
      </c>
      <c r="AE905" s="49">
        <v>0</v>
      </c>
      <c r="AF905" s="49">
        <v>0</v>
      </c>
      <c r="AG905" s="49">
        <v>0</v>
      </c>
      <c r="AH905" s="49">
        <v>0</v>
      </c>
      <c r="AI905" s="49">
        <v>0</v>
      </c>
      <c r="AJ905" s="49">
        <v>0</v>
      </c>
      <c r="AK905" s="49">
        <v>0</v>
      </c>
      <c r="AL905" s="49">
        <v>0</v>
      </c>
      <c r="AM905" s="49">
        <v>0</v>
      </c>
      <c r="AN905" s="49">
        <v>0</v>
      </c>
      <c r="AO905" s="49">
        <v>0</v>
      </c>
      <c r="AP905" s="49">
        <v>0</v>
      </c>
      <c r="AQ905" s="47">
        <v>0</v>
      </c>
      <c r="AR905" s="48">
        <v>0</v>
      </c>
      <c r="AT905" s="46">
        <v>0</v>
      </c>
      <c r="AU905" s="45">
        <v>0</v>
      </c>
      <c r="AV905" s="44">
        <v>0</v>
      </c>
      <c r="AW905" s="43">
        <v>0</v>
      </c>
      <c r="AX905" s="42">
        <v>0</v>
      </c>
      <c r="AY905" s="41">
        <v>0</v>
      </c>
      <c r="AZ905" s="40"/>
      <c r="BA905" s="40"/>
      <c r="BB905" s="40"/>
      <c r="BC905" s="40"/>
      <c r="BD905" s="40"/>
      <c r="BE905" s="40"/>
      <c r="BF905" s="39">
        <v>0</v>
      </c>
      <c r="BG905" s="38">
        <v>0</v>
      </c>
      <c r="BK905" s="37"/>
      <c r="BL905" s="37"/>
      <c r="BM905" s="37"/>
      <c r="BN905" s="32"/>
      <c r="BP905" s="36"/>
      <c r="BQ905" s="36"/>
      <c r="BR905" s="36"/>
      <c r="CE905" s="35">
        <f t="shared" si="166"/>
        <v>0</v>
      </c>
      <c r="CF905" s="33">
        <f t="shared" si="167"/>
        <v>0</v>
      </c>
      <c r="CG905" s="34">
        <f t="shared" si="168"/>
        <v>0</v>
      </c>
      <c r="CH905" s="33">
        <f t="shared" si="169"/>
        <v>0</v>
      </c>
    </row>
    <row r="906" spans="1:86" ht="15" customHeight="1" x14ac:dyDescent="0.25">
      <c r="A906" s="53">
        <v>0</v>
      </c>
      <c r="B906" s="52">
        <v>0</v>
      </c>
      <c r="C906" s="51">
        <v>0</v>
      </c>
      <c r="D906" s="51">
        <v>0</v>
      </c>
      <c r="E906" s="50">
        <v>0</v>
      </c>
      <c r="F906" s="48">
        <v>0</v>
      </c>
      <c r="G906" s="48">
        <v>0</v>
      </c>
      <c r="H906" s="48">
        <v>0</v>
      </c>
      <c r="I906" s="48">
        <v>0</v>
      </c>
      <c r="J906" s="48">
        <v>0</v>
      </c>
      <c r="K906" s="48">
        <v>0</v>
      </c>
      <c r="L906" s="48">
        <v>0</v>
      </c>
      <c r="M906" s="48">
        <v>0</v>
      </c>
      <c r="N906" s="48">
        <v>0</v>
      </c>
      <c r="O906" s="48">
        <f t="shared" si="162"/>
        <v>0</v>
      </c>
      <c r="P906" s="48">
        <f t="shared" si="163"/>
        <v>0</v>
      </c>
      <c r="Q906" s="48">
        <v>0</v>
      </c>
      <c r="R906" s="48">
        <v>0</v>
      </c>
      <c r="S906" s="48">
        <v>0</v>
      </c>
      <c r="T906" s="48">
        <v>0</v>
      </c>
      <c r="U906" s="48">
        <v>0</v>
      </c>
      <c r="V906" s="48">
        <v>0</v>
      </c>
      <c r="W906" s="48">
        <v>0</v>
      </c>
      <c r="X906" s="48">
        <v>0</v>
      </c>
      <c r="Y906" s="48">
        <v>0</v>
      </c>
      <c r="Z906" s="48">
        <v>0</v>
      </c>
      <c r="AA906" s="49">
        <f t="shared" si="164"/>
        <v>0</v>
      </c>
      <c r="AB906" s="49">
        <f t="shared" si="165"/>
        <v>0</v>
      </c>
      <c r="AC906" s="49">
        <v>0</v>
      </c>
      <c r="AD906" s="49">
        <v>0</v>
      </c>
      <c r="AE906" s="49">
        <v>0</v>
      </c>
      <c r="AF906" s="49">
        <v>0</v>
      </c>
      <c r="AG906" s="49">
        <v>0</v>
      </c>
      <c r="AH906" s="49">
        <v>0</v>
      </c>
      <c r="AI906" s="49">
        <v>0</v>
      </c>
      <c r="AJ906" s="49">
        <v>0</v>
      </c>
      <c r="AK906" s="49">
        <v>0</v>
      </c>
      <c r="AL906" s="49">
        <v>0</v>
      </c>
      <c r="AM906" s="49">
        <v>0</v>
      </c>
      <c r="AN906" s="49">
        <v>0</v>
      </c>
      <c r="AO906" s="49">
        <v>0</v>
      </c>
      <c r="AP906" s="49">
        <v>0</v>
      </c>
      <c r="AQ906" s="47">
        <v>0</v>
      </c>
      <c r="AR906" s="48">
        <v>0</v>
      </c>
      <c r="AT906" s="46">
        <v>0</v>
      </c>
      <c r="AU906" s="45">
        <v>0</v>
      </c>
      <c r="AV906" s="44">
        <v>0</v>
      </c>
      <c r="AW906" s="43">
        <v>0</v>
      </c>
      <c r="AX906" s="42">
        <v>0</v>
      </c>
      <c r="AY906" s="41">
        <v>0</v>
      </c>
      <c r="AZ906" s="40"/>
      <c r="BA906" s="40"/>
      <c r="BB906" s="40"/>
      <c r="BC906" s="40"/>
      <c r="BD906" s="40"/>
      <c r="BE906" s="40"/>
      <c r="BF906" s="39">
        <v>0</v>
      </c>
      <c r="BG906" s="38">
        <v>0</v>
      </c>
      <c r="BK906" s="37"/>
      <c r="BL906" s="37"/>
      <c r="BM906" s="37"/>
      <c r="BN906" s="32"/>
      <c r="BP906" s="36"/>
      <c r="BQ906" s="36"/>
      <c r="BR906" s="36"/>
      <c r="CE906" s="35">
        <f t="shared" si="166"/>
        <v>0</v>
      </c>
      <c r="CF906" s="33">
        <f t="shared" si="167"/>
        <v>0</v>
      </c>
      <c r="CG906" s="34">
        <f t="shared" si="168"/>
        <v>0</v>
      </c>
      <c r="CH906" s="33">
        <f t="shared" si="169"/>
        <v>0</v>
      </c>
    </row>
    <row r="907" spans="1:86" ht="15" customHeight="1" x14ac:dyDescent="0.25">
      <c r="A907" s="53">
        <v>0</v>
      </c>
      <c r="B907" s="52">
        <v>0</v>
      </c>
      <c r="C907" s="51">
        <v>0</v>
      </c>
      <c r="D907" s="51">
        <v>0</v>
      </c>
      <c r="E907" s="50">
        <v>0</v>
      </c>
      <c r="F907" s="48">
        <v>0</v>
      </c>
      <c r="G907" s="48">
        <v>0</v>
      </c>
      <c r="H907" s="48">
        <v>0</v>
      </c>
      <c r="I907" s="48">
        <v>0</v>
      </c>
      <c r="J907" s="48">
        <v>0</v>
      </c>
      <c r="K907" s="48">
        <v>0</v>
      </c>
      <c r="L907" s="48">
        <v>0</v>
      </c>
      <c r="M907" s="48">
        <v>0</v>
      </c>
      <c r="N907" s="48">
        <v>0</v>
      </c>
      <c r="O907" s="48">
        <f t="shared" si="162"/>
        <v>0</v>
      </c>
      <c r="P907" s="48">
        <f t="shared" si="163"/>
        <v>0</v>
      </c>
      <c r="Q907" s="48">
        <v>0</v>
      </c>
      <c r="R907" s="48">
        <v>0</v>
      </c>
      <c r="S907" s="48">
        <v>0</v>
      </c>
      <c r="T907" s="48">
        <v>0</v>
      </c>
      <c r="U907" s="48">
        <v>0</v>
      </c>
      <c r="V907" s="48">
        <v>0</v>
      </c>
      <c r="W907" s="48">
        <v>0</v>
      </c>
      <c r="X907" s="48">
        <v>0</v>
      </c>
      <c r="Y907" s="48">
        <v>0</v>
      </c>
      <c r="Z907" s="48">
        <v>0</v>
      </c>
      <c r="AA907" s="49">
        <f t="shared" si="164"/>
        <v>0</v>
      </c>
      <c r="AB907" s="49">
        <f t="shared" si="165"/>
        <v>0</v>
      </c>
      <c r="AC907" s="49">
        <v>0</v>
      </c>
      <c r="AD907" s="49">
        <v>0</v>
      </c>
      <c r="AE907" s="49">
        <v>0</v>
      </c>
      <c r="AF907" s="49">
        <v>0</v>
      </c>
      <c r="AG907" s="49">
        <v>0</v>
      </c>
      <c r="AH907" s="49">
        <v>0</v>
      </c>
      <c r="AI907" s="49">
        <v>0</v>
      </c>
      <c r="AJ907" s="49">
        <v>0</v>
      </c>
      <c r="AK907" s="49">
        <v>0</v>
      </c>
      <c r="AL907" s="49">
        <v>0</v>
      </c>
      <c r="AM907" s="49">
        <v>0</v>
      </c>
      <c r="AN907" s="49">
        <v>0</v>
      </c>
      <c r="AO907" s="49">
        <v>0</v>
      </c>
      <c r="AP907" s="49">
        <v>0</v>
      </c>
      <c r="AQ907" s="47">
        <v>0</v>
      </c>
      <c r="AR907" s="48">
        <v>0</v>
      </c>
      <c r="AT907" s="46">
        <v>0</v>
      </c>
      <c r="AU907" s="45">
        <v>0</v>
      </c>
      <c r="AV907" s="44">
        <v>0</v>
      </c>
      <c r="AW907" s="43">
        <v>0</v>
      </c>
      <c r="AX907" s="42">
        <v>0</v>
      </c>
      <c r="AY907" s="41">
        <v>0</v>
      </c>
      <c r="AZ907" s="40"/>
      <c r="BA907" s="40"/>
      <c r="BB907" s="40"/>
      <c r="BC907" s="40"/>
      <c r="BD907" s="40"/>
      <c r="BE907" s="40"/>
      <c r="BF907" s="39">
        <v>0</v>
      </c>
      <c r="BG907" s="38">
        <v>0</v>
      </c>
      <c r="BK907" s="37"/>
      <c r="BL907" s="37"/>
      <c r="BM907" s="37"/>
      <c r="BN907" s="32"/>
      <c r="BP907" s="36"/>
      <c r="BQ907" s="36"/>
      <c r="BR907" s="36"/>
      <c r="CE907" s="35">
        <f t="shared" si="166"/>
        <v>0</v>
      </c>
      <c r="CF907" s="33">
        <f t="shared" si="167"/>
        <v>0</v>
      </c>
      <c r="CG907" s="34">
        <f t="shared" si="168"/>
        <v>0</v>
      </c>
      <c r="CH907" s="33">
        <f t="shared" si="169"/>
        <v>0</v>
      </c>
    </row>
    <row r="908" spans="1:86" ht="15" customHeight="1" x14ac:dyDescent="0.25">
      <c r="A908" s="53">
        <v>0</v>
      </c>
      <c r="B908" s="52">
        <v>0</v>
      </c>
      <c r="C908" s="51">
        <v>0</v>
      </c>
      <c r="D908" s="51">
        <v>0</v>
      </c>
      <c r="E908" s="50">
        <v>0</v>
      </c>
      <c r="F908" s="48">
        <v>0</v>
      </c>
      <c r="G908" s="48">
        <v>0</v>
      </c>
      <c r="H908" s="48">
        <v>0</v>
      </c>
      <c r="I908" s="48">
        <v>0</v>
      </c>
      <c r="J908" s="48">
        <v>0</v>
      </c>
      <c r="K908" s="48">
        <v>0</v>
      </c>
      <c r="L908" s="48">
        <v>0</v>
      </c>
      <c r="M908" s="48">
        <v>0</v>
      </c>
      <c r="N908" s="48">
        <v>0</v>
      </c>
      <c r="O908" s="48">
        <f t="shared" si="162"/>
        <v>0</v>
      </c>
      <c r="P908" s="48">
        <f t="shared" si="163"/>
        <v>0</v>
      </c>
      <c r="Q908" s="48">
        <v>0</v>
      </c>
      <c r="R908" s="48">
        <v>0</v>
      </c>
      <c r="S908" s="48">
        <v>0</v>
      </c>
      <c r="T908" s="48">
        <v>0</v>
      </c>
      <c r="U908" s="48">
        <v>0</v>
      </c>
      <c r="V908" s="48">
        <v>0</v>
      </c>
      <c r="W908" s="48">
        <v>0</v>
      </c>
      <c r="X908" s="48">
        <v>0</v>
      </c>
      <c r="Y908" s="48">
        <v>0</v>
      </c>
      <c r="Z908" s="48">
        <v>0</v>
      </c>
      <c r="AA908" s="49">
        <f t="shared" si="164"/>
        <v>0</v>
      </c>
      <c r="AB908" s="49">
        <f t="shared" si="165"/>
        <v>0</v>
      </c>
      <c r="AC908" s="49">
        <v>0</v>
      </c>
      <c r="AD908" s="49">
        <v>0</v>
      </c>
      <c r="AE908" s="49">
        <v>0</v>
      </c>
      <c r="AF908" s="49">
        <v>0</v>
      </c>
      <c r="AG908" s="49">
        <v>0</v>
      </c>
      <c r="AH908" s="49">
        <v>0</v>
      </c>
      <c r="AI908" s="49">
        <v>0</v>
      </c>
      <c r="AJ908" s="49">
        <v>0</v>
      </c>
      <c r="AK908" s="49">
        <v>0</v>
      </c>
      <c r="AL908" s="49">
        <v>0</v>
      </c>
      <c r="AM908" s="49">
        <v>0</v>
      </c>
      <c r="AN908" s="49">
        <v>0</v>
      </c>
      <c r="AO908" s="49">
        <v>0</v>
      </c>
      <c r="AP908" s="49">
        <v>0</v>
      </c>
      <c r="AQ908" s="47">
        <v>0</v>
      </c>
      <c r="AR908" s="48">
        <v>0</v>
      </c>
      <c r="AT908" s="46">
        <v>0</v>
      </c>
      <c r="AU908" s="45">
        <v>0</v>
      </c>
      <c r="AV908" s="44">
        <v>0</v>
      </c>
      <c r="AW908" s="43">
        <v>0</v>
      </c>
      <c r="AX908" s="42">
        <v>0</v>
      </c>
      <c r="AY908" s="41">
        <v>0</v>
      </c>
      <c r="AZ908" s="40"/>
      <c r="BA908" s="40"/>
      <c r="BB908" s="40"/>
      <c r="BC908" s="40"/>
      <c r="BD908" s="40"/>
      <c r="BE908" s="40"/>
      <c r="BF908" s="39">
        <v>0</v>
      </c>
      <c r="BG908" s="38">
        <v>0</v>
      </c>
      <c r="BK908" s="37"/>
      <c r="BL908" s="37"/>
      <c r="BM908" s="37"/>
      <c r="BN908" s="32"/>
      <c r="BP908" s="36"/>
      <c r="BQ908" s="36"/>
      <c r="BR908" s="36"/>
      <c r="CE908" s="35">
        <f t="shared" si="166"/>
        <v>0</v>
      </c>
      <c r="CF908" s="33">
        <f t="shared" si="167"/>
        <v>0</v>
      </c>
      <c r="CG908" s="34">
        <f t="shared" si="168"/>
        <v>0</v>
      </c>
      <c r="CH908" s="33">
        <f t="shared" si="169"/>
        <v>0</v>
      </c>
    </row>
    <row r="909" spans="1:86" ht="15" customHeight="1" x14ac:dyDescent="0.25">
      <c r="A909" s="53">
        <v>0</v>
      </c>
      <c r="B909" s="52">
        <v>0</v>
      </c>
      <c r="C909" s="51">
        <v>0</v>
      </c>
      <c r="D909" s="51">
        <v>0</v>
      </c>
      <c r="E909" s="50">
        <v>0</v>
      </c>
      <c r="F909" s="48">
        <v>0</v>
      </c>
      <c r="G909" s="48">
        <v>0</v>
      </c>
      <c r="H909" s="48">
        <v>0</v>
      </c>
      <c r="I909" s="48">
        <v>0</v>
      </c>
      <c r="J909" s="48">
        <v>0</v>
      </c>
      <c r="K909" s="48">
        <v>0</v>
      </c>
      <c r="L909" s="48">
        <v>0</v>
      </c>
      <c r="M909" s="48">
        <v>0</v>
      </c>
      <c r="N909" s="48">
        <v>0</v>
      </c>
      <c r="O909" s="48">
        <f t="shared" si="162"/>
        <v>0</v>
      </c>
      <c r="P909" s="48">
        <f t="shared" si="163"/>
        <v>0</v>
      </c>
      <c r="Q909" s="48">
        <v>0</v>
      </c>
      <c r="R909" s="48">
        <v>0</v>
      </c>
      <c r="S909" s="48">
        <v>0</v>
      </c>
      <c r="T909" s="48">
        <v>0</v>
      </c>
      <c r="U909" s="48">
        <v>0</v>
      </c>
      <c r="V909" s="48">
        <v>0</v>
      </c>
      <c r="W909" s="48">
        <v>0</v>
      </c>
      <c r="X909" s="48">
        <v>0</v>
      </c>
      <c r="Y909" s="48">
        <v>0</v>
      </c>
      <c r="Z909" s="48">
        <v>0</v>
      </c>
      <c r="AA909" s="49">
        <f t="shared" si="164"/>
        <v>0</v>
      </c>
      <c r="AB909" s="49">
        <f t="shared" si="165"/>
        <v>0</v>
      </c>
      <c r="AC909" s="49">
        <v>0</v>
      </c>
      <c r="AD909" s="49">
        <v>0</v>
      </c>
      <c r="AE909" s="49">
        <v>0</v>
      </c>
      <c r="AF909" s="49">
        <v>0</v>
      </c>
      <c r="AG909" s="49">
        <v>0</v>
      </c>
      <c r="AH909" s="49">
        <v>0</v>
      </c>
      <c r="AI909" s="49">
        <v>0</v>
      </c>
      <c r="AJ909" s="49">
        <v>0</v>
      </c>
      <c r="AK909" s="49">
        <v>0</v>
      </c>
      <c r="AL909" s="49">
        <v>0</v>
      </c>
      <c r="AM909" s="49">
        <v>0</v>
      </c>
      <c r="AN909" s="49">
        <v>0</v>
      </c>
      <c r="AO909" s="49">
        <v>0</v>
      </c>
      <c r="AP909" s="49">
        <v>0</v>
      </c>
      <c r="AQ909" s="47">
        <v>0</v>
      </c>
      <c r="AR909" s="48">
        <v>0</v>
      </c>
      <c r="AT909" s="46">
        <v>0</v>
      </c>
      <c r="AU909" s="45">
        <v>0</v>
      </c>
      <c r="AV909" s="44">
        <v>0</v>
      </c>
      <c r="AW909" s="43">
        <v>0</v>
      </c>
      <c r="AX909" s="42">
        <v>0</v>
      </c>
      <c r="AY909" s="41">
        <v>0</v>
      </c>
      <c r="AZ909" s="40"/>
      <c r="BA909" s="40"/>
      <c r="BB909" s="40"/>
      <c r="BC909" s="40"/>
      <c r="BD909" s="40"/>
      <c r="BE909" s="40"/>
      <c r="BF909" s="39">
        <v>0</v>
      </c>
      <c r="BG909" s="38">
        <v>0</v>
      </c>
      <c r="BK909" s="37"/>
      <c r="BL909" s="37"/>
      <c r="BM909" s="37"/>
      <c r="BN909" s="32"/>
      <c r="BP909" s="36"/>
      <c r="BQ909" s="36"/>
      <c r="BR909" s="36"/>
      <c r="CE909" s="35">
        <f t="shared" si="166"/>
        <v>0</v>
      </c>
      <c r="CF909" s="33">
        <f t="shared" si="167"/>
        <v>0</v>
      </c>
      <c r="CG909" s="34">
        <f t="shared" si="168"/>
        <v>0</v>
      </c>
      <c r="CH909" s="33">
        <f t="shared" si="169"/>
        <v>0</v>
      </c>
    </row>
    <row r="910" spans="1:86" ht="15" customHeight="1" x14ac:dyDescent="0.25">
      <c r="A910" s="53">
        <v>0</v>
      </c>
      <c r="B910" s="52">
        <v>0</v>
      </c>
      <c r="C910" s="51">
        <v>0</v>
      </c>
      <c r="D910" s="51">
        <v>0</v>
      </c>
      <c r="E910" s="50">
        <v>0</v>
      </c>
      <c r="F910" s="48">
        <v>0</v>
      </c>
      <c r="G910" s="48">
        <v>0</v>
      </c>
      <c r="H910" s="48">
        <v>0</v>
      </c>
      <c r="I910" s="48">
        <v>0</v>
      </c>
      <c r="J910" s="48">
        <v>0</v>
      </c>
      <c r="K910" s="48">
        <v>0</v>
      </c>
      <c r="L910" s="48">
        <v>0</v>
      </c>
      <c r="M910" s="48">
        <v>0</v>
      </c>
      <c r="N910" s="48">
        <v>0</v>
      </c>
      <c r="O910" s="48">
        <f t="shared" si="162"/>
        <v>0</v>
      </c>
      <c r="P910" s="48">
        <f t="shared" si="163"/>
        <v>0</v>
      </c>
      <c r="Q910" s="48">
        <v>0</v>
      </c>
      <c r="R910" s="48">
        <v>0</v>
      </c>
      <c r="S910" s="48">
        <v>0</v>
      </c>
      <c r="T910" s="48">
        <v>0</v>
      </c>
      <c r="U910" s="48">
        <v>0</v>
      </c>
      <c r="V910" s="48">
        <v>0</v>
      </c>
      <c r="W910" s="48">
        <v>0</v>
      </c>
      <c r="X910" s="48">
        <v>0</v>
      </c>
      <c r="Y910" s="48">
        <v>0</v>
      </c>
      <c r="Z910" s="48">
        <v>0</v>
      </c>
      <c r="AA910" s="49">
        <f t="shared" si="164"/>
        <v>0</v>
      </c>
      <c r="AB910" s="49">
        <f t="shared" si="165"/>
        <v>0</v>
      </c>
      <c r="AC910" s="49">
        <v>0</v>
      </c>
      <c r="AD910" s="49">
        <v>0</v>
      </c>
      <c r="AE910" s="49">
        <v>0</v>
      </c>
      <c r="AF910" s="49">
        <v>0</v>
      </c>
      <c r="AG910" s="49">
        <v>0</v>
      </c>
      <c r="AH910" s="49">
        <v>0</v>
      </c>
      <c r="AI910" s="49">
        <v>0</v>
      </c>
      <c r="AJ910" s="49">
        <v>0</v>
      </c>
      <c r="AK910" s="49">
        <v>0</v>
      </c>
      <c r="AL910" s="49">
        <v>0</v>
      </c>
      <c r="AM910" s="49">
        <v>0</v>
      </c>
      <c r="AN910" s="49">
        <v>0</v>
      </c>
      <c r="AO910" s="49">
        <v>0</v>
      </c>
      <c r="AP910" s="49">
        <v>0</v>
      </c>
      <c r="AQ910" s="47">
        <v>0</v>
      </c>
      <c r="AR910" s="48">
        <v>0</v>
      </c>
      <c r="AT910" s="46">
        <v>0</v>
      </c>
      <c r="AU910" s="45">
        <v>0</v>
      </c>
      <c r="AV910" s="44">
        <v>0</v>
      </c>
      <c r="AW910" s="43">
        <v>0</v>
      </c>
      <c r="AX910" s="42">
        <v>0</v>
      </c>
      <c r="AY910" s="41">
        <v>0</v>
      </c>
      <c r="AZ910" s="40"/>
      <c r="BA910" s="40"/>
      <c r="BB910" s="40"/>
      <c r="BC910" s="40"/>
      <c r="BD910" s="40"/>
      <c r="BE910" s="40"/>
      <c r="BF910" s="39">
        <v>0</v>
      </c>
      <c r="BG910" s="38">
        <v>0</v>
      </c>
      <c r="BK910" s="37"/>
      <c r="BL910" s="37"/>
      <c r="BM910" s="37"/>
      <c r="BN910" s="32"/>
      <c r="BP910" s="36"/>
      <c r="BQ910" s="36"/>
      <c r="BR910" s="36"/>
      <c r="CE910" s="35">
        <f t="shared" si="166"/>
        <v>0</v>
      </c>
      <c r="CF910" s="33">
        <f t="shared" si="167"/>
        <v>0</v>
      </c>
      <c r="CG910" s="34">
        <f t="shared" si="168"/>
        <v>0</v>
      </c>
      <c r="CH910" s="33">
        <f t="shared" si="169"/>
        <v>0</v>
      </c>
    </row>
    <row r="911" spans="1:86" ht="15" customHeight="1" x14ac:dyDescent="0.25">
      <c r="A911" s="53">
        <v>0</v>
      </c>
      <c r="B911" s="52">
        <v>0</v>
      </c>
      <c r="C911" s="51">
        <v>0</v>
      </c>
      <c r="D911" s="51">
        <v>0</v>
      </c>
      <c r="E911" s="50">
        <v>0</v>
      </c>
      <c r="F911" s="48">
        <v>0</v>
      </c>
      <c r="G911" s="48">
        <v>0</v>
      </c>
      <c r="H911" s="48">
        <v>0</v>
      </c>
      <c r="I911" s="48">
        <v>0</v>
      </c>
      <c r="J911" s="48">
        <v>0</v>
      </c>
      <c r="K911" s="48">
        <v>0</v>
      </c>
      <c r="L911" s="48">
        <v>0</v>
      </c>
      <c r="M911" s="48">
        <v>0</v>
      </c>
      <c r="N911" s="48">
        <v>0</v>
      </c>
      <c r="O911" s="48">
        <f t="shared" si="162"/>
        <v>0</v>
      </c>
      <c r="P911" s="48">
        <f t="shared" si="163"/>
        <v>0</v>
      </c>
      <c r="Q911" s="48">
        <v>0</v>
      </c>
      <c r="R911" s="48">
        <v>0</v>
      </c>
      <c r="S911" s="48">
        <v>0</v>
      </c>
      <c r="T911" s="48">
        <v>0</v>
      </c>
      <c r="U911" s="48">
        <v>0</v>
      </c>
      <c r="V911" s="48">
        <v>0</v>
      </c>
      <c r="W911" s="48">
        <v>0</v>
      </c>
      <c r="X911" s="48">
        <v>0</v>
      </c>
      <c r="Y911" s="48">
        <v>0</v>
      </c>
      <c r="Z911" s="48">
        <v>0</v>
      </c>
      <c r="AA911" s="49">
        <f t="shared" si="164"/>
        <v>0</v>
      </c>
      <c r="AB911" s="49">
        <f t="shared" si="165"/>
        <v>0</v>
      </c>
      <c r="AC911" s="49">
        <v>0</v>
      </c>
      <c r="AD911" s="49">
        <v>0</v>
      </c>
      <c r="AE911" s="49">
        <v>0</v>
      </c>
      <c r="AF911" s="49">
        <v>0</v>
      </c>
      <c r="AG911" s="49">
        <v>0</v>
      </c>
      <c r="AH911" s="49">
        <v>0</v>
      </c>
      <c r="AI911" s="49">
        <v>0</v>
      </c>
      <c r="AJ911" s="49">
        <v>0</v>
      </c>
      <c r="AK911" s="49">
        <v>0</v>
      </c>
      <c r="AL911" s="49">
        <v>0</v>
      </c>
      <c r="AM911" s="49">
        <v>0</v>
      </c>
      <c r="AN911" s="49">
        <v>0</v>
      </c>
      <c r="AO911" s="49">
        <v>0</v>
      </c>
      <c r="AP911" s="49">
        <v>0</v>
      </c>
      <c r="AQ911" s="47">
        <v>0</v>
      </c>
      <c r="AR911" s="48">
        <v>0</v>
      </c>
      <c r="AT911" s="46">
        <v>0</v>
      </c>
      <c r="AU911" s="45">
        <v>0</v>
      </c>
      <c r="AV911" s="44">
        <v>0</v>
      </c>
      <c r="AW911" s="43">
        <v>0</v>
      </c>
      <c r="AX911" s="42">
        <v>0</v>
      </c>
      <c r="AY911" s="41">
        <v>0</v>
      </c>
      <c r="AZ911" s="40"/>
      <c r="BA911" s="40"/>
      <c r="BB911" s="40"/>
      <c r="BC911" s="40"/>
      <c r="BD911" s="40"/>
      <c r="BE911" s="40"/>
      <c r="BF911" s="39">
        <v>0</v>
      </c>
      <c r="BG911" s="38">
        <v>0</v>
      </c>
      <c r="BK911" s="37"/>
      <c r="BL911" s="37"/>
      <c r="BM911" s="37"/>
      <c r="BN911" s="32"/>
      <c r="BP911" s="36"/>
      <c r="BQ911" s="36"/>
      <c r="BR911" s="36"/>
      <c r="CE911" s="35">
        <f t="shared" si="166"/>
        <v>0</v>
      </c>
      <c r="CF911" s="33">
        <f t="shared" si="167"/>
        <v>0</v>
      </c>
      <c r="CG911" s="34">
        <f t="shared" si="168"/>
        <v>0</v>
      </c>
      <c r="CH911" s="33">
        <f t="shared" si="169"/>
        <v>0</v>
      </c>
    </row>
    <row r="912" spans="1:86" ht="15" customHeight="1" x14ac:dyDescent="0.25">
      <c r="A912" s="87">
        <v>6</v>
      </c>
      <c r="B912" s="89"/>
      <c r="C912" s="88"/>
      <c r="D912" s="87"/>
      <c r="E912" s="86" t="s">
        <v>2416</v>
      </c>
      <c r="F912" s="84"/>
      <c r="G912" s="84"/>
      <c r="H912" s="84"/>
      <c r="I912" s="84"/>
      <c r="J912" s="84"/>
      <c r="K912" s="84"/>
      <c r="L912" s="84"/>
      <c r="M912" s="84"/>
      <c r="N912" s="84"/>
      <c r="O912" s="84"/>
      <c r="P912" s="84"/>
      <c r="Q912" s="84"/>
      <c r="R912" s="84"/>
      <c r="S912" s="84"/>
      <c r="T912" s="84"/>
      <c r="U912" s="84"/>
      <c r="V912" s="84"/>
      <c r="W912" s="84"/>
      <c r="X912" s="84"/>
      <c r="Y912" s="84"/>
      <c r="Z912" s="84"/>
      <c r="AA912" s="85"/>
      <c r="AB912" s="85"/>
      <c r="AC912" s="85"/>
      <c r="AD912" s="85"/>
      <c r="AE912" s="85"/>
      <c r="AF912" s="85"/>
      <c r="AG912" s="85"/>
      <c r="AH912" s="85"/>
      <c r="AI912" s="85"/>
      <c r="AJ912" s="85"/>
      <c r="AK912" s="85"/>
      <c r="AL912" s="85"/>
      <c r="AM912" s="85"/>
      <c r="AN912" s="85"/>
      <c r="AO912" s="85"/>
      <c r="AP912" s="85"/>
      <c r="AQ912" s="83"/>
      <c r="AR912" s="84"/>
      <c r="AT912" s="82"/>
      <c r="AU912" s="81"/>
      <c r="AV912" s="80"/>
      <c r="AW912" s="79"/>
      <c r="AX912" s="78"/>
      <c r="AY912" s="77"/>
      <c r="AZ912" s="55"/>
      <c r="BA912" s="55"/>
      <c r="BB912" s="55"/>
      <c r="BC912" s="55"/>
      <c r="BD912" s="55"/>
      <c r="BE912" s="55"/>
      <c r="BF912" s="39">
        <v>0</v>
      </c>
      <c r="BG912" s="38">
        <v>0</v>
      </c>
      <c r="BK912" s="54"/>
      <c r="BL912" s="54"/>
      <c r="BM912" s="54"/>
      <c r="BN912" s="32"/>
      <c r="BP912" s="36"/>
      <c r="BQ912" s="36"/>
      <c r="BR912" s="36"/>
      <c r="CE912" s="35"/>
      <c r="CF912" s="33"/>
      <c r="CG912" s="34"/>
      <c r="CH912" s="33"/>
    </row>
    <row r="913" spans="1:86" ht="15" customHeight="1" x14ac:dyDescent="0.25">
      <c r="A913" s="87">
        <v>7</v>
      </c>
      <c r="B913" s="89"/>
      <c r="C913" s="88"/>
      <c r="D913" s="87"/>
      <c r="E913" s="86" t="s">
        <v>2415</v>
      </c>
      <c r="F913" s="84">
        <f t="shared" ref="F913:AP913" si="170">SUM(F914,F916,F917,F919,F920)</f>
        <v>0</v>
      </c>
      <c r="G913" s="84">
        <f t="shared" si="170"/>
        <v>0</v>
      </c>
      <c r="H913" s="84">
        <f t="shared" si="170"/>
        <v>0</v>
      </c>
      <c r="I913" s="84">
        <f t="shared" si="170"/>
        <v>0</v>
      </c>
      <c r="J913" s="84">
        <f t="shared" si="170"/>
        <v>0</v>
      </c>
      <c r="K913" s="84">
        <f t="shared" si="170"/>
        <v>0</v>
      </c>
      <c r="L913" s="84">
        <f t="shared" si="170"/>
        <v>0</v>
      </c>
      <c r="M913" s="84">
        <f t="shared" si="170"/>
        <v>0</v>
      </c>
      <c r="N913" s="84">
        <f t="shared" si="170"/>
        <v>0</v>
      </c>
      <c r="O913" s="84">
        <f t="shared" si="170"/>
        <v>13541.325529999998</v>
      </c>
      <c r="P913" s="84">
        <f t="shared" si="170"/>
        <v>11402.113819999999</v>
      </c>
      <c r="Q913" s="84">
        <f t="shared" si="170"/>
        <v>9334.8584599999995</v>
      </c>
      <c r="R913" s="84">
        <f t="shared" si="170"/>
        <v>7779.0487199999998</v>
      </c>
      <c r="S913" s="84">
        <f t="shared" si="170"/>
        <v>0</v>
      </c>
      <c r="T913" s="84">
        <f t="shared" si="170"/>
        <v>0</v>
      </c>
      <c r="U913" s="84">
        <f t="shared" si="170"/>
        <v>0</v>
      </c>
      <c r="V913" s="84">
        <f t="shared" si="170"/>
        <v>0</v>
      </c>
      <c r="W913" s="84">
        <f t="shared" si="170"/>
        <v>0</v>
      </c>
      <c r="X913" s="84">
        <f t="shared" si="170"/>
        <v>0</v>
      </c>
      <c r="Y913" s="84">
        <f t="shared" si="170"/>
        <v>420</v>
      </c>
      <c r="Z913" s="84">
        <f t="shared" si="170"/>
        <v>350</v>
      </c>
      <c r="AA913" s="84">
        <f t="shared" si="170"/>
        <v>3786.4670699999997</v>
      </c>
      <c r="AB913" s="84">
        <f t="shared" si="170"/>
        <v>3273.0650999999998</v>
      </c>
      <c r="AC913" s="84">
        <f t="shared" si="170"/>
        <v>52.974519999999998</v>
      </c>
      <c r="AD913" s="84">
        <f t="shared" si="170"/>
        <v>15.18768</v>
      </c>
      <c r="AE913" s="84">
        <f t="shared" si="170"/>
        <v>7.4805399999999995</v>
      </c>
      <c r="AF913" s="84">
        <f t="shared" si="170"/>
        <v>1.4282900000000001</v>
      </c>
      <c r="AG913" s="84">
        <f t="shared" si="170"/>
        <v>3080.4118199999998</v>
      </c>
      <c r="AH913" s="84">
        <f t="shared" si="170"/>
        <v>2567.0098499999999</v>
      </c>
      <c r="AI913" s="84">
        <f t="shared" si="170"/>
        <v>0</v>
      </c>
      <c r="AJ913" s="84">
        <f t="shared" si="170"/>
        <v>0</v>
      </c>
      <c r="AK913" s="84">
        <f t="shared" si="170"/>
        <v>0</v>
      </c>
      <c r="AL913" s="84">
        <f t="shared" si="170"/>
        <v>0</v>
      </c>
      <c r="AM913" s="84">
        <f t="shared" si="170"/>
        <v>393.10410999999999</v>
      </c>
      <c r="AN913" s="84">
        <f t="shared" si="170"/>
        <v>0</v>
      </c>
      <c r="AO913" s="84">
        <f t="shared" si="170"/>
        <v>0</v>
      </c>
      <c r="AP913" s="84">
        <f t="shared" si="170"/>
        <v>235.88011</v>
      </c>
      <c r="AQ913" s="83"/>
      <c r="AR913" s="84">
        <f>SUM(AR914,AR916,AR917,AR919,AR920)</f>
        <v>11402.113819999999</v>
      </c>
      <c r="AT913" s="82"/>
      <c r="AU913" s="81"/>
      <c r="AV913" s="80">
        <f>SUM(AV914,AV916,AV917,AV919,AV920)</f>
        <v>0</v>
      </c>
      <c r="AW913" s="79"/>
      <c r="AX913" s="78"/>
      <c r="AY913" s="77"/>
      <c r="AZ913" s="55"/>
      <c r="BA913" s="55"/>
      <c r="BB913" s="55"/>
      <c r="BC913" s="55"/>
      <c r="BD913" s="55"/>
      <c r="BE913" s="55"/>
      <c r="BF913" s="39">
        <v>0</v>
      </c>
      <c r="BG913" s="38">
        <v>0</v>
      </c>
      <c r="BK913" s="37"/>
      <c r="BL913" s="54"/>
      <c r="BM913" s="54"/>
      <c r="BN913" s="32"/>
      <c r="BP913" s="36"/>
      <c r="BQ913" s="36"/>
      <c r="BR913" s="36"/>
      <c r="CE913" s="35"/>
      <c r="CF913" s="33"/>
      <c r="CG913" s="34"/>
      <c r="CH913" s="33"/>
    </row>
    <row r="914" spans="1:86" ht="15" customHeight="1" x14ac:dyDescent="0.25">
      <c r="A914" s="65">
        <v>1</v>
      </c>
      <c r="B914" s="65"/>
      <c r="C914" s="66"/>
      <c r="D914" s="65"/>
      <c r="E914" s="64" t="s">
        <v>2414</v>
      </c>
      <c r="F914" s="63">
        <f t="shared" ref="F914:AP914" si="171">SUM(F915:F915)</f>
        <v>0</v>
      </c>
      <c r="G914" s="63">
        <f t="shared" si="171"/>
        <v>0</v>
      </c>
      <c r="H914" s="63">
        <f t="shared" si="171"/>
        <v>0</v>
      </c>
      <c r="I914" s="63">
        <f t="shared" si="171"/>
        <v>0</v>
      </c>
      <c r="J914" s="63">
        <f t="shared" si="171"/>
        <v>0</v>
      </c>
      <c r="K914" s="63">
        <f t="shared" si="171"/>
        <v>0</v>
      </c>
      <c r="L914" s="63">
        <f t="shared" si="171"/>
        <v>0</v>
      </c>
      <c r="M914" s="63">
        <f t="shared" si="171"/>
        <v>0</v>
      </c>
      <c r="N914" s="63">
        <f t="shared" si="171"/>
        <v>0</v>
      </c>
      <c r="O914" s="63">
        <f t="shared" si="171"/>
        <v>0</v>
      </c>
      <c r="P914" s="63">
        <f t="shared" si="171"/>
        <v>0</v>
      </c>
      <c r="Q914" s="63">
        <f t="shared" si="171"/>
        <v>0</v>
      </c>
      <c r="R914" s="63">
        <f t="shared" si="171"/>
        <v>0</v>
      </c>
      <c r="S914" s="63">
        <f t="shared" si="171"/>
        <v>0</v>
      </c>
      <c r="T914" s="63">
        <f t="shared" si="171"/>
        <v>0</v>
      </c>
      <c r="U914" s="63">
        <f t="shared" si="171"/>
        <v>0</v>
      </c>
      <c r="V914" s="63">
        <f t="shared" si="171"/>
        <v>0</v>
      </c>
      <c r="W914" s="63">
        <f t="shared" si="171"/>
        <v>0</v>
      </c>
      <c r="X914" s="63">
        <f t="shared" si="171"/>
        <v>0</v>
      </c>
      <c r="Y914" s="63">
        <f t="shared" si="171"/>
        <v>0</v>
      </c>
      <c r="Z914" s="63">
        <f t="shared" si="171"/>
        <v>0</v>
      </c>
      <c r="AA914" s="63">
        <f t="shared" si="171"/>
        <v>0</v>
      </c>
      <c r="AB914" s="63">
        <f t="shared" si="171"/>
        <v>0</v>
      </c>
      <c r="AC914" s="63">
        <f t="shared" si="171"/>
        <v>0</v>
      </c>
      <c r="AD914" s="63">
        <f t="shared" si="171"/>
        <v>0</v>
      </c>
      <c r="AE914" s="63">
        <f t="shared" si="171"/>
        <v>0</v>
      </c>
      <c r="AF914" s="63">
        <f t="shared" si="171"/>
        <v>0</v>
      </c>
      <c r="AG914" s="63">
        <f t="shared" si="171"/>
        <v>0</v>
      </c>
      <c r="AH914" s="63">
        <f t="shared" si="171"/>
        <v>0</v>
      </c>
      <c r="AI914" s="63">
        <f t="shared" si="171"/>
        <v>0</v>
      </c>
      <c r="AJ914" s="63">
        <f t="shared" si="171"/>
        <v>0</v>
      </c>
      <c r="AK914" s="63">
        <f t="shared" si="171"/>
        <v>0</v>
      </c>
      <c r="AL914" s="63">
        <f t="shared" si="171"/>
        <v>0</v>
      </c>
      <c r="AM914" s="63">
        <f t="shared" si="171"/>
        <v>0</v>
      </c>
      <c r="AN914" s="63">
        <f t="shared" si="171"/>
        <v>0</v>
      </c>
      <c r="AO914" s="63">
        <f t="shared" si="171"/>
        <v>0</v>
      </c>
      <c r="AP914" s="63">
        <f t="shared" si="171"/>
        <v>0</v>
      </c>
      <c r="AQ914" s="62"/>
      <c r="AR914" s="63">
        <f>SUM(AR915:AR915)</f>
        <v>0</v>
      </c>
      <c r="AT914" s="61"/>
      <c r="AU914" s="60"/>
      <c r="AV914" s="59">
        <f>SUM(AV915:AV915)</f>
        <v>0</v>
      </c>
      <c r="AW914" s="58"/>
      <c r="AX914" s="57"/>
      <c r="AY914" s="56"/>
      <c r="AZ914" s="55"/>
      <c r="BA914" s="55"/>
      <c r="BB914" s="55"/>
      <c r="BC914" s="55"/>
      <c r="BD914" s="55"/>
      <c r="BE914" s="55"/>
      <c r="BF914" s="39">
        <v>0</v>
      </c>
      <c r="BG914" s="38">
        <v>0</v>
      </c>
      <c r="BK914" s="54"/>
      <c r="BL914" s="54"/>
      <c r="BM914" s="54"/>
      <c r="BN914" s="32"/>
      <c r="BP914" s="36"/>
      <c r="BQ914" s="36"/>
      <c r="BR914" s="36"/>
      <c r="CE914" s="35"/>
      <c r="CF914" s="33"/>
      <c r="CG914" s="34"/>
      <c r="CH914" s="33"/>
    </row>
    <row r="915" spans="1:86" ht="15" customHeight="1" x14ac:dyDescent="0.25">
      <c r="A915" s="53">
        <v>0</v>
      </c>
      <c r="B915" s="52">
        <v>0</v>
      </c>
      <c r="C915" s="51">
        <v>0</v>
      </c>
      <c r="D915" s="51">
        <v>0</v>
      </c>
      <c r="E915" s="50">
        <v>0</v>
      </c>
      <c r="F915" s="48">
        <v>0</v>
      </c>
      <c r="G915" s="48">
        <v>0</v>
      </c>
      <c r="H915" s="48">
        <v>0</v>
      </c>
      <c r="I915" s="48">
        <v>0</v>
      </c>
      <c r="J915" s="48">
        <v>0</v>
      </c>
      <c r="K915" s="48">
        <v>0</v>
      </c>
      <c r="L915" s="48">
        <v>0</v>
      </c>
      <c r="M915" s="48">
        <v>0</v>
      </c>
      <c r="N915" s="48">
        <v>0</v>
      </c>
      <c r="O915" s="48">
        <f>SUM(Q915,W915,Y915,AA915)</f>
        <v>0</v>
      </c>
      <c r="P915" s="48">
        <f>SUM(R915,X915,Z915,AB915)</f>
        <v>0</v>
      </c>
      <c r="Q915" s="48">
        <v>0</v>
      </c>
      <c r="R915" s="48">
        <v>0</v>
      </c>
      <c r="S915" s="48">
        <v>0</v>
      </c>
      <c r="T915" s="48">
        <v>0</v>
      </c>
      <c r="U915" s="48">
        <v>0</v>
      </c>
      <c r="V915" s="48">
        <v>0</v>
      </c>
      <c r="W915" s="48">
        <v>0</v>
      </c>
      <c r="X915" s="48">
        <v>0</v>
      </c>
      <c r="Y915" s="48">
        <v>0</v>
      </c>
      <c r="Z915" s="48">
        <v>0</v>
      </c>
      <c r="AA915" s="49">
        <f>SUM(AC915,AD915,AE915,AF915,AG915,AI915,AK915,AM915,AN915,AP915)</f>
        <v>0</v>
      </c>
      <c r="AB915" s="49">
        <f>SUM(AC915,AD915,AE915,AF915,AH915,AJ915,AL915,AM915,AO915,AP915)</f>
        <v>0</v>
      </c>
      <c r="AC915" s="49">
        <v>0</v>
      </c>
      <c r="AD915" s="49">
        <v>0</v>
      </c>
      <c r="AE915" s="49">
        <v>0</v>
      </c>
      <c r="AF915" s="49">
        <v>0</v>
      </c>
      <c r="AG915" s="49">
        <v>0</v>
      </c>
      <c r="AH915" s="49">
        <v>0</v>
      </c>
      <c r="AI915" s="49">
        <v>0</v>
      </c>
      <c r="AJ915" s="49">
        <v>0</v>
      </c>
      <c r="AK915" s="49">
        <v>0</v>
      </c>
      <c r="AL915" s="49">
        <v>0</v>
      </c>
      <c r="AM915" s="49">
        <v>0</v>
      </c>
      <c r="AN915" s="49">
        <v>0</v>
      </c>
      <c r="AO915" s="49">
        <v>0</v>
      </c>
      <c r="AP915" s="49">
        <v>0</v>
      </c>
      <c r="AQ915" s="47">
        <v>0</v>
      </c>
      <c r="AR915" s="48">
        <v>0</v>
      </c>
      <c r="AT915" s="46">
        <v>0</v>
      </c>
      <c r="AU915" s="45">
        <v>0</v>
      </c>
      <c r="AV915" s="44">
        <v>0</v>
      </c>
      <c r="AW915" s="43">
        <v>0</v>
      </c>
      <c r="AX915" s="42">
        <v>0</v>
      </c>
      <c r="AY915" s="41">
        <v>0</v>
      </c>
      <c r="AZ915" s="40"/>
      <c r="BA915" s="40"/>
      <c r="BB915" s="40"/>
      <c r="BC915" s="40"/>
      <c r="BD915" s="40"/>
      <c r="BE915" s="40"/>
      <c r="BF915" s="39">
        <v>0</v>
      </c>
      <c r="BG915" s="38">
        <v>0</v>
      </c>
      <c r="BK915" s="37"/>
      <c r="BL915" s="37"/>
      <c r="BM915" s="37"/>
      <c r="BN915" s="32"/>
      <c r="BP915" s="36"/>
      <c r="BQ915" s="36"/>
      <c r="BR915" s="36"/>
      <c r="CE915" s="35">
        <f>R915-T915-V915</f>
        <v>0</v>
      </c>
      <c r="CF915" s="33">
        <f>IF(CE915&gt;0.000001,T915,0)</f>
        <v>0</v>
      </c>
      <c r="CG915" s="34">
        <f>V915</f>
        <v>0</v>
      </c>
      <c r="CH915" s="33">
        <f>IF(CE915&gt;0.000001,0,T915)</f>
        <v>0</v>
      </c>
    </row>
    <row r="916" spans="1:86" ht="15" customHeight="1" x14ac:dyDescent="0.25">
      <c r="A916" s="109">
        <v>2</v>
      </c>
      <c r="B916" s="76"/>
      <c r="C916" s="110"/>
      <c r="D916" s="109"/>
      <c r="E916" s="108" t="s">
        <v>2413</v>
      </c>
      <c r="F916" s="63"/>
      <c r="G916" s="63"/>
      <c r="H916" s="63"/>
      <c r="I916" s="63"/>
      <c r="J916" s="63"/>
      <c r="K916" s="63"/>
      <c r="L916" s="63"/>
      <c r="M916" s="63"/>
      <c r="N916" s="63"/>
      <c r="O916" s="63"/>
      <c r="P916" s="63"/>
      <c r="Q916" s="63"/>
      <c r="R916" s="63"/>
      <c r="S916" s="63"/>
      <c r="T916" s="63"/>
      <c r="U916" s="63"/>
      <c r="V916" s="63"/>
      <c r="W916" s="63"/>
      <c r="X916" s="63"/>
      <c r="Y916" s="63"/>
      <c r="Z916" s="63"/>
      <c r="AA916" s="67"/>
      <c r="AB916" s="67"/>
      <c r="AC916" s="67"/>
      <c r="AD916" s="67"/>
      <c r="AE916" s="67"/>
      <c r="AF916" s="67"/>
      <c r="AG916" s="67"/>
      <c r="AH916" s="67"/>
      <c r="AI916" s="67"/>
      <c r="AJ916" s="67"/>
      <c r="AK916" s="67"/>
      <c r="AL916" s="67"/>
      <c r="AM916" s="67"/>
      <c r="AN916" s="67"/>
      <c r="AO916" s="67"/>
      <c r="AP916" s="67"/>
      <c r="AQ916" s="62"/>
      <c r="AR916" s="63"/>
      <c r="AT916" s="61"/>
      <c r="AU916" s="60"/>
      <c r="AV916" s="59"/>
      <c r="AW916" s="58"/>
      <c r="AX916" s="57"/>
      <c r="AY916" s="56"/>
      <c r="AZ916" s="55"/>
      <c r="BA916" s="55"/>
      <c r="BB916" s="55"/>
      <c r="BC916" s="55"/>
      <c r="BD916" s="55"/>
      <c r="BE916" s="55"/>
      <c r="BF916" s="39">
        <v>0</v>
      </c>
      <c r="BG916" s="38">
        <v>0</v>
      </c>
      <c r="BK916" s="54"/>
      <c r="BL916" s="54"/>
      <c r="BM916" s="54"/>
      <c r="BN916" s="32"/>
      <c r="BP916" s="36"/>
      <c r="BQ916" s="36"/>
      <c r="BR916" s="36"/>
      <c r="CE916" s="35"/>
      <c r="CF916" s="33"/>
      <c r="CG916" s="34"/>
      <c r="CH916" s="33"/>
    </row>
    <row r="917" spans="1:86" ht="15" customHeight="1" x14ac:dyDescent="0.25">
      <c r="A917" s="65">
        <v>3</v>
      </c>
      <c r="B917" s="74"/>
      <c r="C917" s="66"/>
      <c r="D917" s="65"/>
      <c r="E917" s="107" t="s">
        <v>2412</v>
      </c>
      <c r="F917" s="63">
        <f t="shared" ref="F917:AP917" si="172">SUM(F918:F918)</f>
        <v>0</v>
      </c>
      <c r="G917" s="63">
        <f t="shared" si="172"/>
        <v>0</v>
      </c>
      <c r="H917" s="63">
        <f t="shared" si="172"/>
        <v>0</v>
      </c>
      <c r="I917" s="63">
        <f t="shared" si="172"/>
        <v>0</v>
      </c>
      <c r="J917" s="63">
        <f t="shared" si="172"/>
        <v>0</v>
      </c>
      <c r="K917" s="63">
        <f t="shared" si="172"/>
        <v>0</v>
      </c>
      <c r="L917" s="63">
        <f t="shared" si="172"/>
        <v>0</v>
      </c>
      <c r="M917" s="63">
        <f t="shared" si="172"/>
        <v>0</v>
      </c>
      <c r="N917" s="63">
        <f t="shared" si="172"/>
        <v>0</v>
      </c>
      <c r="O917" s="63">
        <f t="shared" si="172"/>
        <v>13541.325529999998</v>
      </c>
      <c r="P917" s="63">
        <f t="shared" si="172"/>
        <v>11402.113819999999</v>
      </c>
      <c r="Q917" s="63">
        <f t="shared" si="172"/>
        <v>9334.8584599999995</v>
      </c>
      <c r="R917" s="63">
        <f t="shared" si="172"/>
        <v>7779.0487199999998</v>
      </c>
      <c r="S917" s="63">
        <f t="shared" si="172"/>
        <v>0</v>
      </c>
      <c r="T917" s="63">
        <f t="shared" si="172"/>
        <v>0</v>
      </c>
      <c r="U917" s="63">
        <f t="shared" si="172"/>
        <v>0</v>
      </c>
      <c r="V917" s="63">
        <f t="shared" si="172"/>
        <v>0</v>
      </c>
      <c r="W917" s="63">
        <f t="shared" si="172"/>
        <v>0</v>
      </c>
      <c r="X917" s="63">
        <f t="shared" si="172"/>
        <v>0</v>
      </c>
      <c r="Y917" s="63">
        <f t="shared" si="172"/>
        <v>420</v>
      </c>
      <c r="Z917" s="63">
        <f t="shared" si="172"/>
        <v>350</v>
      </c>
      <c r="AA917" s="63">
        <f t="shared" si="172"/>
        <v>3786.4670699999997</v>
      </c>
      <c r="AB917" s="63">
        <f t="shared" si="172"/>
        <v>3273.0650999999998</v>
      </c>
      <c r="AC917" s="63">
        <f t="shared" si="172"/>
        <v>52.974519999999998</v>
      </c>
      <c r="AD917" s="63">
        <f t="shared" si="172"/>
        <v>15.18768</v>
      </c>
      <c r="AE917" s="63">
        <f t="shared" si="172"/>
        <v>7.4805399999999995</v>
      </c>
      <c r="AF917" s="63">
        <f t="shared" si="172"/>
        <v>1.4282900000000001</v>
      </c>
      <c r="AG917" s="63">
        <f t="shared" si="172"/>
        <v>3080.4118199999998</v>
      </c>
      <c r="AH917" s="63">
        <f t="shared" si="172"/>
        <v>2567.0098499999999</v>
      </c>
      <c r="AI917" s="63">
        <f t="shared" si="172"/>
        <v>0</v>
      </c>
      <c r="AJ917" s="63">
        <f t="shared" si="172"/>
        <v>0</v>
      </c>
      <c r="AK917" s="63">
        <f t="shared" si="172"/>
        <v>0</v>
      </c>
      <c r="AL917" s="63">
        <f t="shared" si="172"/>
        <v>0</v>
      </c>
      <c r="AM917" s="63">
        <f t="shared" si="172"/>
        <v>393.10410999999999</v>
      </c>
      <c r="AN917" s="63">
        <f t="shared" si="172"/>
        <v>0</v>
      </c>
      <c r="AO917" s="63">
        <f t="shared" si="172"/>
        <v>0</v>
      </c>
      <c r="AP917" s="63">
        <f t="shared" si="172"/>
        <v>235.88011</v>
      </c>
      <c r="AQ917" s="62"/>
      <c r="AR917" s="63">
        <f>SUM(AR918:AR918)</f>
        <v>11402.113819999999</v>
      </c>
      <c r="AT917" s="61"/>
      <c r="AU917" s="60"/>
      <c r="AV917" s="59">
        <f>SUM(AV918:AV918)</f>
        <v>0</v>
      </c>
      <c r="AW917" s="58"/>
      <c r="AX917" s="57"/>
      <c r="AY917" s="56"/>
      <c r="AZ917" s="55"/>
      <c r="BA917" s="55"/>
      <c r="BB917" s="55"/>
      <c r="BC917" s="55"/>
      <c r="BD917" s="55"/>
      <c r="BE917" s="55"/>
      <c r="BF917" s="39">
        <v>0</v>
      </c>
      <c r="BG917" s="38">
        <v>0</v>
      </c>
      <c r="BK917" s="37"/>
      <c r="BL917" s="54"/>
      <c r="BM917" s="54"/>
      <c r="BN917" s="32"/>
      <c r="BP917" s="36"/>
      <c r="BQ917" s="36"/>
      <c r="BR917" s="36"/>
      <c r="CE917" s="35"/>
      <c r="CF917" s="33"/>
      <c r="CG917" s="34"/>
      <c r="CH917" s="33"/>
    </row>
    <row r="918" spans="1:86" ht="30" hidden="1" customHeight="1" x14ac:dyDescent="0.25">
      <c r="A918" s="53">
        <v>0</v>
      </c>
      <c r="B918" s="52">
        <v>0</v>
      </c>
      <c r="C918" s="51">
        <v>300000004291</v>
      </c>
      <c r="D918" s="51">
        <v>1010104931</v>
      </c>
      <c r="E918" s="50" t="s">
        <v>4182</v>
      </c>
      <c r="F918" s="48">
        <v>0</v>
      </c>
      <c r="G918" s="48">
        <v>0</v>
      </c>
      <c r="H918" s="48">
        <v>0</v>
      </c>
      <c r="I918" s="48">
        <v>0</v>
      </c>
      <c r="J918" s="48">
        <v>0</v>
      </c>
      <c r="K918" s="48">
        <v>0</v>
      </c>
      <c r="L918" s="48">
        <v>0</v>
      </c>
      <c r="M918" s="48">
        <v>0</v>
      </c>
      <c r="N918" s="48">
        <v>0</v>
      </c>
      <c r="O918" s="48">
        <f>SUM(Q918,W918,Y918,AA918)</f>
        <v>13541.325529999998</v>
      </c>
      <c r="P918" s="48">
        <f>SUM(R918,X918,Z918,AB918)</f>
        <v>11402.113819999999</v>
      </c>
      <c r="Q918" s="48">
        <v>9334.8584599999995</v>
      </c>
      <c r="R918" s="48">
        <v>7779.0487199999998</v>
      </c>
      <c r="S918" s="48">
        <v>0</v>
      </c>
      <c r="T918" s="48">
        <v>0</v>
      </c>
      <c r="U918" s="48">
        <v>0</v>
      </c>
      <c r="V918" s="48">
        <v>0</v>
      </c>
      <c r="W918" s="48">
        <v>0</v>
      </c>
      <c r="X918" s="48">
        <v>0</v>
      </c>
      <c r="Y918" s="48">
        <v>420</v>
      </c>
      <c r="Z918" s="48">
        <v>350</v>
      </c>
      <c r="AA918" s="49">
        <f>SUM(AC918,AD918,AE918,AF918,AG918,AI918,AK918,AM918,AN918,AP918)</f>
        <v>3786.4670699999997</v>
      </c>
      <c r="AB918" s="49">
        <f>SUM(AC918,AD918,AE918,AF918,AH918,AJ918,AL918,AM918,AO918,AP918)</f>
        <v>3273.0650999999998</v>
      </c>
      <c r="AC918" s="49">
        <v>52.974519999999998</v>
      </c>
      <c r="AD918" s="49">
        <v>15.18768</v>
      </c>
      <c r="AE918" s="49">
        <v>7.4805399999999995</v>
      </c>
      <c r="AF918" s="49">
        <v>1.4282900000000001</v>
      </c>
      <c r="AG918" s="49">
        <v>3080.4118199999998</v>
      </c>
      <c r="AH918" s="49">
        <v>2567.0098499999999</v>
      </c>
      <c r="AI918" s="49">
        <v>0</v>
      </c>
      <c r="AJ918" s="49">
        <v>0</v>
      </c>
      <c r="AK918" s="49">
        <v>0</v>
      </c>
      <c r="AL918" s="49">
        <v>0</v>
      </c>
      <c r="AM918" s="49">
        <v>393.10410999999999</v>
      </c>
      <c r="AN918" s="49">
        <v>0</v>
      </c>
      <c r="AO918" s="49">
        <v>0</v>
      </c>
      <c r="AP918" s="49">
        <v>235.88011</v>
      </c>
      <c r="AQ918" s="47" t="s">
        <v>4183</v>
      </c>
      <c r="AR918" s="48">
        <v>11402.113819999999</v>
      </c>
      <c r="AT918" s="46" t="s">
        <v>2439</v>
      </c>
      <c r="AU918" s="45">
        <v>0</v>
      </c>
      <c r="AV918" s="44">
        <v>0</v>
      </c>
      <c r="AW918" s="43">
        <v>0</v>
      </c>
      <c r="AX918" s="42">
        <v>0</v>
      </c>
      <c r="AY918" s="41">
        <v>0</v>
      </c>
      <c r="AZ918" s="40"/>
      <c r="BA918" s="40"/>
      <c r="BB918" s="40"/>
      <c r="BC918" s="40"/>
      <c r="BD918" s="40"/>
      <c r="BE918" s="40"/>
      <c r="BF918" s="39" t="s">
        <v>2697</v>
      </c>
      <c r="BG918" s="38">
        <v>44925</v>
      </c>
      <c r="BK918" s="37" t="s">
        <v>2406</v>
      </c>
      <c r="BL918" s="37"/>
      <c r="BM918" s="37"/>
      <c r="BN918" s="32"/>
      <c r="BP918" s="36"/>
      <c r="BQ918" s="36"/>
      <c r="BR918" s="36"/>
      <c r="CE918" s="35">
        <f>R918-T918-V918</f>
        <v>7779.0487199999998</v>
      </c>
      <c r="CF918" s="33">
        <f>IF(CE918&gt;0.000001,T918,0)</f>
        <v>0</v>
      </c>
      <c r="CG918" s="34">
        <f>V918</f>
        <v>0</v>
      </c>
      <c r="CH918" s="33">
        <f>IF(CE918&gt;0.000001,0,T918)</f>
        <v>0</v>
      </c>
    </row>
    <row r="919" spans="1:86" ht="15" customHeight="1" x14ac:dyDescent="0.25">
      <c r="A919" s="74">
        <v>4</v>
      </c>
      <c r="B919" s="106"/>
      <c r="C919" s="75"/>
      <c r="D919" s="74"/>
      <c r="E919" s="107" t="s">
        <v>2411</v>
      </c>
      <c r="F919" s="63"/>
      <c r="G919" s="63"/>
      <c r="H919" s="63"/>
      <c r="I919" s="63"/>
      <c r="J919" s="63"/>
      <c r="K919" s="63"/>
      <c r="L919" s="63"/>
      <c r="M919" s="63"/>
      <c r="N919" s="63"/>
      <c r="O919" s="63"/>
      <c r="P919" s="63"/>
      <c r="Q919" s="63"/>
      <c r="R919" s="63"/>
      <c r="S919" s="63"/>
      <c r="T919" s="63"/>
      <c r="U919" s="63"/>
      <c r="V919" s="63"/>
      <c r="W919" s="63"/>
      <c r="X919" s="63"/>
      <c r="Y919" s="63"/>
      <c r="Z919" s="63"/>
      <c r="AA919" s="67"/>
      <c r="AB919" s="67"/>
      <c r="AC919" s="67"/>
      <c r="AD919" s="67"/>
      <c r="AE919" s="67"/>
      <c r="AF919" s="67"/>
      <c r="AG919" s="67"/>
      <c r="AH919" s="67"/>
      <c r="AI919" s="67"/>
      <c r="AJ919" s="67"/>
      <c r="AK919" s="67"/>
      <c r="AL919" s="67"/>
      <c r="AM919" s="67"/>
      <c r="AN919" s="67"/>
      <c r="AO919" s="67"/>
      <c r="AP919" s="67"/>
      <c r="AQ919" s="62"/>
      <c r="AR919" s="63"/>
      <c r="AT919" s="61"/>
      <c r="AU919" s="60"/>
      <c r="AV919" s="59"/>
      <c r="AW919" s="58"/>
      <c r="AX919" s="57"/>
      <c r="AY919" s="56"/>
      <c r="AZ919" s="55"/>
      <c r="BA919" s="55"/>
      <c r="BB919" s="55"/>
      <c r="BC919" s="55"/>
      <c r="BD919" s="55"/>
      <c r="BE919" s="55"/>
      <c r="BF919" s="39">
        <v>0</v>
      </c>
      <c r="BG919" s="38">
        <v>0</v>
      </c>
      <c r="BK919" s="54"/>
      <c r="BL919" s="54"/>
      <c r="BM919" s="54"/>
      <c r="BN919" s="32"/>
      <c r="BP919" s="36"/>
      <c r="BQ919" s="36"/>
      <c r="BR919" s="36"/>
      <c r="CE919" s="35"/>
      <c r="CF919" s="33"/>
      <c r="CG919" s="34"/>
      <c r="CH919" s="33"/>
    </row>
    <row r="920" spans="1:86" ht="15" customHeight="1" x14ac:dyDescent="0.25">
      <c r="A920" s="74">
        <v>5</v>
      </c>
      <c r="B920" s="106"/>
      <c r="C920" s="75"/>
      <c r="D920" s="74"/>
      <c r="E920" s="107" t="s">
        <v>2410</v>
      </c>
      <c r="F920" s="63"/>
      <c r="G920" s="63"/>
      <c r="H920" s="63"/>
      <c r="I920" s="63"/>
      <c r="J920" s="63"/>
      <c r="K920" s="63"/>
      <c r="L920" s="63"/>
      <c r="M920" s="63"/>
      <c r="N920" s="63"/>
      <c r="O920" s="63"/>
      <c r="P920" s="63"/>
      <c r="Q920" s="63"/>
      <c r="R920" s="63"/>
      <c r="S920" s="63"/>
      <c r="T920" s="63"/>
      <c r="U920" s="63"/>
      <c r="V920" s="63"/>
      <c r="W920" s="63"/>
      <c r="X920" s="63"/>
      <c r="Y920" s="63"/>
      <c r="Z920" s="63"/>
      <c r="AA920" s="67"/>
      <c r="AB920" s="67"/>
      <c r="AC920" s="67"/>
      <c r="AD920" s="67"/>
      <c r="AE920" s="67"/>
      <c r="AF920" s="67"/>
      <c r="AG920" s="67"/>
      <c r="AH920" s="67"/>
      <c r="AI920" s="67"/>
      <c r="AJ920" s="67"/>
      <c r="AK920" s="67"/>
      <c r="AL920" s="67"/>
      <c r="AM920" s="67"/>
      <c r="AN920" s="67"/>
      <c r="AO920" s="67"/>
      <c r="AP920" s="67"/>
      <c r="AQ920" s="62"/>
      <c r="AR920" s="63"/>
      <c r="AT920" s="61"/>
      <c r="AU920" s="60"/>
      <c r="AV920" s="59"/>
      <c r="AW920" s="58"/>
      <c r="AX920" s="57"/>
      <c r="AY920" s="56"/>
      <c r="AZ920" s="55"/>
      <c r="BA920" s="55"/>
      <c r="BB920" s="55"/>
      <c r="BC920" s="55"/>
      <c r="BD920" s="55"/>
      <c r="BE920" s="55"/>
      <c r="BF920" s="39">
        <v>0</v>
      </c>
      <c r="BG920" s="38">
        <v>0</v>
      </c>
      <c r="BK920" s="54"/>
      <c r="BL920" s="54"/>
      <c r="BM920" s="54"/>
      <c r="BN920" s="32"/>
      <c r="BP920" s="36"/>
      <c r="BQ920" s="36"/>
      <c r="BR920" s="36"/>
      <c r="CE920" s="35"/>
      <c r="CF920" s="33"/>
      <c r="CG920" s="34"/>
      <c r="CH920" s="33"/>
    </row>
    <row r="921" spans="1:86" ht="15" customHeight="1" x14ac:dyDescent="0.25">
      <c r="A921" s="87">
        <v>8</v>
      </c>
      <c r="B921" s="89"/>
      <c r="C921" s="88"/>
      <c r="D921" s="87"/>
      <c r="E921" s="86" t="s">
        <v>2409</v>
      </c>
      <c r="F921" s="84">
        <f t="shared" ref="F921:AP921" si="173">SUM(F922,F923,F936)</f>
        <v>0</v>
      </c>
      <c r="G921" s="84">
        <f t="shared" si="173"/>
        <v>0</v>
      </c>
      <c r="H921" s="84">
        <f t="shared" si="173"/>
        <v>0</v>
      </c>
      <c r="I921" s="84">
        <f t="shared" si="173"/>
        <v>0</v>
      </c>
      <c r="J921" s="84">
        <f t="shared" si="173"/>
        <v>0</v>
      </c>
      <c r="K921" s="84">
        <f t="shared" si="173"/>
        <v>0</v>
      </c>
      <c r="L921" s="84">
        <f t="shared" si="173"/>
        <v>0</v>
      </c>
      <c r="M921" s="84">
        <f t="shared" si="173"/>
        <v>0</v>
      </c>
      <c r="N921" s="84">
        <f t="shared" si="173"/>
        <v>0</v>
      </c>
      <c r="O921" s="84">
        <f t="shared" si="173"/>
        <v>43167.019250000005</v>
      </c>
      <c r="P921" s="84">
        <f t="shared" si="173"/>
        <v>36712.010139999999</v>
      </c>
      <c r="Q921" s="84">
        <f t="shared" si="173"/>
        <v>4839.2173499999999</v>
      </c>
      <c r="R921" s="84">
        <f t="shared" si="173"/>
        <v>4300.91518</v>
      </c>
      <c r="S921" s="84">
        <f t="shared" si="173"/>
        <v>3229.8129600000002</v>
      </c>
      <c r="T921" s="84">
        <f t="shared" si="173"/>
        <v>2691.5107899999998</v>
      </c>
      <c r="U921" s="84">
        <f t="shared" si="173"/>
        <v>1609.4043900000001</v>
      </c>
      <c r="V921" s="84">
        <f t="shared" si="173"/>
        <v>1609.4043900000001</v>
      </c>
      <c r="W921" s="84">
        <f t="shared" si="173"/>
        <v>35500.241630000004</v>
      </c>
      <c r="X921" s="84">
        <f t="shared" si="173"/>
        <v>29583.53469</v>
      </c>
      <c r="Y921" s="84">
        <f t="shared" si="173"/>
        <v>0</v>
      </c>
      <c r="Z921" s="84">
        <f t="shared" si="173"/>
        <v>0</v>
      </c>
      <c r="AA921" s="84">
        <f t="shared" si="173"/>
        <v>2827.5602699999999</v>
      </c>
      <c r="AB921" s="84">
        <f t="shared" si="173"/>
        <v>2827.5602699999999</v>
      </c>
      <c r="AC921" s="84">
        <f t="shared" si="173"/>
        <v>136.83204999999998</v>
      </c>
      <c r="AD921" s="84">
        <f t="shared" si="173"/>
        <v>41.306229999999999</v>
      </c>
      <c r="AE921" s="84">
        <f t="shared" si="173"/>
        <v>100.72971</v>
      </c>
      <c r="AF921" s="84">
        <f t="shared" si="173"/>
        <v>2.1021200000000002</v>
      </c>
      <c r="AG921" s="84">
        <f t="shared" si="173"/>
        <v>0</v>
      </c>
      <c r="AH921" s="84">
        <f t="shared" si="173"/>
        <v>0</v>
      </c>
      <c r="AI921" s="84">
        <f t="shared" si="173"/>
        <v>0</v>
      </c>
      <c r="AJ921" s="84">
        <f t="shared" si="173"/>
        <v>0</v>
      </c>
      <c r="AK921" s="84">
        <f t="shared" si="173"/>
        <v>0</v>
      </c>
      <c r="AL921" s="84">
        <f t="shared" si="173"/>
        <v>0</v>
      </c>
      <c r="AM921" s="84">
        <f t="shared" si="173"/>
        <v>20.5</v>
      </c>
      <c r="AN921" s="84">
        <f t="shared" si="173"/>
        <v>0</v>
      </c>
      <c r="AO921" s="84">
        <f t="shared" si="173"/>
        <v>0</v>
      </c>
      <c r="AP921" s="84">
        <f t="shared" si="173"/>
        <v>2526.0901599999997</v>
      </c>
      <c r="AQ921" s="83"/>
      <c r="AR921" s="84">
        <f>SUM(AR922,AR923,AR936)</f>
        <v>36712.010139999999</v>
      </c>
      <c r="AT921" s="82"/>
      <c r="AU921" s="81"/>
      <c r="AV921" s="80">
        <f>SUM(AV922,AV923,AV936)</f>
        <v>0</v>
      </c>
      <c r="AW921" s="79"/>
      <c r="AX921" s="78"/>
      <c r="AY921" s="77"/>
      <c r="AZ921" s="55"/>
      <c r="BA921" s="55"/>
      <c r="BB921" s="55"/>
      <c r="BC921" s="55"/>
      <c r="BD921" s="55"/>
      <c r="BE921" s="55"/>
      <c r="BF921" s="39"/>
      <c r="BG921" s="38"/>
      <c r="BK921" s="37"/>
      <c r="BL921" s="54"/>
      <c r="BM921" s="54"/>
      <c r="BN921" s="32"/>
      <c r="BP921" s="36"/>
      <c r="BQ921" s="36"/>
      <c r="BR921" s="36"/>
      <c r="CE921" s="35"/>
      <c r="CF921" s="33"/>
      <c r="CG921" s="34"/>
      <c r="CH921" s="33"/>
    </row>
    <row r="922" spans="1:86" ht="15" customHeight="1" x14ac:dyDescent="0.25">
      <c r="A922" s="65">
        <v>1</v>
      </c>
      <c r="B922" s="74"/>
      <c r="C922" s="66"/>
      <c r="D922" s="65"/>
      <c r="E922" s="64" t="s">
        <v>2408</v>
      </c>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2"/>
      <c r="AR922" s="63"/>
      <c r="AT922" s="61"/>
      <c r="AU922" s="60"/>
      <c r="AV922" s="59"/>
      <c r="AW922" s="58"/>
      <c r="AX922" s="57"/>
      <c r="AY922" s="56"/>
      <c r="AZ922" s="55"/>
      <c r="BA922" s="55"/>
      <c r="BB922" s="55"/>
      <c r="BC922" s="55"/>
      <c r="BD922" s="55"/>
      <c r="BE922" s="55"/>
      <c r="BF922" s="39">
        <v>0</v>
      </c>
      <c r="BG922" s="38">
        <v>0</v>
      </c>
      <c r="BK922" s="54"/>
      <c r="BL922" s="54"/>
      <c r="BM922" s="54"/>
      <c r="BN922" s="32"/>
      <c r="BP922" s="36"/>
      <c r="BQ922" s="36"/>
      <c r="BR922" s="36"/>
      <c r="CE922" s="35"/>
      <c r="CF922" s="33"/>
      <c r="CG922" s="34"/>
      <c r="CH922" s="33"/>
    </row>
    <row r="923" spans="1:86" ht="15" customHeight="1" x14ac:dyDescent="0.25">
      <c r="A923" s="74">
        <v>2</v>
      </c>
      <c r="B923" s="74"/>
      <c r="C923" s="75"/>
      <c r="D923" s="74"/>
      <c r="E923" s="64" t="s">
        <v>2407</v>
      </c>
      <c r="F923" s="63">
        <f t="shared" ref="F923:AP923" si="174">SUM(F924:F935)</f>
        <v>0</v>
      </c>
      <c r="G923" s="63">
        <f t="shared" si="174"/>
        <v>0</v>
      </c>
      <c r="H923" s="63">
        <f t="shared" si="174"/>
        <v>0</v>
      </c>
      <c r="I923" s="63">
        <f t="shared" si="174"/>
        <v>0</v>
      </c>
      <c r="J923" s="63">
        <f t="shared" si="174"/>
        <v>0</v>
      </c>
      <c r="K923" s="63">
        <f t="shared" si="174"/>
        <v>0</v>
      </c>
      <c r="L923" s="63">
        <f t="shared" si="174"/>
        <v>0</v>
      </c>
      <c r="M923" s="63">
        <f t="shared" si="174"/>
        <v>0</v>
      </c>
      <c r="N923" s="63">
        <f t="shared" si="174"/>
        <v>0</v>
      </c>
      <c r="O923" s="63">
        <f t="shared" si="174"/>
        <v>43167.019250000005</v>
      </c>
      <c r="P923" s="63">
        <f t="shared" si="174"/>
        <v>36712.010139999999</v>
      </c>
      <c r="Q923" s="63">
        <f t="shared" si="174"/>
        <v>4839.2173499999999</v>
      </c>
      <c r="R923" s="63">
        <f t="shared" si="174"/>
        <v>4300.91518</v>
      </c>
      <c r="S923" s="63">
        <f t="shared" si="174"/>
        <v>3229.8129600000002</v>
      </c>
      <c r="T923" s="63">
        <f t="shared" si="174"/>
        <v>2691.5107899999998</v>
      </c>
      <c r="U923" s="63">
        <f t="shared" si="174"/>
        <v>1609.4043900000001</v>
      </c>
      <c r="V923" s="63">
        <f t="shared" si="174"/>
        <v>1609.4043900000001</v>
      </c>
      <c r="W923" s="63">
        <f t="shared" si="174"/>
        <v>35500.241630000004</v>
      </c>
      <c r="X923" s="63">
        <f t="shared" si="174"/>
        <v>29583.53469</v>
      </c>
      <c r="Y923" s="63">
        <f t="shared" si="174"/>
        <v>0</v>
      </c>
      <c r="Z923" s="63">
        <f t="shared" si="174"/>
        <v>0</v>
      </c>
      <c r="AA923" s="63">
        <f t="shared" si="174"/>
        <v>2827.5602699999999</v>
      </c>
      <c r="AB923" s="63">
        <f t="shared" si="174"/>
        <v>2827.5602699999999</v>
      </c>
      <c r="AC923" s="63">
        <f t="shared" si="174"/>
        <v>136.83204999999998</v>
      </c>
      <c r="AD923" s="63">
        <f t="shared" si="174"/>
        <v>41.306229999999999</v>
      </c>
      <c r="AE923" s="63">
        <f t="shared" si="174"/>
        <v>100.72971</v>
      </c>
      <c r="AF923" s="63">
        <f t="shared" si="174"/>
        <v>2.1021200000000002</v>
      </c>
      <c r="AG923" s="63">
        <f t="shared" si="174"/>
        <v>0</v>
      </c>
      <c r="AH923" s="63">
        <f t="shared" si="174"/>
        <v>0</v>
      </c>
      <c r="AI923" s="63">
        <f t="shared" si="174"/>
        <v>0</v>
      </c>
      <c r="AJ923" s="63">
        <f t="shared" si="174"/>
        <v>0</v>
      </c>
      <c r="AK923" s="63">
        <f t="shared" si="174"/>
        <v>0</v>
      </c>
      <c r="AL923" s="63">
        <f t="shared" si="174"/>
        <v>0</v>
      </c>
      <c r="AM923" s="63">
        <f t="shared" si="174"/>
        <v>20.5</v>
      </c>
      <c r="AN923" s="63">
        <f t="shared" si="174"/>
        <v>0</v>
      </c>
      <c r="AO923" s="63">
        <f t="shared" si="174"/>
        <v>0</v>
      </c>
      <c r="AP923" s="63">
        <f t="shared" si="174"/>
        <v>2526.0901599999997</v>
      </c>
      <c r="AQ923" s="62"/>
      <c r="AR923" s="63">
        <f>SUM(AR924:AR935)</f>
        <v>36712.010139999999</v>
      </c>
      <c r="AT923" s="61"/>
      <c r="AU923" s="60"/>
      <c r="AV923" s="59">
        <f>SUM(AV924:AV935)</f>
        <v>0</v>
      </c>
      <c r="AW923" s="58"/>
      <c r="AX923" s="57"/>
      <c r="AY923" s="56"/>
      <c r="AZ923" s="55"/>
      <c r="BA923" s="55"/>
      <c r="BB923" s="55"/>
      <c r="BC923" s="55"/>
      <c r="BD923" s="55"/>
      <c r="BE923" s="55"/>
      <c r="BF923" s="39"/>
      <c r="BG923" s="38"/>
      <c r="BK923" s="37"/>
      <c r="BL923" s="54"/>
      <c r="BM923" s="54"/>
      <c r="BN923" s="32"/>
      <c r="BP923" s="36"/>
      <c r="BQ923" s="36"/>
      <c r="BR923" s="36"/>
      <c r="CE923" s="35"/>
      <c r="CF923" s="33"/>
      <c r="CG923" s="34"/>
      <c r="CH923" s="33"/>
    </row>
    <row r="924" spans="1:86" ht="45" hidden="1" customHeight="1" x14ac:dyDescent="0.25">
      <c r="A924" s="53">
        <v>0</v>
      </c>
      <c r="B924" s="52" t="s">
        <v>4184</v>
      </c>
      <c r="C924" s="51">
        <v>300000004475</v>
      </c>
      <c r="D924" s="51">
        <v>1010104782</v>
      </c>
      <c r="E924" s="50" t="s">
        <v>4185</v>
      </c>
      <c r="F924" s="48">
        <v>0</v>
      </c>
      <c r="G924" s="48">
        <v>0</v>
      </c>
      <c r="H924" s="48">
        <v>0</v>
      </c>
      <c r="I924" s="48">
        <v>0</v>
      </c>
      <c r="J924" s="48">
        <v>0</v>
      </c>
      <c r="K924" s="48">
        <v>0</v>
      </c>
      <c r="L924" s="48">
        <v>0</v>
      </c>
      <c r="M924" s="48">
        <v>0</v>
      </c>
      <c r="N924" s="48">
        <v>0</v>
      </c>
      <c r="O924" s="48">
        <f t="shared" ref="O924:O935" si="175">SUM(Q924,W924,Y924,AA924)</f>
        <v>43167.019250000005</v>
      </c>
      <c r="P924" s="48">
        <f t="shared" ref="P924:P935" si="176">SUM(R924,X924,Z924,AB924)</f>
        <v>36712.010139999999</v>
      </c>
      <c r="Q924" s="48">
        <v>4839.2173499999999</v>
      </c>
      <c r="R924" s="48">
        <v>4300.91518</v>
      </c>
      <c r="S924" s="48">
        <v>3229.8129600000002</v>
      </c>
      <c r="T924" s="48">
        <v>2691.5107899999998</v>
      </c>
      <c r="U924" s="48">
        <v>1609.4043900000001</v>
      </c>
      <c r="V924" s="48">
        <v>1609.4043900000001</v>
      </c>
      <c r="W924" s="48">
        <v>35500.241630000004</v>
      </c>
      <c r="X924" s="48">
        <v>29583.53469</v>
      </c>
      <c r="Y924" s="48">
        <v>0</v>
      </c>
      <c r="Z924" s="48">
        <v>0</v>
      </c>
      <c r="AA924" s="49">
        <f t="shared" ref="AA924:AA935" si="177">SUM(AC924,AD924,AE924,AF924,AG924,AI924,AK924,AM924,AN924,AP924)</f>
        <v>2827.5602699999999</v>
      </c>
      <c r="AB924" s="49">
        <f t="shared" ref="AB924:AB935" si="178">SUM(AC924,AD924,AE924,AF924,AH924,AJ924,AL924,AM924,AO924,AP924)</f>
        <v>2827.5602699999999</v>
      </c>
      <c r="AC924" s="49">
        <v>136.83204999999998</v>
      </c>
      <c r="AD924" s="49">
        <v>41.306229999999999</v>
      </c>
      <c r="AE924" s="49">
        <v>100.72971</v>
      </c>
      <c r="AF924" s="49">
        <v>2.1021200000000002</v>
      </c>
      <c r="AG924" s="49">
        <v>0</v>
      </c>
      <c r="AH924" s="49">
        <v>0</v>
      </c>
      <c r="AI924" s="49">
        <v>0</v>
      </c>
      <c r="AJ924" s="49">
        <v>0</v>
      </c>
      <c r="AK924" s="49">
        <v>0</v>
      </c>
      <c r="AL924" s="49">
        <v>0</v>
      </c>
      <c r="AM924" s="49">
        <v>20.5</v>
      </c>
      <c r="AN924" s="49">
        <v>0</v>
      </c>
      <c r="AO924" s="49">
        <v>0</v>
      </c>
      <c r="AP924" s="49">
        <v>2526.0901599999997</v>
      </c>
      <c r="AQ924" s="47" t="s">
        <v>4186</v>
      </c>
      <c r="AR924" s="48">
        <v>36712.010139999999</v>
      </c>
      <c r="AT924" s="46" t="s">
        <v>2439</v>
      </c>
      <c r="AU924" s="45">
        <v>0</v>
      </c>
      <c r="AV924" s="44">
        <v>0</v>
      </c>
      <c r="AW924" s="43">
        <v>0</v>
      </c>
      <c r="AX924" s="42">
        <v>0</v>
      </c>
      <c r="AY924" s="41">
        <v>0</v>
      </c>
      <c r="AZ924" s="40"/>
      <c r="BA924" s="40"/>
      <c r="BB924" s="40"/>
      <c r="BC924" s="40"/>
      <c r="BD924" s="40"/>
      <c r="BE924" s="40"/>
      <c r="BF924" s="39" t="s">
        <v>2693</v>
      </c>
      <c r="BG924" s="38">
        <v>44865</v>
      </c>
      <c r="BK924" s="37" t="s">
        <v>2406</v>
      </c>
      <c r="BL924" s="37"/>
      <c r="BM924" s="37"/>
      <c r="BN924" s="32"/>
      <c r="BP924" s="36"/>
      <c r="BQ924" s="36"/>
      <c r="BR924" s="36"/>
      <c r="CE924" s="35">
        <f t="shared" ref="CE924:CE935" si="179">R924-T924-V924</f>
        <v>0</v>
      </c>
      <c r="CF924" s="33">
        <f t="shared" ref="CF924:CF935" si="180">IF(CE924&gt;0.000001,T924,0)</f>
        <v>0</v>
      </c>
      <c r="CG924" s="34">
        <f t="shared" ref="CG924:CG935" si="181">V924</f>
        <v>1609.4043900000001</v>
      </c>
      <c r="CH924" s="33">
        <f t="shared" ref="CH924:CH935" si="182">IF(CE924&gt;0.000001,0,T924)</f>
        <v>2691.5107899999998</v>
      </c>
    </row>
    <row r="925" spans="1:86" ht="15" customHeight="1" x14ac:dyDescent="0.25">
      <c r="A925" s="53">
        <v>0</v>
      </c>
      <c r="B925" s="52">
        <v>0</v>
      </c>
      <c r="C925" s="51">
        <v>0</v>
      </c>
      <c r="D925" s="51">
        <v>0</v>
      </c>
      <c r="E925" s="50">
        <v>0</v>
      </c>
      <c r="F925" s="48">
        <v>0</v>
      </c>
      <c r="G925" s="48">
        <v>0</v>
      </c>
      <c r="H925" s="48">
        <v>0</v>
      </c>
      <c r="I925" s="48">
        <v>0</v>
      </c>
      <c r="J925" s="48">
        <v>0</v>
      </c>
      <c r="K925" s="48">
        <v>0</v>
      </c>
      <c r="L925" s="48">
        <v>0</v>
      </c>
      <c r="M925" s="48">
        <v>0</v>
      </c>
      <c r="N925" s="48">
        <v>0</v>
      </c>
      <c r="O925" s="48">
        <f t="shared" si="175"/>
        <v>0</v>
      </c>
      <c r="P925" s="48">
        <f t="shared" si="176"/>
        <v>0</v>
      </c>
      <c r="Q925" s="48">
        <v>0</v>
      </c>
      <c r="R925" s="48">
        <v>0</v>
      </c>
      <c r="S925" s="48">
        <v>0</v>
      </c>
      <c r="T925" s="48">
        <v>0</v>
      </c>
      <c r="U925" s="48">
        <v>0</v>
      </c>
      <c r="V925" s="48">
        <v>0</v>
      </c>
      <c r="W925" s="48">
        <v>0</v>
      </c>
      <c r="X925" s="48">
        <v>0</v>
      </c>
      <c r="Y925" s="48">
        <v>0</v>
      </c>
      <c r="Z925" s="48">
        <v>0</v>
      </c>
      <c r="AA925" s="49">
        <f t="shared" si="177"/>
        <v>0</v>
      </c>
      <c r="AB925" s="49">
        <f t="shared" si="178"/>
        <v>0</v>
      </c>
      <c r="AC925" s="49">
        <v>0</v>
      </c>
      <c r="AD925" s="49">
        <v>0</v>
      </c>
      <c r="AE925" s="49">
        <v>0</v>
      </c>
      <c r="AF925" s="49">
        <v>0</v>
      </c>
      <c r="AG925" s="49">
        <v>0</v>
      </c>
      <c r="AH925" s="49">
        <v>0</v>
      </c>
      <c r="AI925" s="49">
        <v>0</v>
      </c>
      <c r="AJ925" s="49">
        <v>0</v>
      </c>
      <c r="AK925" s="49">
        <v>0</v>
      </c>
      <c r="AL925" s="49">
        <v>0</v>
      </c>
      <c r="AM925" s="49">
        <v>0</v>
      </c>
      <c r="AN925" s="49">
        <v>0</v>
      </c>
      <c r="AO925" s="49">
        <v>0</v>
      </c>
      <c r="AP925" s="49">
        <v>0</v>
      </c>
      <c r="AQ925" s="47">
        <v>0</v>
      </c>
      <c r="AR925" s="48">
        <v>0</v>
      </c>
      <c r="AT925" s="46">
        <v>0</v>
      </c>
      <c r="AU925" s="45">
        <v>0</v>
      </c>
      <c r="AV925" s="44">
        <v>0</v>
      </c>
      <c r="AW925" s="43">
        <v>0</v>
      </c>
      <c r="AX925" s="42">
        <v>0</v>
      </c>
      <c r="AY925" s="41">
        <v>0</v>
      </c>
      <c r="AZ925" s="40"/>
      <c r="BA925" s="40"/>
      <c r="BB925" s="40"/>
      <c r="BC925" s="40"/>
      <c r="BD925" s="40"/>
      <c r="BE925" s="40"/>
      <c r="BF925" s="39">
        <v>0</v>
      </c>
      <c r="BG925" s="38">
        <v>0</v>
      </c>
      <c r="BK925" s="37"/>
      <c r="BL925" s="37"/>
      <c r="BM925" s="37"/>
      <c r="BN925" s="32"/>
      <c r="BP925" s="36"/>
      <c r="BQ925" s="36"/>
      <c r="BR925" s="36"/>
      <c r="CE925" s="35">
        <f t="shared" si="179"/>
        <v>0</v>
      </c>
      <c r="CF925" s="33">
        <f t="shared" si="180"/>
        <v>0</v>
      </c>
      <c r="CG925" s="34">
        <f t="shared" si="181"/>
        <v>0</v>
      </c>
      <c r="CH925" s="33">
        <f t="shared" si="182"/>
        <v>0</v>
      </c>
    </row>
    <row r="926" spans="1:86" ht="15" customHeight="1" x14ac:dyDescent="0.25">
      <c r="A926" s="53">
        <v>0</v>
      </c>
      <c r="B926" s="52">
        <v>0</v>
      </c>
      <c r="C926" s="51">
        <v>0</v>
      </c>
      <c r="D926" s="51">
        <v>0</v>
      </c>
      <c r="E926" s="50">
        <v>0</v>
      </c>
      <c r="F926" s="48">
        <v>0</v>
      </c>
      <c r="G926" s="48">
        <v>0</v>
      </c>
      <c r="H926" s="48">
        <v>0</v>
      </c>
      <c r="I926" s="48">
        <v>0</v>
      </c>
      <c r="J926" s="48">
        <v>0</v>
      </c>
      <c r="K926" s="48">
        <v>0</v>
      </c>
      <c r="L926" s="48">
        <v>0</v>
      </c>
      <c r="M926" s="48">
        <v>0</v>
      </c>
      <c r="N926" s="48">
        <v>0</v>
      </c>
      <c r="O926" s="48">
        <f t="shared" si="175"/>
        <v>0</v>
      </c>
      <c r="P926" s="48">
        <f t="shared" si="176"/>
        <v>0</v>
      </c>
      <c r="Q926" s="48">
        <v>0</v>
      </c>
      <c r="R926" s="48">
        <v>0</v>
      </c>
      <c r="S926" s="48">
        <v>0</v>
      </c>
      <c r="T926" s="48">
        <v>0</v>
      </c>
      <c r="U926" s="48">
        <v>0</v>
      </c>
      <c r="V926" s="48">
        <v>0</v>
      </c>
      <c r="W926" s="48">
        <v>0</v>
      </c>
      <c r="X926" s="48">
        <v>0</v>
      </c>
      <c r="Y926" s="48">
        <v>0</v>
      </c>
      <c r="Z926" s="48">
        <v>0</v>
      </c>
      <c r="AA926" s="49">
        <f t="shared" si="177"/>
        <v>0</v>
      </c>
      <c r="AB926" s="49">
        <f t="shared" si="178"/>
        <v>0</v>
      </c>
      <c r="AC926" s="49">
        <v>0</v>
      </c>
      <c r="AD926" s="49">
        <v>0</v>
      </c>
      <c r="AE926" s="49">
        <v>0</v>
      </c>
      <c r="AF926" s="49">
        <v>0</v>
      </c>
      <c r="AG926" s="49">
        <v>0</v>
      </c>
      <c r="AH926" s="49">
        <v>0</v>
      </c>
      <c r="AI926" s="49">
        <v>0</v>
      </c>
      <c r="AJ926" s="49">
        <v>0</v>
      </c>
      <c r="AK926" s="49">
        <v>0</v>
      </c>
      <c r="AL926" s="49">
        <v>0</v>
      </c>
      <c r="AM926" s="49">
        <v>0</v>
      </c>
      <c r="AN926" s="49">
        <v>0</v>
      </c>
      <c r="AO926" s="49">
        <v>0</v>
      </c>
      <c r="AP926" s="49">
        <v>0</v>
      </c>
      <c r="AQ926" s="47">
        <v>0</v>
      </c>
      <c r="AR926" s="48">
        <v>0</v>
      </c>
      <c r="AT926" s="46">
        <v>0</v>
      </c>
      <c r="AU926" s="45">
        <v>0</v>
      </c>
      <c r="AV926" s="44">
        <v>0</v>
      </c>
      <c r="AW926" s="43">
        <v>0</v>
      </c>
      <c r="AX926" s="42">
        <v>0</v>
      </c>
      <c r="AY926" s="41">
        <v>0</v>
      </c>
      <c r="AZ926" s="40"/>
      <c r="BA926" s="40"/>
      <c r="BB926" s="40"/>
      <c r="BC926" s="40"/>
      <c r="BD926" s="40"/>
      <c r="BE926" s="40"/>
      <c r="BF926" s="39">
        <v>0</v>
      </c>
      <c r="BG926" s="38">
        <v>0</v>
      </c>
      <c r="BK926" s="37"/>
      <c r="BL926" s="37"/>
      <c r="BM926" s="37"/>
      <c r="BN926" s="32"/>
      <c r="BP926" s="36"/>
      <c r="BQ926" s="36"/>
      <c r="BR926" s="36"/>
      <c r="CE926" s="35">
        <f t="shared" si="179"/>
        <v>0</v>
      </c>
      <c r="CF926" s="33">
        <f t="shared" si="180"/>
        <v>0</v>
      </c>
      <c r="CG926" s="34">
        <f t="shared" si="181"/>
        <v>0</v>
      </c>
      <c r="CH926" s="33">
        <f t="shared" si="182"/>
        <v>0</v>
      </c>
    </row>
    <row r="927" spans="1:86" ht="15" customHeight="1" x14ac:dyDescent="0.25">
      <c r="A927" s="53">
        <v>0</v>
      </c>
      <c r="B927" s="52">
        <v>0</v>
      </c>
      <c r="C927" s="51">
        <v>0</v>
      </c>
      <c r="D927" s="51">
        <v>0</v>
      </c>
      <c r="E927" s="50">
        <v>0</v>
      </c>
      <c r="F927" s="48">
        <v>0</v>
      </c>
      <c r="G927" s="48">
        <v>0</v>
      </c>
      <c r="H927" s="48">
        <v>0</v>
      </c>
      <c r="I927" s="48">
        <v>0</v>
      </c>
      <c r="J927" s="48">
        <v>0</v>
      </c>
      <c r="K927" s="48">
        <v>0</v>
      </c>
      <c r="L927" s="48">
        <v>0</v>
      </c>
      <c r="M927" s="48">
        <v>0</v>
      </c>
      <c r="N927" s="48">
        <v>0</v>
      </c>
      <c r="O927" s="48">
        <f t="shared" si="175"/>
        <v>0</v>
      </c>
      <c r="P927" s="48">
        <f t="shared" si="176"/>
        <v>0</v>
      </c>
      <c r="Q927" s="48">
        <v>0</v>
      </c>
      <c r="R927" s="48">
        <v>0</v>
      </c>
      <c r="S927" s="48">
        <v>0</v>
      </c>
      <c r="T927" s="48">
        <v>0</v>
      </c>
      <c r="U927" s="48">
        <v>0</v>
      </c>
      <c r="V927" s="48">
        <v>0</v>
      </c>
      <c r="W927" s="48">
        <v>0</v>
      </c>
      <c r="X927" s="48">
        <v>0</v>
      </c>
      <c r="Y927" s="48">
        <v>0</v>
      </c>
      <c r="Z927" s="48">
        <v>0</v>
      </c>
      <c r="AA927" s="49">
        <f t="shared" si="177"/>
        <v>0</v>
      </c>
      <c r="AB927" s="49">
        <f t="shared" si="178"/>
        <v>0</v>
      </c>
      <c r="AC927" s="49">
        <v>0</v>
      </c>
      <c r="AD927" s="49">
        <v>0</v>
      </c>
      <c r="AE927" s="49">
        <v>0</v>
      </c>
      <c r="AF927" s="49">
        <v>0</v>
      </c>
      <c r="AG927" s="49">
        <v>0</v>
      </c>
      <c r="AH927" s="49">
        <v>0</v>
      </c>
      <c r="AI927" s="49">
        <v>0</v>
      </c>
      <c r="AJ927" s="49">
        <v>0</v>
      </c>
      <c r="AK927" s="49">
        <v>0</v>
      </c>
      <c r="AL927" s="49">
        <v>0</v>
      </c>
      <c r="AM927" s="49">
        <v>0</v>
      </c>
      <c r="AN927" s="49">
        <v>0</v>
      </c>
      <c r="AO927" s="49">
        <v>0</v>
      </c>
      <c r="AP927" s="49">
        <v>0</v>
      </c>
      <c r="AQ927" s="47">
        <v>0</v>
      </c>
      <c r="AR927" s="48">
        <v>0</v>
      </c>
      <c r="AT927" s="46">
        <v>0</v>
      </c>
      <c r="AU927" s="45">
        <v>0</v>
      </c>
      <c r="AV927" s="44">
        <v>0</v>
      </c>
      <c r="AW927" s="43">
        <v>0</v>
      </c>
      <c r="AX927" s="42">
        <v>0</v>
      </c>
      <c r="AY927" s="41">
        <v>0</v>
      </c>
      <c r="AZ927" s="40"/>
      <c r="BA927" s="40"/>
      <c r="BB927" s="40"/>
      <c r="BC927" s="40"/>
      <c r="BD927" s="40"/>
      <c r="BE927" s="40"/>
      <c r="BF927" s="39">
        <v>0</v>
      </c>
      <c r="BG927" s="38">
        <v>0</v>
      </c>
      <c r="BK927" s="37"/>
      <c r="BL927" s="37"/>
      <c r="BM927" s="37"/>
      <c r="BN927" s="32"/>
      <c r="BP927" s="36"/>
      <c r="BQ927" s="36"/>
      <c r="BR927" s="36"/>
      <c r="CE927" s="35">
        <f t="shared" si="179"/>
        <v>0</v>
      </c>
      <c r="CF927" s="33">
        <f t="shared" si="180"/>
        <v>0</v>
      </c>
      <c r="CG927" s="34">
        <f t="shared" si="181"/>
        <v>0</v>
      </c>
      <c r="CH927" s="33">
        <f t="shared" si="182"/>
        <v>0</v>
      </c>
    </row>
    <row r="928" spans="1:86" ht="15" customHeight="1" x14ac:dyDescent="0.25">
      <c r="A928" s="53">
        <v>0</v>
      </c>
      <c r="B928" s="52">
        <v>0</v>
      </c>
      <c r="C928" s="51">
        <v>0</v>
      </c>
      <c r="D928" s="51">
        <v>0</v>
      </c>
      <c r="E928" s="50">
        <v>0</v>
      </c>
      <c r="F928" s="48">
        <v>0</v>
      </c>
      <c r="G928" s="48">
        <v>0</v>
      </c>
      <c r="H928" s="48">
        <v>0</v>
      </c>
      <c r="I928" s="48">
        <v>0</v>
      </c>
      <c r="J928" s="48">
        <v>0</v>
      </c>
      <c r="K928" s="48">
        <v>0</v>
      </c>
      <c r="L928" s="48">
        <v>0</v>
      </c>
      <c r="M928" s="48">
        <v>0</v>
      </c>
      <c r="N928" s="48">
        <v>0</v>
      </c>
      <c r="O928" s="48">
        <f t="shared" si="175"/>
        <v>0</v>
      </c>
      <c r="P928" s="48">
        <f t="shared" si="176"/>
        <v>0</v>
      </c>
      <c r="Q928" s="48">
        <v>0</v>
      </c>
      <c r="R928" s="48">
        <v>0</v>
      </c>
      <c r="S928" s="48">
        <v>0</v>
      </c>
      <c r="T928" s="48">
        <v>0</v>
      </c>
      <c r="U928" s="48">
        <v>0</v>
      </c>
      <c r="V928" s="48">
        <v>0</v>
      </c>
      <c r="W928" s="48">
        <v>0</v>
      </c>
      <c r="X928" s="48">
        <v>0</v>
      </c>
      <c r="Y928" s="48">
        <v>0</v>
      </c>
      <c r="Z928" s="48">
        <v>0</v>
      </c>
      <c r="AA928" s="49">
        <f t="shared" si="177"/>
        <v>0</v>
      </c>
      <c r="AB928" s="49">
        <f t="shared" si="178"/>
        <v>0</v>
      </c>
      <c r="AC928" s="49">
        <v>0</v>
      </c>
      <c r="AD928" s="49">
        <v>0</v>
      </c>
      <c r="AE928" s="49">
        <v>0</v>
      </c>
      <c r="AF928" s="49">
        <v>0</v>
      </c>
      <c r="AG928" s="49">
        <v>0</v>
      </c>
      <c r="AH928" s="49">
        <v>0</v>
      </c>
      <c r="AI928" s="49">
        <v>0</v>
      </c>
      <c r="AJ928" s="49">
        <v>0</v>
      </c>
      <c r="AK928" s="49">
        <v>0</v>
      </c>
      <c r="AL928" s="49">
        <v>0</v>
      </c>
      <c r="AM928" s="49">
        <v>0</v>
      </c>
      <c r="AN928" s="49">
        <v>0</v>
      </c>
      <c r="AO928" s="49">
        <v>0</v>
      </c>
      <c r="AP928" s="49">
        <v>0</v>
      </c>
      <c r="AQ928" s="47">
        <v>0</v>
      </c>
      <c r="AR928" s="48">
        <v>0</v>
      </c>
      <c r="AT928" s="46">
        <v>0</v>
      </c>
      <c r="AU928" s="45">
        <v>0</v>
      </c>
      <c r="AV928" s="44">
        <v>0</v>
      </c>
      <c r="AW928" s="43">
        <v>0</v>
      </c>
      <c r="AX928" s="42">
        <v>0</v>
      </c>
      <c r="AY928" s="41">
        <v>0</v>
      </c>
      <c r="AZ928" s="40"/>
      <c r="BA928" s="40"/>
      <c r="BB928" s="40"/>
      <c r="BC928" s="40"/>
      <c r="BD928" s="40"/>
      <c r="BE928" s="40"/>
      <c r="BF928" s="39">
        <v>0</v>
      </c>
      <c r="BG928" s="38">
        <v>0</v>
      </c>
      <c r="BK928" s="37"/>
      <c r="BL928" s="37"/>
      <c r="BM928" s="37"/>
      <c r="BN928" s="32"/>
      <c r="BP928" s="36"/>
      <c r="BQ928" s="36"/>
      <c r="BR928" s="36"/>
      <c r="CE928" s="35">
        <f t="shared" si="179"/>
        <v>0</v>
      </c>
      <c r="CF928" s="33">
        <f t="shared" si="180"/>
        <v>0</v>
      </c>
      <c r="CG928" s="34">
        <f t="shared" si="181"/>
        <v>0</v>
      </c>
      <c r="CH928" s="33">
        <f t="shared" si="182"/>
        <v>0</v>
      </c>
    </row>
    <row r="929" spans="1:86" ht="15" customHeight="1" x14ac:dyDescent="0.25">
      <c r="A929" s="53">
        <v>0</v>
      </c>
      <c r="B929" s="52">
        <v>0</v>
      </c>
      <c r="C929" s="51">
        <v>0</v>
      </c>
      <c r="D929" s="51">
        <v>0</v>
      </c>
      <c r="E929" s="50">
        <v>0</v>
      </c>
      <c r="F929" s="48">
        <v>0</v>
      </c>
      <c r="G929" s="48">
        <v>0</v>
      </c>
      <c r="H929" s="48">
        <v>0</v>
      </c>
      <c r="I929" s="48">
        <v>0</v>
      </c>
      <c r="J929" s="48">
        <v>0</v>
      </c>
      <c r="K929" s="48">
        <v>0</v>
      </c>
      <c r="L929" s="48">
        <v>0</v>
      </c>
      <c r="M929" s="48">
        <v>0</v>
      </c>
      <c r="N929" s="48">
        <v>0</v>
      </c>
      <c r="O929" s="48">
        <f t="shared" si="175"/>
        <v>0</v>
      </c>
      <c r="P929" s="48">
        <f t="shared" si="176"/>
        <v>0</v>
      </c>
      <c r="Q929" s="48">
        <v>0</v>
      </c>
      <c r="R929" s="48">
        <v>0</v>
      </c>
      <c r="S929" s="48">
        <v>0</v>
      </c>
      <c r="T929" s="48">
        <v>0</v>
      </c>
      <c r="U929" s="48">
        <v>0</v>
      </c>
      <c r="V929" s="48">
        <v>0</v>
      </c>
      <c r="W929" s="48">
        <v>0</v>
      </c>
      <c r="X929" s="48">
        <v>0</v>
      </c>
      <c r="Y929" s="48">
        <v>0</v>
      </c>
      <c r="Z929" s="48">
        <v>0</v>
      </c>
      <c r="AA929" s="49">
        <f t="shared" si="177"/>
        <v>0</v>
      </c>
      <c r="AB929" s="49">
        <f t="shared" si="178"/>
        <v>0</v>
      </c>
      <c r="AC929" s="49">
        <v>0</v>
      </c>
      <c r="AD929" s="49">
        <v>0</v>
      </c>
      <c r="AE929" s="49">
        <v>0</v>
      </c>
      <c r="AF929" s="49">
        <v>0</v>
      </c>
      <c r="AG929" s="49">
        <v>0</v>
      </c>
      <c r="AH929" s="49">
        <v>0</v>
      </c>
      <c r="AI929" s="49">
        <v>0</v>
      </c>
      <c r="AJ929" s="49">
        <v>0</v>
      </c>
      <c r="AK929" s="49">
        <v>0</v>
      </c>
      <c r="AL929" s="49">
        <v>0</v>
      </c>
      <c r="AM929" s="49">
        <v>0</v>
      </c>
      <c r="AN929" s="49">
        <v>0</v>
      </c>
      <c r="AO929" s="49">
        <v>0</v>
      </c>
      <c r="AP929" s="49">
        <v>0</v>
      </c>
      <c r="AQ929" s="47">
        <v>0</v>
      </c>
      <c r="AR929" s="48">
        <v>0</v>
      </c>
      <c r="AT929" s="46">
        <v>0</v>
      </c>
      <c r="AU929" s="45">
        <v>0</v>
      </c>
      <c r="AV929" s="44">
        <v>0</v>
      </c>
      <c r="AW929" s="43">
        <v>0</v>
      </c>
      <c r="AX929" s="42">
        <v>0</v>
      </c>
      <c r="AY929" s="41">
        <v>0</v>
      </c>
      <c r="AZ929" s="40"/>
      <c r="BA929" s="40"/>
      <c r="BB929" s="40"/>
      <c r="BC929" s="40"/>
      <c r="BD929" s="40"/>
      <c r="BE929" s="40"/>
      <c r="BF929" s="39">
        <v>0</v>
      </c>
      <c r="BG929" s="38">
        <v>0</v>
      </c>
      <c r="BK929" s="37"/>
      <c r="BL929" s="37"/>
      <c r="BM929" s="37"/>
      <c r="BN929" s="32"/>
      <c r="BP929" s="36"/>
      <c r="BQ929" s="36"/>
      <c r="BR929" s="36"/>
      <c r="CE929" s="35">
        <f t="shared" si="179"/>
        <v>0</v>
      </c>
      <c r="CF929" s="33">
        <f t="shared" si="180"/>
        <v>0</v>
      </c>
      <c r="CG929" s="34">
        <f t="shared" si="181"/>
        <v>0</v>
      </c>
      <c r="CH929" s="33">
        <f t="shared" si="182"/>
        <v>0</v>
      </c>
    </row>
    <row r="930" spans="1:86" ht="15" customHeight="1" x14ac:dyDescent="0.25">
      <c r="A930" s="53">
        <v>0</v>
      </c>
      <c r="B930" s="52">
        <v>0</v>
      </c>
      <c r="C930" s="51">
        <v>0</v>
      </c>
      <c r="D930" s="51">
        <v>0</v>
      </c>
      <c r="E930" s="50">
        <v>0</v>
      </c>
      <c r="F930" s="48">
        <v>0</v>
      </c>
      <c r="G930" s="48">
        <v>0</v>
      </c>
      <c r="H930" s="48">
        <v>0</v>
      </c>
      <c r="I930" s="48">
        <v>0</v>
      </c>
      <c r="J930" s="48">
        <v>0</v>
      </c>
      <c r="K930" s="48">
        <v>0</v>
      </c>
      <c r="L930" s="48">
        <v>0</v>
      </c>
      <c r="M930" s="48">
        <v>0</v>
      </c>
      <c r="N930" s="48">
        <v>0</v>
      </c>
      <c r="O930" s="48">
        <f t="shared" si="175"/>
        <v>0</v>
      </c>
      <c r="P930" s="48">
        <f t="shared" si="176"/>
        <v>0</v>
      </c>
      <c r="Q930" s="48">
        <v>0</v>
      </c>
      <c r="R930" s="48">
        <v>0</v>
      </c>
      <c r="S930" s="48">
        <v>0</v>
      </c>
      <c r="T930" s="48">
        <v>0</v>
      </c>
      <c r="U930" s="48">
        <v>0</v>
      </c>
      <c r="V930" s="48">
        <v>0</v>
      </c>
      <c r="W930" s="48">
        <v>0</v>
      </c>
      <c r="X930" s="48">
        <v>0</v>
      </c>
      <c r="Y930" s="48">
        <v>0</v>
      </c>
      <c r="Z930" s="48">
        <v>0</v>
      </c>
      <c r="AA930" s="49">
        <f t="shared" si="177"/>
        <v>0</v>
      </c>
      <c r="AB930" s="49">
        <f t="shared" si="178"/>
        <v>0</v>
      </c>
      <c r="AC930" s="49">
        <v>0</v>
      </c>
      <c r="AD930" s="49">
        <v>0</v>
      </c>
      <c r="AE930" s="49">
        <v>0</v>
      </c>
      <c r="AF930" s="49">
        <v>0</v>
      </c>
      <c r="AG930" s="49">
        <v>0</v>
      </c>
      <c r="AH930" s="49">
        <v>0</v>
      </c>
      <c r="AI930" s="49">
        <v>0</v>
      </c>
      <c r="AJ930" s="49">
        <v>0</v>
      </c>
      <c r="AK930" s="49">
        <v>0</v>
      </c>
      <c r="AL930" s="49">
        <v>0</v>
      </c>
      <c r="AM930" s="49">
        <v>0</v>
      </c>
      <c r="AN930" s="49">
        <v>0</v>
      </c>
      <c r="AO930" s="49">
        <v>0</v>
      </c>
      <c r="AP930" s="49">
        <v>0</v>
      </c>
      <c r="AQ930" s="47">
        <v>0</v>
      </c>
      <c r="AR930" s="48">
        <v>0</v>
      </c>
      <c r="AT930" s="46">
        <v>0</v>
      </c>
      <c r="AU930" s="45">
        <v>0</v>
      </c>
      <c r="AV930" s="44">
        <v>0</v>
      </c>
      <c r="AW930" s="43">
        <v>0</v>
      </c>
      <c r="AX930" s="42">
        <v>0</v>
      </c>
      <c r="AY930" s="41">
        <v>0</v>
      </c>
      <c r="AZ930" s="40"/>
      <c r="BA930" s="40"/>
      <c r="BB930" s="40"/>
      <c r="BC930" s="40"/>
      <c r="BD930" s="40"/>
      <c r="BE930" s="40"/>
      <c r="BF930" s="39">
        <v>0</v>
      </c>
      <c r="BG930" s="38">
        <v>0</v>
      </c>
      <c r="BK930" s="37"/>
      <c r="BL930" s="37"/>
      <c r="BM930" s="37"/>
      <c r="BN930" s="32"/>
      <c r="BP930" s="36"/>
      <c r="BQ930" s="36"/>
      <c r="BR930" s="36"/>
      <c r="CE930" s="35">
        <f t="shared" si="179"/>
        <v>0</v>
      </c>
      <c r="CF930" s="33">
        <f t="shared" si="180"/>
        <v>0</v>
      </c>
      <c r="CG930" s="34">
        <f t="shared" si="181"/>
        <v>0</v>
      </c>
      <c r="CH930" s="33">
        <f t="shared" si="182"/>
        <v>0</v>
      </c>
    </row>
    <row r="931" spans="1:86" ht="15" customHeight="1" x14ac:dyDescent="0.25">
      <c r="A931" s="53">
        <v>0</v>
      </c>
      <c r="B931" s="52">
        <v>0</v>
      </c>
      <c r="C931" s="51">
        <v>0</v>
      </c>
      <c r="D931" s="51">
        <v>0</v>
      </c>
      <c r="E931" s="50">
        <v>0</v>
      </c>
      <c r="F931" s="48">
        <v>0</v>
      </c>
      <c r="G931" s="48">
        <v>0</v>
      </c>
      <c r="H931" s="48">
        <v>0</v>
      </c>
      <c r="I931" s="48">
        <v>0</v>
      </c>
      <c r="J931" s="48">
        <v>0</v>
      </c>
      <c r="K931" s="48">
        <v>0</v>
      </c>
      <c r="L931" s="48">
        <v>0</v>
      </c>
      <c r="M931" s="48">
        <v>0</v>
      </c>
      <c r="N931" s="48">
        <v>0</v>
      </c>
      <c r="O931" s="48">
        <f t="shared" si="175"/>
        <v>0</v>
      </c>
      <c r="P931" s="48">
        <f t="shared" si="176"/>
        <v>0</v>
      </c>
      <c r="Q931" s="48">
        <v>0</v>
      </c>
      <c r="R931" s="48">
        <v>0</v>
      </c>
      <c r="S931" s="48">
        <v>0</v>
      </c>
      <c r="T931" s="48">
        <v>0</v>
      </c>
      <c r="U931" s="48">
        <v>0</v>
      </c>
      <c r="V931" s="48">
        <v>0</v>
      </c>
      <c r="W931" s="48">
        <v>0</v>
      </c>
      <c r="X931" s="48">
        <v>0</v>
      </c>
      <c r="Y931" s="48">
        <v>0</v>
      </c>
      <c r="Z931" s="48">
        <v>0</v>
      </c>
      <c r="AA931" s="49">
        <f t="shared" si="177"/>
        <v>0</v>
      </c>
      <c r="AB931" s="49">
        <f t="shared" si="178"/>
        <v>0</v>
      </c>
      <c r="AC931" s="49">
        <v>0</v>
      </c>
      <c r="AD931" s="49">
        <v>0</v>
      </c>
      <c r="AE931" s="49">
        <v>0</v>
      </c>
      <c r="AF931" s="49">
        <v>0</v>
      </c>
      <c r="AG931" s="49">
        <v>0</v>
      </c>
      <c r="AH931" s="49">
        <v>0</v>
      </c>
      <c r="AI931" s="49">
        <v>0</v>
      </c>
      <c r="AJ931" s="49">
        <v>0</v>
      </c>
      <c r="AK931" s="49">
        <v>0</v>
      </c>
      <c r="AL931" s="49">
        <v>0</v>
      </c>
      <c r="AM931" s="49">
        <v>0</v>
      </c>
      <c r="AN931" s="49">
        <v>0</v>
      </c>
      <c r="AO931" s="49">
        <v>0</v>
      </c>
      <c r="AP931" s="49">
        <v>0</v>
      </c>
      <c r="AQ931" s="47">
        <v>0</v>
      </c>
      <c r="AR931" s="48">
        <v>0</v>
      </c>
      <c r="AT931" s="46">
        <v>0</v>
      </c>
      <c r="AU931" s="45">
        <v>0</v>
      </c>
      <c r="AV931" s="44">
        <v>0</v>
      </c>
      <c r="AW931" s="43">
        <v>0</v>
      </c>
      <c r="AX931" s="42">
        <v>0</v>
      </c>
      <c r="AY931" s="41">
        <v>0</v>
      </c>
      <c r="AZ931" s="40"/>
      <c r="BA931" s="40"/>
      <c r="BB931" s="40"/>
      <c r="BC931" s="40"/>
      <c r="BD931" s="40"/>
      <c r="BE931" s="40"/>
      <c r="BF931" s="39">
        <v>0</v>
      </c>
      <c r="BG931" s="38">
        <v>0</v>
      </c>
      <c r="BK931" s="37"/>
      <c r="BL931" s="37"/>
      <c r="BM931" s="37"/>
      <c r="BN931" s="32"/>
      <c r="BP931" s="36"/>
      <c r="BQ931" s="36"/>
      <c r="BR931" s="36"/>
      <c r="CE931" s="35">
        <f t="shared" si="179"/>
        <v>0</v>
      </c>
      <c r="CF931" s="33">
        <f t="shared" si="180"/>
        <v>0</v>
      </c>
      <c r="CG931" s="34">
        <f t="shared" si="181"/>
        <v>0</v>
      </c>
      <c r="CH931" s="33">
        <f t="shared" si="182"/>
        <v>0</v>
      </c>
    </row>
    <row r="932" spans="1:86" ht="15" customHeight="1" x14ac:dyDescent="0.25">
      <c r="A932" s="53">
        <v>0</v>
      </c>
      <c r="B932" s="52">
        <v>0</v>
      </c>
      <c r="C932" s="51">
        <v>0</v>
      </c>
      <c r="D932" s="51">
        <v>0</v>
      </c>
      <c r="E932" s="50">
        <v>0</v>
      </c>
      <c r="F932" s="48">
        <v>0</v>
      </c>
      <c r="G932" s="48">
        <v>0</v>
      </c>
      <c r="H932" s="48">
        <v>0</v>
      </c>
      <c r="I932" s="48">
        <v>0</v>
      </c>
      <c r="J932" s="48">
        <v>0</v>
      </c>
      <c r="K932" s="48">
        <v>0</v>
      </c>
      <c r="L932" s="48">
        <v>0</v>
      </c>
      <c r="M932" s="48">
        <v>0</v>
      </c>
      <c r="N932" s="48">
        <v>0</v>
      </c>
      <c r="O932" s="48">
        <f t="shared" si="175"/>
        <v>0</v>
      </c>
      <c r="P932" s="48">
        <f t="shared" si="176"/>
        <v>0</v>
      </c>
      <c r="Q932" s="48">
        <v>0</v>
      </c>
      <c r="R932" s="48">
        <v>0</v>
      </c>
      <c r="S932" s="48">
        <v>0</v>
      </c>
      <c r="T932" s="48">
        <v>0</v>
      </c>
      <c r="U932" s="48">
        <v>0</v>
      </c>
      <c r="V932" s="48">
        <v>0</v>
      </c>
      <c r="W932" s="48">
        <v>0</v>
      </c>
      <c r="X932" s="48">
        <v>0</v>
      </c>
      <c r="Y932" s="48">
        <v>0</v>
      </c>
      <c r="Z932" s="48">
        <v>0</v>
      </c>
      <c r="AA932" s="49">
        <f t="shared" si="177"/>
        <v>0</v>
      </c>
      <c r="AB932" s="49">
        <f t="shared" si="178"/>
        <v>0</v>
      </c>
      <c r="AC932" s="49">
        <v>0</v>
      </c>
      <c r="AD932" s="49">
        <v>0</v>
      </c>
      <c r="AE932" s="49">
        <v>0</v>
      </c>
      <c r="AF932" s="49">
        <v>0</v>
      </c>
      <c r="AG932" s="49">
        <v>0</v>
      </c>
      <c r="AH932" s="49">
        <v>0</v>
      </c>
      <c r="AI932" s="49">
        <v>0</v>
      </c>
      <c r="AJ932" s="49">
        <v>0</v>
      </c>
      <c r="AK932" s="49">
        <v>0</v>
      </c>
      <c r="AL932" s="49">
        <v>0</v>
      </c>
      <c r="AM932" s="49">
        <v>0</v>
      </c>
      <c r="AN932" s="49">
        <v>0</v>
      </c>
      <c r="AO932" s="49">
        <v>0</v>
      </c>
      <c r="AP932" s="49">
        <v>0</v>
      </c>
      <c r="AQ932" s="47">
        <v>0</v>
      </c>
      <c r="AR932" s="48">
        <v>0</v>
      </c>
      <c r="AT932" s="46">
        <v>0</v>
      </c>
      <c r="AU932" s="45">
        <v>0</v>
      </c>
      <c r="AV932" s="44">
        <v>0</v>
      </c>
      <c r="AW932" s="43">
        <v>0</v>
      </c>
      <c r="AX932" s="42">
        <v>0</v>
      </c>
      <c r="AY932" s="41">
        <v>0</v>
      </c>
      <c r="AZ932" s="40"/>
      <c r="BA932" s="40"/>
      <c r="BB932" s="40"/>
      <c r="BC932" s="40"/>
      <c r="BD932" s="40"/>
      <c r="BE932" s="40"/>
      <c r="BF932" s="39">
        <v>0</v>
      </c>
      <c r="BG932" s="38">
        <v>0</v>
      </c>
      <c r="BK932" s="37"/>
      <c r="BL932" s="37"/>
      <c r="BM932" s="37"/>
      <c r="BN932" s="32"/>
      <c r="BP932" s="36"/>
      <c r="BQ932" s="36"/>
      <c r="BR932" s="36"/>
      <c r="CE932" s="35">
        <f t="shared" si="179"/>
        <v>0</v>
      </c>
      <c r="CF932" s="33">
        <f t="shared" si="180"/>
        <v>0</v>
      </c>
      <c r="CG932" s="34">
        <f t="shared" si="181"/>
        <v>0</v>
      </c>
      <c r="CH932" s="33">
        <f t="shared" si="182"/>
        <v>0</v>
      </c>
    </row>
    <row r="933" spans="1:86" ht="15" customHeight="1" x14ac:dyDescent="0.25">
      <c r="A933" s="53">
        <v>0</v>
      </c>
      <c r="B933" s="52">
        <v>0</v>
      </c>
      <c r="C933" s="51">
        <v>0</v>
      </c>
      <c r="D933" s="51">
        <v>0</v>
      </c>
      <c r="E933" s="50">
        <v>0</v>
      </c>
      <c r="F933" s="48">
        <v>0</v>
      </c>
      <c r="G933" s="48">
        <v>0</v>
      </c>
      <c r="H933" s="48">
        <v>0</v>
      </c>
      <c r="I933" s="48">
        <v>0</v>
      </c>
      <c r="J933" s="48">
        <v>0</v>
      </c>
      <c r="K933" s="48">
        <v>0</v>
      </c>
      <c r="L933" s="48">
        <v>0</v>
      </c>
      <c r="M933" s="48">
        <v>0</v>
      </c>
      <c r="N933" s="48">
        <v>0</v>
      </c>
      <c r="O933" s="48">
        <f t="shared" si="175"/>
        <v>0</v>
      </c>
      <c r="P933" s="48">
        <f t="shared" si="176"/>
        <v>0</v>
      </c>
      <c r="Q933" s="48">
        <v>0</v>
      </c>
      <c r="R933" s="48">
        <v>0</v>
      </c>
      <c r="S933" s="48">
        <v>0</v>
      </c>
      <c r="T933" s="48">
        <v>0</v>
      </c>
      <c r="U933" s="48">
        <v>0</v>
      </c>
      <c r="V933" s="48">
        <v>0</v>
      </c>
      <c r="W933" s="48">
        <v>0</v>
      </c>
      <c r="X933" s="48">
        <v>0</v>
      </c>
      <c r="Y933" s="48">
        <v>0</v>
      </c>
      <c r="Z933" s="48">
        <v>0</v>
      </c>
      <c r="AA933" s="49">
        <f t="shared" si="177"/>
        <v>0</v>
      </c>
      <c r="AB933" s="49">
        <f t="shared" si="178"/>
        <v>0</v>
      </c>
      <c r="AC933" s="49">
        <v>0</v>
      </c>
      <c r="AD933" s="49">
        <v>0</v>
      </c>
      <c r="AE933" s="49">
        <v>0</v>
      </c>
      <c r="AF933" s="49">
        <v>0</v>
      </c>
      <c r="AG933" s="49">
        <v>0</v>
      </c>
      <c r="AH933" s="49">
        <v>0</v>
      </c>
      <c r="AI933" s="49">
        <v>0</v>
      </c>
      <c r="AJ933" s="49">
        <v>0</v>
      </c>
      <c r="AK933" s="49">
        <v>0</v>
      </c>
      <c r="AL933" s="49">
        <v>0</v>
      </c>
      <c r="AM933" s="49">
        <v>0</v>
      </c>
      <c r="AN933" s="49">
        <v>0</v>
      </c>
      <c r="AO933" s="49">
        <v>0</v>
      </c>
      <c r="AP933" s="49">
        <v>0</v>
      </c>
      <c r="AQ933" s="47">
        <v>0</v>
      </c>
      <c r="AR933" s="48">
        <v>0</v>
      </c>
      <c r="AT933" s="46">
        <v>0</v>
      </c>
      <c r="AU933" s="45">
        <v>0</v>
      </c>
      <c r="AV933" s="44">
        <v>0</v>
      </c>
      <c r="AW933" s="43">
        <v>0</v>
      </c>
      <c r="AX933" s="42">
        <v>0</v>
      </c>
      <c r="AY933" s="41">
        <v>0</v>
      </c>
      <c r="AZ933" s="40"/>
      <c r="BA933" s="40"/>
      <c r="BB933" s="40"/>
      <c r="BC933" s="40"/>
      <c r="BD933" s="40"/>
      <c r="BE933" s="40"/>
      <c r="BF933" s="39">
        <v>0</v>
      </c>
      <c r="BG933" s="38">
        <v>0</v>
      </c>
      <c r="BK933" s="37"/>
      <c r="BL933" s="37"/>
      <c r="BM933" s="37"/>
      <c r="BN933" s="32"/>
      <c r="BP933" s="36"/>
      <c r="BQ933" s="36"/>
      <c r="BR933" s="36"/>
      <c r="CE933" s="35">
        <f t="shared" si="179"/>
        <v>0</v>
      </c>
      <c r="CF933" s="33">
        <f t="shared" si="180"/>
        <v>0</v>
      </c>
      <c r="CG933" s="34">
        <f t="shared" si="181"/>
        <v>0</v>
      </c>
      <c r="CH933" s="33">
        <f t="shared" si="182"/>
        <v>0</v>
      </c>
    </row>
    <row r="934" spans="1:86" ht="15" customHeight="1" x14ac:dyDescent="0.25">
      <c r="A934" s="53">
        <v>0</v>
      </c>
      <c r="B934" s="52">
        <v>0</v>
      </c>
      <c r="C934" s="51">
        <v>0</v>
      </c>
      <c r="D934" s="51">
        <v>0</v>
      </c>
      <c r="E934" s="50">
        <v>0</v>
      </c>
      <c r="F934" s="48">
        <v>0</v>
      </c>
      <c r="G934" s="48">
        <v>0</v>
      </c>
      <c r="H934" s="48">
        <v>0</v>
      </c>
      <c r="I934" s="48">
        <v>0</v>
      </c>
      <c r="J934" s="48">
        <v>0</v>
      </c>
      <c r="K934" s="48">
        <v>0</v>
      </c>
      <c r="L934" s="48">
        <v>0</v>
      </c>
      <c r="M934" s="48">
        <v>0</v>
      </c>
      <c r="N934" s="48">
        <v>0</v>
      </c>
      <c r="O934" s="48">
        <f t="shared" si="175"/>
        <v>0</v>
      </c>
      <c r="P934" s="48">
        <f t="shared" si="176"/>
        <v>0</v>
      </c>
      <c r="Q934" s="48">
        <v>0</v>
      </c>
      <c r="R934" s="48">
        <v>0</v>
      </c>
      <c r="S934" s="48">
        <v>0</v>
      </c>
      <c r="T934" s="48">
        <v>0</v>
      </c>
      <c r="U934" s="48">
        <v>0</v>
      </c>
      <c r="V934" s="48">
        <v>0</v>
      </c>
      <c r="W934" s="48">
        <v>0</v>
      </c>
      <c r="X934" s="48">
        <v>0</v>
      </c>
      <c r="Y934" s="48">
        <v>0</v>
      </c>
      <c r="Z934" s="48">
        <v>0</v>
      </c>
      <c r="AA934" s="49">
        <f t="shared" si="177"/>
        <v>0</v>
      </c>
      <c r="AB934" s="49">
        <f t="shared" si="178"/>
        <v>0</v>
      </c>
      <c r="AC934" s="49">
        <v>0</v>
      </c>
      <c r="AD934" s="49">
        <v>0</v>
      </c>
      <c r="AE934" s="49">
        <v>0</v>
      </c>
      <c r="AF934" s="49">
        <v>0</v>
      </c>
      <c r="AG934" s="49">
        <v>0</v>
      </c>
      <c r="AH934" s="49">
        <v>0</v>
      </c>
      <c r="AI934" s="49">
        <v>0</v>
      </c>
      <c r="AJ934" s="49">
        <v>0</v>
      </c>
      <c r="AK934" s="49">
        <v>0</v>
      </c>
      <c r="AL934" s="49">
        <v>0</v>
      </c>
      <c r="AM934" s="49">
        <v>0</v>
      </c>
      <c r="AN934" s="49">
        <v>0</v>
      </c>
      <c r="AO934" s="49">
        <v>0</v>
      </c>
      <c r="AP934" s="49">
        <v>0</v>
      </c>
      <c r="AQ934" s="47">
        <v>0</v>
      </c>
      <c r="AR934" s="48">
        <v>0</v>
      </c>
      <c r="AT934" s="46">
        <v>0</v>
      </c>
      <c r="AU934" s="45">
        <v>0</v>
      </c>
      <c r="AV934" s="44">
        <v>0</v>
      </c>
      <c r="AW934" s="43">
        <v>0</v>
      </c>
      <c r="AX934" s="42">
        <v>0</v>
      </c>
      <c r="AY934" s="41">
        <v>0</v>
      </c>
      <c r="AZ934" s="40"/>
      <c r="BA934" s="40"/>
      <c r="BB934" s="40"/>
      <c r="BC934" s="40"/>
      <c r="BD934" s="40"/>
      <c r="BE934" s="40"/>
      <c r="BF934" s="39">
        <v>0</v>
      </c>
      <c r="BG934" s="38">
        <v>0</v>
      </c>
      <c r="BK934" s="37"/>
      <c r="BL934" s="37"/>
      <c r="BM934" s="37"/>
      <c r="BN934" s="32"/>
      <c r="BP934" s="36"/>
      <c r="BQ934" s="36"/>
      <c r="BR934" s="36"/>
      <c r="CE934" s="35">
        <f t="shared" si="179"/>
        <v>0</v>
      </c>
      <c r="CF934" s="33">
        <f t="shared" si="180"/>
        <v>0</v>
      </c>
      <c r="CG934" s="34">
        <f t="shared" si="181"/>
        <v>0</v>
      </c>
      <c r="CH934" s="33">
        <f t="shared" si="182"/>
        <v>0</v>
      </c>
    </row>
    <row r="935" spans="1:86" ht="15" customHeight="1" x14ac:dyDescent="0.25">
      <c r="A935" s="53">
        <v>0</v>
      </c>
      <c r="B935" s="52">
        <v>0</v>
      </c>
      <c r="C935" s="51">
        <v>0</v>
      </c>
      <c r="D935" s="51">
        <v>0</v>
      </c>
      <c r="E935" s="50">
        <v>0</v>
      </c>
      <c r="F935" s="48">
        <v>0</v>
      </c>
      <c r="G935" s="48">
        <v>0</v>
      </c>
      <c r="H935" s="48">
        <v>0</v>
      </c>
      <c r="I935" s="48">
        <v>0</v>
      </c>
      <c r="J935" s="48">
        <v>0</v>
      </c>
      <c r="K935" s="48">
        <v>0</v>
      </c>
      <c r="L935" s="48">
        <v>0</v>
      </c>
      <c r="M935" s="48">
        <v>0</v>
      </c>
      <c r="N935" s="48">
        <v>0</v>
      </c>
      <c r="O935" s="48">
        <f t="shared" si="175"/>
        <v>0</v>
      </c>
      <c r="P935" s="48">
        <f t="shared" si="176"/>
        <v>0</v>
      </c>
      <c r="Q935" s="48">
        <v>0</v>
      </c>
      <c r="R935" s="48">
        <v>0</v>
      </c>
      <c r="S935" s="48">
        <v>0</v>
      </c>
      <c r="T935" s="48">
        <v>0</v>
      </c>
      <c r="U935" s="48">
        <v>0</v>
      </c>
      <c r="V935" s="48">
        <v>0</v>
      </c>
      <c r="W935" s="48">
        <v>0</v>
      </c>
      <c r="X935" s="48">
        <v>0</v>
      </c>
      <c r="Y935" s="48">
        <v>0</v>
      </c>
      <c r="Z935" s="48">
        <v>0</v>
      </c>
      <c r="AA935" s="49">
        <f t="shared" si="177"/>
        <v>0</v>
      </c>
      <c r="AB935" s="49">
        <f t="shared" si="178"/>
        <v>0</v>
      </c>
      <c r="AC935" s="49">
        <v>0</v>
      </c>
      <c r="AD935" s="49">
        <v>0</v>
      </c>
      <c r="AE935" s="49">
        <v>0</v>
      </c>
      <c r="AF935" s="49">
        <v>0</v>
      </c>
      <c r="AG935" s="49">
        <v>0</v>
      </c>
      <c r="AH935" s="49">
        <v>0</v>
      </c>
      <c r="AI935" s="49">
        <v>0</v>
      </c>
      <c r="AJ935" s="49">
        <v>0</v>
      </c>
      <c r="AK935" s="49">
        <v>0</v>
      </c>
      <c r="AL935" s="49">
        <v>0</v>
      </c>
      <c r="AM935" s="49">
        <v>0</v>
      </c>
      <c r="AN935" s="49">
        <v>0</v>
      </c>
      <c r="AO935" s="49">
        <v>0</v>
      </c>
      <c r="AP935" s="49">
        <v>0</v>
      </c>
      <c r="AQ935" s="47">
        <v>0</v>
      </c>
      <c r="AR935" s="48">
        <v>0</v>
      </c>
      <c r="AT935" s="46">
        <v>0</v>
      </c>
      <c r="AU935" s="45">
        <v>0</v>
      </c>
      <c r="AV935" s="44">
        <v>0</v>
      </c>
      <c r="AW935" s="43">
        <v>0</v>
      </c>
      <c r="AX935" s="42">
        <v>0</v>
      </c>
      <c r="AY935" s="41">
        <v>0</v>
      </c>
      <c r="AZ935" s="40"/>
      <c r="BA935" s="40"/>
      <c r="BB935" s="40"/>
      <c r="BC935" s="40"/>
      <c r="BD935" s="40"/>
      <c r="BE935" s="40"/>
      <c r="BF935" s="39">
        <v>0</v>
      </c>
      <c r="BG935" s="38">
        <v>0</v>
      </c>
      <c r="BK935" s="37"/>
      <c r="BL935" s="37"/>
      <c r="BM935" s="37"/>
      <c r="BN935" s="32"/>
      <c r="BP935" s="36"/>
      <c r="BQ935" s="36"/>
      <c r="BR935" s="36"/>
      <c r="CE935" s="35">
        <f t="shared" si="179"/>
        <v>0</v>
      </c>
      <c r="CF935" s="33">
        <f t="shared" si="180"/>
        <v>0</v>
      </c>
      <c r="CG935" s="34">
        <f t="shared" si="181"/>
        <v>0</v>
      </c>
      <c r="CH935" s="33">
        <f t="shared" si="182"/>
        <v>0</v>
      </c>
    </row>
    <row r="936" spans="1:86" ht="15" customHeight="1" x14ac:dyDescent="0.25">
      <c r="A936" s="65">
        <v>3</v>
      </c>
      <c r="B936" s="106"/>
      <c r="C936" s="66"/>
      <c r="D936" s="65"/>
      <c r="E936" s="64" t="s">
        <v>2405</v>
      </c>
      <c r="F936" s="63"/>
      <c r="G936" s="63"/>
      <c r="H936" s="63"/>
      <c r="I936" s="63"/>
      <c r="J936" s="63"/>
      <c r="K936" s="63"/>
      <c r="L936" s="63"/>
      <c r="M936" s="63"/>
      <c r="N936" s="63"/>
      <c r="O936" s="63"/>
      <c r="P936" s="63"/>
      <c r="Q936" s="63"/>
      <c r="R936" s="63"/>
      <c r="S936" s="63"/>
      <c r="T936" s="63"/>
      <c r="U936" s="63"/>
      <c r="V936" s="63"/>
      <c r="W936" s="63"/>
      <c r="X936" s="63"/>
      <c r="Y936" s="63"/>
      <c r="Z936" s="63"/>
      <c r="AA936" s="67"/>
      <c r="AB936" s="67"/>
      <c r="AC936" s="67"/>
      <c r="AD936" s="67"/>
      <c r="AE936" s="67"/>
      <c r="AF936" s="67"/>
      <c r="AG936" s="67"/>
      <c r="AH936" s="67"/>
      <c r="AI936" s="67"/>
      <c r="AJ936" s="67"/>
      <c r="AK936" s="67"/>
      <c r="AL936" s="67"/>
      <c r="AM936" s="67"/>
      <c r="AN936" s="67"/>
      <c r="AO936" s="67"/>
      <c r="AP936" s="67"/>
      <c r="AQ936" s="62"/>
      <c r="AR936" s="63"/>
      <c r="AT936" s="61"/>
      <c r="AU936" s="60"/>
      <c r="AV936" s="59"/>
      <c r="AW936" s="58"/>
      <c r="AX936" s="57"/>
      <c r="AY936" s="56"/>
      <c r="AZ936" s="55"/>
      <c r="BA936" s="55"/>
      <c r="BB936" s="55"/>
      <c r="BC936" s="55"/>
      <c r="BD936" s="55"/>
      <c r="BE936" s="55"/>
      <c r="BF936" s="39">
        <v>0</v>
      </c>
      <c r="BG936" s="38">
        <v>0</v>
      </c>
      <c r="BK936" s="54"/>
      <c r="BL936" s="54"/>
      <c r="BM936" s="54"/>
      <c r="BN936" s="32"/>
      <c r="BP936" s="36"/>
      <c r="BQ936" s="36"/>
      <c r="BR936" s="36"/>
      <c r="CE936" s="35"/>
      <c r="CF936" s="33"/>
      <c r="CG936" s="34"/>
      <c r="CH936" s="33"/>
    </row>
    <row r="937" spans="1:86" ht="15" customHeight="1" x14ac:dyDescent="0.25">
      <c r="A937" s="87">
        <v>9</v>
      </c>
      <c r="B937" s="89"/>
      <c r="C937" s="88"/>
      <c r="D937" s="87"/>
      <c r="E937" s="86" t="s">
        <v>2404</v>
      </c>
      <c r="F937" s="84">
        <f t="shared" ref="F937:AP937" si="183">SUM(F938,F943)</f>
        <v>610</v>
      </c>
      <c r="G937" s="84">
        <f t="shared" si="183"/>
        <v>516.94914999999992</v>
      </c>
      <c r="H937" s="84">
        <f t="shared" si="183"/>
        <v>0</v>
      </c>
      <c r="I937" s="84">
        <f t="shared" si="183"/>
        <v>0</v>
      </c>
      <c r="J937" s="84">
        <f t="shared" si="183"/>
        <v>0</v>
      </c>
      <c r="K937" s="84">
        <f t="shared" si="183"/>
        <v>516.94915000000003</v>
      </c>
      <c r="L937" s="84">
        <f t="shared" si="183"/>
        <v>0</v>
      </c>
      <c r="M937" s="84">
        <f t="shared" si="183"/>
        <v>0</v>
      </c>
      <c r="N937" s="84">
        <f t="shared" si="183"/>
        <v>0</v>
      </c>
      <c r="O937" s="84">
        <f t="shared" si="183"/>
        <v>0</v>
      </c>
      <c r="P937" s="84">
        <f t="shared" si="183"/>
        <v>0</v>
      </c>
      <c r="Q937" s="84">
        <f t="shared" si="183"/>
        <v>0</v>
      </c>
      <c r="R937" s="84">
        <f t="shared" si="183"/>
        <v>0</v>
      </c>
      <c r="S937" s="84">
        <f t="shared" si="183"/>
        <v>0</v>
      </c>
      <c r="T937" s="84">
        <f t="shared" si="183"/>
        <v>0</v>
      </c>
      <c r="U937" s="84">
        <f t="shared" si="183"/>
        <v>0</v>
      </c>
      <c r="V937" s="84">
        <f t="shared" si="183"/>
        <v>0</v>
      </c>
      <c r="W937" s="84">
        <f t="shared" si="183"/>
        <v>0</v>
      </c>
      <c r="X937" s="84">
        <f t="shared" si="183"/>
        <v>0</v>
      </c>
      <c r="Y937" s="84">
        <f t="shared" si="183"/>
        <v>0</v>
      </c>
      <c r="Z937" s="84">
        <f t="shared" si="183"/>
        <v>0</v>
      </c>
      <c r="AA937" s="84">
        <f t="shared" si="183"/>
        <v>0</v>
      </c>
      <c r="AB937" s="84">
        <f t="shared" si="183"/>
        <v>0</v>
      </c>
      <c r="AC937" s="84">
        <f t="shared" si="183"/>
        <v>0</v>
      </c>
      <c r="AD937" s="84">
        <f t="shared" si="183"/>
        <v>0</v>
      </c>
      <c r="AE937" s="84">
        <f t="shared" si="183"/>
        <v>0</v>
      </c>
      <c r="AF937" s="84">
        <f t="shared" si="183"/>
        <v>0</v>
      </c>
      <c r="AG937" s="84">
        <f t="shared" si="183"/>
        <v>0</v>
      </c>
      <c r="AH937" s="84">
        <f t="shared" si="183"/>
        <v>0</v>
      </c>
      <c r="AI937" s="84">
        <f t="shared" si="183"/>
        <v>0</v>
      </c>
      <c r="AJ937" s="84">
        <f t="shared" si="183"/>
        <v>0</v>
      </c>
      <c r="AK937" s="84">
        <f t="shared" si="183"/>
        <v>0</v>
      </c>
      <c r="AL937" s="84">
        <f t="shared" si="183"/>
        <v>0</v>
      </c>
      <c r="AM937" s="84">
        <f t="shared" si="183"/>
        <v>0</v>
      </c>
      <c r="AN937" s="84">
        <f t="shared" si="183"/>
        <v>0</v>
      </c>
      <c r="AO937" s="84">
        <f t="shared" si="183"/>
        <v>0</v>
      </c>
      <c r="AP937" s="84">
        <f t="shared" si="183"/>
        <v>0</v>
      </c>
      <c r="AQ937" s="83"/>
      <c r="AR937" s="84">
        <f>SUM(AR938,AR943)</f>
        <v>0</v>
      </c>
      <c r="AT937" s="82"/>
      <c r="AU937" s="81"/>
      <c r="AV937" s="80">
        <f>SUM(AV938,AV943)</f>
        <v>0</v>
      </c>
      <c r="AW937" s="79"/>
      <c r="AX937" s="78"/>
      <c r="AY937" s="77"/>
      <c r="AZ937" s="55"/>
      <c r="BA937" s="55"/>
      <c r="BB937" s="55"/>
      <c r="BC937" s="55"/>
      <c r="BD937" s="55"/>
      <c r="BE937" s="55"/>
      <c r="BF937" s="39">
        <v>0</v>
      </c>
      <c r="BG937" s="38">
        <v>0</v>
      </c>
      <c r="BK937" s="54"/>
      <c r="BL937" s="54"/>
      <c r="BM937" s="54"/>
      <c r="BN937" s="32"/>
      <c r="BP937" s="36"/>
      <c r="BQ937" s="36"/>
      <c r="BR937" s="36"/>
      <c r="CE937" s="35"/>
      <c r="CF937" s="33"/>
      <c r="CG937" s="34"/>
      <c r="CH937" s="33"/>
    </row>
    <row r="938" spans="1:86" ht="15" customHeight="1" x14ac:dyDescent="0.25">
      <c r="A938" s="74">
        <v>1</v>
      </c>
      <c r="B938" s="76"/>
      <c r="C938" s="75"/>
      <c r="D938" s="74"/>
      <c r="E938" s="64" t="s">
        <v>2403</v>
      </c>
      <c r="F938" s="63">
        <f t="shared" ref="F938:AP938" si="184">SUM(F939:F942)</f>
        <v>0</v>
      </c>
      <c r="G938" s="63">
        <f t="shared" si="184"/>
        <v>0</v>
      </c>
      <c r="H938" s="63">
        <f t="shared" si="184"/>
        <v>0</v>
      </c>
      <c r="I938" s="63">
        <f t="shared" si="184"/>
        <v>0</v>
      </c>
      <c r="J938" s="63">
        <f t="shared" si="184"/>
        <v>0</v>
      </c>
      <c r="K938" s="63">
        <f t="shared" si="184"/>
        <v>0</v>
      </c>
      <c r="L938" s="63">
        <f t="shared" si="184"/>
        <v>0</v>
      </c>
      <c r="M938" s="63">
        <f t="shared" si="184"/>
        <v>0</v>
      </c>
      <c r="N938" s="63">
        <f t="shared" si="184"/>
        <v>0</v>
      </c>
      <c r="O938" s="63">
        <f t="shared" si="184"/>
        <v>0</v>
      </c>
      <c r="P938" s="63">
        <f t="shared" si="184"/>
        <v>0</v>
      </c>
      <c r="Q938" s="63">
        <f t="shared" si="184"/>
        <v>0</v>
      </c>
      <c r="R938" s="63">
        <f t="shared" si="184"/>
        <v>0</v>
      </c>
      <c r="S938" s="63">
        <f t="shared" si="184"/>
        <v>0</v>
      </c>
      <c r="T938" s="63">
        <f t="shared" si="184"/>
        <v>0</v>
      </c>
      <c r="U938" s="63">
        <f t="shared" si="184"/>
        <v>0</v>
      </c>
      <c r="V938" s="63">
        <f t="shared" si="184"/>
        <v>0</v>
      </c>
      <c r="W938" s="63">
        <f t="shared" si="184"/>
        <v>0</v>
      </c>
      <c r="X938" s="63">
        <f t="shared" si="184"/>
        <v>0</v>
      </c>
      <c r="Y938" s="63">
        <f t="shared" si="184"/>
        <v>0</v>
      </c>
      <c r="Z938" s="63">
        <f t="shared" si="184"/>
        <v>0</v>
      </c>
      <c r="AA938" s="63">
        <f t="shared" si="184"/>
        <v>0</v>
      </c>
      <c r="AB938" s="63">
        <f t="shared" si="184"/>
        <v>0</v>
      </c>
      <c r="AC938" s="63">
        <f t="shared" si="184"/>
        <v>0</v>
      </c>
      <c r="AD938" s="63">
        <f t="shared" si="184"/>
        <v>0</v>
      </c>
      <c r="AE938" s="63">
        <f t="shared" si="184"/>
        <v>0</v>
      </c>
      <c r="AF938" s="63">
        <f t="shared" si="184"/>
        <v>0</v>
      </c>
      <c r="AG938" s="63">
        <f t="shared" si="184"/>
        <v>0</v>
      </c>
      <c r="AH938" s="63">
        <f t="shared" si="184"/>
        <v>0</v>
      </c>
      <c r="AI938" s="63">
        <f t="shared" si="184"/>
        <v>0</v>
      </c>
      <c r="AJ938" s="63">
        <f t="shared" si="184"/>
        <v>0</v>
      </c>
      <c r="AK938" s="63">
        <f t="shared" si="184"/>
        <v>0</v>
      </c>
      <c r="AL938" s="63">
        <f t="shared" si="184"/>
        <v>0</v>
      </c>
      <c r="AM938" s="63">
        <f t="shared" si="184"/>
        <v>0</v>
      </c>
      <c r="AN938" s="63">
        <f t="shared" si="184"/>
        <v>0</v>
      </c>
      <c r="AO938" s="63">
        <f t="shared" si="184"/>
        <v>0</v>
      </c>
      <c r="AP938" s="63">
        <f t="shared" si="184"/>
        <v>0</v>
      </c>
      <c r="AQ938" s="62"/>
      <c r="AR938" s="63">
        <f>SUM(AR939:AR942)</f>
        <v>0</v>
      </c>
      <c r="AT938" s="61"/>
      <c r="AU938" s="60"/>
      <c r="AV938" s="59">
        <f>SUM(AV939:AV942)</f>
        <v>0</v>
      </c>
      <c r="AW938" s="58"/>
      <c r="AX938" s="57"/>
      <c r="AY938" s="56"/>
      <c r="AZ938" s="55"/>
      <c r="BA938" s="55"/>
      <c r="BB938" s="55"/>
      <c r="BC938" s="55"/>
      <c r="BD938" s="55"/>
      <c r="BE938" s="55"/>
      <c r="BF938" s="39">
        <v>0</v>
      </c>
      <c r="BG938" s="38">
        <v>0</v>
      </c>
      <c r="BK938" s="54"/>
      <c r="BL938" s="54"/>
      <c r="BM938" s="54"/>
      <c r="BN938" s="32"/>
      <c r="BP938" s="36"/>
      <c r="BQ938" s="36"/>
      <c r="BR938" s="36"/>
      <c r="CE938" s="35"/>
      <c r="CF938" s="33"/>
      <c r="CG938" s="34"/>
      <c r="CH938" s="33"/>
    </row>
    <row r="939" spans="1:86" ht="30" customHeight="1" x14ac:dyDescent="0.25">
      <c r="A939" s="53">
        <v>0</v>
      </c>
      <c r="B939" s="52">
        <v>0</v>
      </c>
      <c r="C939" s="51">
        <v>0</v>
      </c>
      <c r="D939" s="51">
        <v>0</v>
      </c>
      <c r="E939" s="50">
        <v>0</v>
      </c>
      <c r="F939" s="48">
        <v>0</v>
      </c>
      <c r="G939" s="48">
        <v>0</v>
      </c>
      <c r="H939" s="48">
        <v>0</v>
      </c>
      <c r="I939" s="48">
        <v>0</v>
      </c>
      <c r="J939" s="48">
        <v>0</v>
      </c>
      <c r="K939" s="48">
        <v>0</v>
      </c>
      <c r="L939" s="48">
        <v>0</v>
      </c>
      <c r="M939" s="48">
        <v>0</v>
      </c>
      <c r="N939" s="48">
        <v>0</v>
      </c>
      <c r="O939" s="48">
        <f t="shared" ref="O939:P942" si="185">SUM(Q939,W939,Y939,AA939)</f>
        <v>0</v>
      </c>
      <c r="P939" s="48">
        <f t="shared" si="185"/>
        <v>0</v>
      </c>
      <c r="Q939" s="48">
        <v>0</v>
      </c>
      <c r="R939" s="48">
        <v>0</v>
      </c>
      <c r="S939" s="48">
        <v>0</v>
      </c>
      <c r="T939" s="48">
        <v>0</v>
      </c>
      <c r="U939" s="48">
        <v>0</v>
      </c>
      <c r="V939" s="48">
        <v>0</v>
      </c>
      <c r="W939" s="48">
        <v>0</v>
      </c>
      <c r="X939" s="48">
        <v>0</v>
      </c>
      <c r="Y939" s="48">
        <v>0</v>
      </c>
      <c r="Z939" s="48">
        <v>0</v>
      </c>
      <c r="AA939" s="49">
        <f>SUM(AC939,AD939,AE939,AF939,AG939,AI939,AK939,AM939,AN939,AP939)</f>
        <v>0</v>
      </c>
      <c r="AB939" s="49">
        <f>SUM(AC939,AD939,AE939,AF939,AH939,AJ939,AL939,AM939,AO939,AP939)</f>
        <v>0</v>
      </c>
      <c r="AC939" s="49">
        <v>0</v>
      </c>
      <c r="AD939" s="49">
        <v>0</v>
      </c>
      <c r="AE939" s="49">
        <v>0</v>
      </c>
      <c r="AF939" s="49">
        <v>0</v>
      </c>
      <c r="AG939" s="49">
        <v>0</v>
      </c>
      <c r="AH939" s="49">
        <v>0</v>
      </c>
      <c r="AI939" s="49">
        <v>0</v>
      </c>
      <c r="AJ939" s="49">
        <v>0</v>
      </c>
      <c r="AK939" s="49">
        <v>0</v>
      </c>
      <c r="AL939" s="49">
        <v>0</v>
      </c>
      <c r="AM939" s="49">
        <v>0</v>
      </c>
      <c r="AN939" s="49">
        <v>0</v>
      </c>
      <c r="AO939" s="49">
        <v>0</v>
      </c>
      <c r="AP939" s="49">
        <v>0</v>
      </c>
      <c r="AQ939" s="47">
        <v>0</v>
      </c>
      <c r="AR939" s="48">
        <v>0</v>
      </c>
      <c r="AT939" s="46">
        <v>0</v>
      </c>
      <c r="AU939" s="45">
        <v>0</v>
      </c>
      <c r="AV939" s="44">
        <v>0</v>
      </c>
      <c r="AW939" s="43">
        <v>0</v>
      </c>
      <c r="AX939" s="42">
        <v>0</v>
      </c>
      <c r="AY939" s="41">
        <v>0</v>
      </c>
      <c r="AZ939" s="40"/>
      <c r="BA939" s="40"/>
      <c r="BB939" s="40"/>
      <c r="BC939" s="40"/>
      <c r="BD939" s="40"/>
      <c r="BE939" s="40"/>
      <c r="BF939" s="39">
        <v>0</v>
      </c>
      <c r="BG939" s="38">
        <v>0</v>
      </c>
      <c r="BK939" s="37"/>
      <c r="BL939" s="37"/>
      <c r="BM939" s="37"/>
      <c r="BN939" s="32"/>
      <c r="BP939" s="36"/>
      <c r="BQ939" s="36"/>
      <c r="BR939" s="36"/>
      <c r="CE939" s="35">
        <f>R939-T939-V939</f>
        <v>0</v>
      </c>
      <c r="CF939" s="33">
        <f>IF(CE939&gt;0.000001,T939,0)</f>
        <v>0</v>
      </c>
      <c r="CG939" s="34">
        <f>V939</f>
        <v>0</v>
      </c>
      <c r="CH939" s="33">
        <f>IF(CE939&gt;0.000001,0,T939)</f>
        <v>0</v>
      </c>
    </row>
    <row r="940" spans="1:86" ht="30" customHeight="1" x14ac:dyDescent="0.25">
      <c r="A940" s="53">
        <v>0</v>
      </c>
      <c r="B940" s="52">
        <v>0</v>
      </c>
      <c r="C940" s="51">
        <v>0</v>
      </c>
      <c r="D940" s="51">
        <v>0</v>
      </c>
      <c r="E940" s="50">
        <v>0</v>
      </c>
      <c r="F940" s="48">
        <v>0</v>
      </c>
      <c r="G940" s="48">
        <v>0</v>
      </c>
      <c r="H940" s="48">
        <v>0</v>
      </c>
      <c r="I940" s="48">
        <v>0</v>
      </c>
      <c r="J940" s="48">
        <v>0</v>
      </c>
      <c r="K940" s="48">
        <v>0</v>
      </c>
      <c r="L940" s="48">
        <v>0</v>
      </c>
      <c r="M940" s="48">
        <v>0</v>
      </c>
      <c r="N940" s="48">
        <v>0</v>
      </c>
      <c r="O940" s="48">
        <f t="shared" si="185"/>
        <v>0</v>
      </c>
      <c r="P940" s="48">
        <f t="shared" si="185"/>
        <v>0</v>
      </c>
      <c r="Q940" s="48">
        <v>0</v>
      </c>
      <c r="R940" s="48">
        <v>0</v>
      </c>
      <c r="S940" s="48">
        <v>0</v>
      </c>
      <c r="T940" s="48">
        <v>0</v>
      </c>
      <c r="U940" s="48">
        <v>0</v>
      </c>
      <c r="V940" s="48">
        <v>0</v>
      </c>
      <c r="W940" s="48">
        <v>0</v>
      </c>
      <c r="X940" s="48">
        <v>0</v>
      </c>
      <c r="Y940" s="48">
        <v>0</v>
      </c>
      <c r="Z940" s="48">
        <v>0</v>
      </c>
      <c r="AA940" s="49">
        <f>SUM(AC940,AD940,AE940,AF940,AG940,AI940,AK940,AM940,AN940,AP940)</f>
        <v>0</v>
      </c>
      <c r="AB940" s="49">
        <f>SUM(AC940,AD940,AE940,AF940,AH940,AJ940,AL940,AM940,AO940,AP940)</f>
        <v>0</v>
      </c>
      <c r="AC940" s="49">
        <v>0</v>
      </c>
      <c r="AD940" s="49">
        <v>0</v>
      </c>
      <c r="AE940" s="49">
        <v>0</v>
      </c>
      <c r="AF940" s="49">
        <v>0</v>
      </c>
      <c r="AG940" s="49">
        <v>0</v>
      </c>
      <c r="AH940" s="49">
        <v>0</v>
      </c>
      <c r="AI940" s="49">
        <v>0</v>
      </c>
      <c r="AJ940" s="49">
        <v>0</v>
      </c>
      <c r="AK940" s="49">
        <v>0</v>
      </c>
      <c r="AL940" s="49">
        <v>0</v>
      </c>
      <c r="AM940" s="49">
        <v>0</v>
      </c>
      <c r="AN940" s="49">
        <v>0</v>
      </c>
      <c r="AO940" s="49">
        <v>0</v>
      </c>
      <c r="AP940" s="49">
        <v>0</v>
      </c>
      <c r="AQ940" s="47">
        <v>0</v>
      </c>
      <c r="AR940" s="48">
        <v>0</v>
      </c>
      <c r="AT940" s="46">
        <v>0</v>
      </c>
      <c r="AU940" s="45">
        <v>0</v>
      </c>
      <c r="AV940" s="44">
        <v>0</v>
      </c>
      <c r="AW940" s="43">
        <v>0</v>
      </c>
      <c r="AX940" s="42">
        <v>0</v>
      </c>
      <c r="AY940" s="41">
        <v>0</v>
      </c>
      <c r="AZ940" s="40"/>
      <c r="BA940" s="40"/>
      <c r="BB940" s="40"/>
      <c r="BC940" s="40"/>
      <c r="BD940" s="40"/>
      <c r="BE940" s="40"/>
      <c r="BF940" s="39">
        <v>0</v>
      </c>
      <c r="BG940" s="38">
        <v>0</v>
      </c>
      <c r="BK940" s="37"/>
      <c r="BL940" s="37"/>
      <c r="BM940" s="37"/>
      <c r="BN940" s="32"/>
      <c r="BP940" s="36"/>
      <c r="BQ940" s="36"/>
      <c r="BR940" s="36"/>
      <c r="CE940" s="35">
        <f>R940-T940-V940</f>
        <v>0</v>
      </c>
      <c r="CF940" s="33">
        <f>IF(CE940&gt;0.000001,T940,0)</f>
        <v>0</v>
      </c>
      <c r="CG940" s="34">
        <f>V940</f>
        <v>0</v>
      </c>
      <c r="CH940" s="33">
        <f>IF(CE940&gt;0.000001,0,T940)</f>
        <v>0</v>
      </c>
    </row>
    <row r="941" spans="1:86" ht="15" customHeight="1" x14ac:dyDescent="0.25">
      <c r="A941" s="53">
        <v>0</v>
      </c>
      <c r="B941" s="52">
        <v>0</v>
      </c>
      <c r="C941" s="51">
        <v>0</v>
      </c>
      <c r="D941" s="51">
        <v>0</v>
      </c>
      <c r="E941" s="50">
        <v>0</v>
      </c>
      <c r="F941" s="48">
        <v>0</v>
      </c>
      <c r="G941" s="48">
        <v>0</v>
      </c>
      <c r="H941" s="48">
        <v>0</v>
      </c>
      <c r="I941" s="48">
        <v>0</v>
      </c>
      <c r="J941" s="48">
        <v>0</v>
      </c>
      <c r="K941" s="48">
        <v>0</v>
      </c>
      <c r="L941" s="48">
        <v>0</v>
      </c>
      <c r="M941" s="48">
        <v>0</v>
      </c>
      <c r="N941" s="48">
        <v>0</v>
      </c>
      <c r="O941" s="48">
        <f t="shared" si="185"/>
        <v>0</v>
      </c>
      <c r="P941" s="48">
        <f t="shared" si="185"/>
        <v>0</v>
      </c>
      <c r="Q941" s="48">
        <v>0</v>
      </c>
      <c r="R941" s="48">
        <v>0</v>
      </c>
      <c r="S941" s="48">
        <v>0</v>
      </c>
      <c r="T941" s="48">
        <v>0</v>
      </c>
      <c r="U941" s="48">
        <v>0</v>
      </c>
      <c r="V941" s="48">
        <v>0</v>
      </c>
      <c r="W941" s="48">
        <v>0</v>
      </c>
      <c r="X941" s="48">
        <v>0</v>
      </c>
      <c r="Y941" s="48">
        <v>0</v>
      </c>
      <c r="Z941" s="48">
        <v>0</v>
      </c>
      <c r="AA941" s="49">
        <f>SUM(AC941,AD941,AE941,AF941,AG941,AI941,AK941,AM941,AN941,AP941)</f>
        <v>0</v>
      </c>
      <c r="AB941" s="49">
        <f>SUM(AC941,AD941,AE941,AF941,AH941,AJ941,AL941,AM941,AO941,AP941)</f>
        <v>0</v>
      </c>
      <c r="AC941" s="49">
        <v>0</v>
      </c>
      <c r="AD941" s="49">
        <v>0</v>
      </c>
      <c r="AE941" s="49">
        <v>0</v>
      </c>
      <c r="AF941" s="49">
        <v>0</v>
      </c>
      <c r="AG941" s="49">
        <v>0</v>
      </c>
      <c r="AH941" s="49">
        <v>0</v>
      </c>
      <c r="AI941" s="49">
        <v>0</v>
      </c>
      <c r="AJ941" s="49">
        <v>0</v>
      </c>
      <c r="AK941" s="49">
        <v>0</v>
      </c>
      <c r="AL941" s="49">
        <v>0</v>
      </c>
      <c r="AM941" s="49">
        <v>0</v>
      </c>
      <c r="AN941" s="49">
        <v>0</v>
      </c>
      <c r="AO941" s="49">
        <v>0</v>
      </c>
      <c r="AP941" s="49">
        <v>0</v>
      </c>
      <c r="AQ941" s="47">
        <v>0</v>
      </c>
      <c r="AR941" s="48">
        <v>0</v>
      </c>
      <c r="AT941" s="46">
        <v>0</v>
      </c>
      <c r="AU941" s="45">
        <v>0</v>
      </c>
      <c r="AV941" s="44">
        <v>0</v>
      </c>
      <c r="AW941" s="43">
        <v>0</v>
      </c>
      <c r="AX941" s="42">
        <v>0</v>
      </c>
      <c r="AY941" s="41">
        <v>0</v>
      </c>
      <c r="AZ941" s="40"/>
      <c r="BA941" s="40"/>
      <c r="BB941" s="40"/>
      <c r="BC941" s="40"/>
      <c r="BD941" s="40"/>
      <c r="BE941" s="40"/>
      <c r="BF941" s="39">
        <v>0</v>
      </c>
      <c r="BG941" s="38">
        <v>0</v>
      </c>
      <c r="BK941" s="37"/>
      <c r="BL941" s="37"/>
      <c r="BM941" s="37"/>
      <c r="BN941" s="32"/>
      <c r="BP941" s="36"/>
      <c r="BQ941" s="36"/>
      <c r="BR941" s="36"/>
      <c r="CE941" s="35">
        <f>R941-T941-V941</f>
        <v>0</v>
      </c>
      <c r="CF941" s="33">
        <f>IF(CE941&gt;0.000001,T941,0)</f>
        <v>0</v>
      </c>
      <c r="CG941" s="34">
        <f>V941</f>
        <v>0</v>
      </c>
      <c r="CH941" s="33">
        <f>IF(CE941&gt;0.000001,0,T941)</f>
        <v>0</v>
      </c>
    </row>
    <row r="942" spans="1:86" ht="15" customHeight="1" x14ac:dyDescent="0.25">
      <c r="A942" s="53">
        <v>0</v>
      </c>
      <c r="B942" s="52">
        <v>0</v>
      </c>
      <c r="C942" s="51">
        <v>0</v>
      </c>
      <c r="D942" s="51">
        <v>0</v>
      </c>
      <c r="E942" s="50">
        <v>0</v>
      </c>
      <c r="F942" s="48">
        <v>0</v>
      </c>
      <c r="G942" s="48">
        <v>0</v>
      </c>
      <c r="H942" s="48">
        <v>0</v>
      </c>
      <c r="I942" s="48">
        <v>0</v>
      </c>
      <c r="J942" s="48">
        <v>0</v>
      </c>
      <c r="K942" s="48">
        <v>0</v>
      </c>
      <c r="L942" s="48">
        <v>0</v>
      </c>
      <c r="M942" s="48">
        <v>0</v>
      </c>
      <c r="N942" s="48">
        <v>0</v>
      </c>
      <c r="O942" s="48">
        <f t="shared" si="185"/>
        <v>0</v>
      </c>
      <c r="P942" s="48">
        <f t="shared" si="185"/>
        <v>0</v>
      </c>
      <c r="Q942" s="48">
        <v>0</v>
      </c>
      <c r="R942" s="48">
        <v>0</v>
      </c>
      <c r="S942" s="48">
        <v>0</v>
      </c>
      <c r="T942" s="48">
        <v>0</v>
      </c>
      <c r="U942" s="48">
        <v>0</v>
      </c>
      <c r="V942" s="48">
        <v>0</v>
      </c>
      <c r="W942" s="48">
        <v>0</v>
      </c>
      <c r="X942" s="48">
        <v>0</v>
      </c>
      <c r="Y942" s="48">
        <v>0</v>
      </c>
      <c r="Z942" s="48">
        <v>0</v>
      </c>
      <c r="AA942" s="49">
        <f>SUM(AC942,AD942,AE942,AF942,AG942,AI942,AK942,AM942,AN942,AP942)</f>
        <v>0</v>
      </c>
      <c r="AB942" s="49">
        <f>SUM(AC942,AD942,AE942,AF942,AH942,AJ942,AL942,AM942,AO942,AP942)</f>
        <v>0</v>
      </c>
      <c r="AC942" s="49">
        <v>0</v>
      </c>
      <c r="AD942" s="49">
        <v>0</v>
      </c>
      <c r="AE942" s="49">
        <v>0</v>
      </c>
      <c r="AF942" s="49">
        <v>0</v>
      </c>
      <c r="AG942" s="49">
        <v>0</v>
      </c>
      <c r="AH942" s="49">
        <v>0</v>
      </c>
      <c r="AI942" s="49">
        <v>0</v>
      </c>
      <c r="AJ942" s="49">
        <v>0</v>
      </c>
      <c r="AK942" s="49">
        <v>0</v>
      </c>
      <c r="AL942" s="49">
        <v>0</v>
      </c>
      <c r="AM942" s="49">
        <v>0</v>
      </c>
      <c r="AN942" s="49">
        <v>0</v>
      </c>
      <c r="AO942" s="49">
        <v>0</v>
      </c>
      <c r="AP942" s="49">
        <v>0</v>
      </c>
      <c r="AQ942" s="47">
        <v>0</v>
      </c>
      <c r="AR942" s="48">
        <v>0</v>
      </c>
      <c r="AT942" s="46">
        <v>0</v>
      </c>
      <c r="AU942" s="45">
        <v>0</v>
      </c>
      <c r="AV942" s="44">
        <v>0</v>
      </c>
      <c r="AW942" s="43">
        <v>0</v>
      </c>
      <c r="AX942" s="42">
        <v>0</v>
      </c>
      <c r="AY942" s="41">
        <v>0</v>
      </c>
      <c r="AZ942" s="40"/>
      <c r="BA942" s="40"/>
      <c r="BB942" s="40"/>
      <c r="BC942" s="40"/>
      <c r="BD942" s="40"/>
      <c r="BE942" s="40"/>
      <c r="BF942" s="39">
        <v>0</v>
      </c>
      <c r="BG942" s="38">
        <v>0</v>
      </c>
      <c r="BK942" s="37"/>
      <c r="BL942" s="37"/>
      <c r="BM942" s="37"/>
      <c r="BN942" s="32"/>
      <c r="BP942" s="36"/>
      <c r="BQ942" s="36"/>
      <c r="BR942" s="36"/>
      <c r="CE942" s="35">
        <f>R942-T942-V942</f>
        <v>0</v>
      </c>
      <c r="CF942" s="33">
        <f>IF(CE942&gt;0.000001,T942,0)</f>
        <v>0</v>
      </c>
      <c r="CG942" s="34">
        <f>V942</f>
        <v>0</v>
      </c>
      <c r="CH942" s="33">
        <f>IF(CE942&gt;0.000001,0,T942)</f>
        <v>0</v>
      </c>
    </row>
    <row r="943" spans="1:86" ht="15" customHeight="1" x14ac:dyDescent="0.25">
      <c r="A943" s="65">
        <v>2</v>
      </c>
      <c r="B943" s="65"/>
      <c r="C943" s="66"/>
      <c r="D943" s="65"/>
      <c r="E943" s="105" t="s">
        <v>2402</v>
      </c>
      <c r="F943" s="63">
        <f t="shared" ref="F943:AP943" si="186">SUM(F944:F947)</f>
        <v>610</v>
      </c>
      <c r="G943" s="63">
        <f t="shared" si="186"/>
        <v>516.94914999999992</v>
      </c>
      <c r="H943" s="63">
        <f t="shared" si="186"/>
        <v>0</v>
      </c>
      <c r="I943" s="63">
        <f t="shared" si="186"/>
        <v>0</v>
      </c>
      <c r="J943" s="63">
        <f t="shared" si="186"/>
        <v>0</v>
      </c>
      <c r="K943" s="63">
        <f t="shared" si="186"/>
        <v>516.94915000000003</v>
      </c>
      <c r="L943" s="63">
        <f t="shared" si="186"/>
        <v>0</v>
      </c>
      <c r="M943" s="63">
        <f t="shared" si="186"/>
        <v>0</v>
      </c>
      <c r="N943" s="63">
        <f t="shared" si="186"/>
        <v>0</v>
      </c>
      <c r="O943" s="63">
        <f t="shared" si="186"/>
        <v>0</v>
      </c>
      <c r="P943" s="63">
        <f t="shared" si="186"/>
        <v>0</v>
      </c>
      <c r="Q943" s="63">
        <f t="shared" si="186"/>
        <v>0</v>
      </c>
      <c r="R943" s="63">
        <f t="shared" si="186"/>
        <v>0</v>
      </c>
      <c r="S943" s="63">
        <f t="shared" si="186"/>
        <v>0</v>
      </c>
      <c r="T943" s="63">
        <f t="shared" si="186"/>
        <v>0</v>
      </c>
      <c r="U943" s="63">
        <f t="shared" si="186"/>
        <v>0</v>
      </c>
      <c r="V943" s="63">
        <f t="shared" si="186"/>
        <v>0</v>
      </c>
      <c r="W943" s="63">
        <f t="shared" si="186"/>
        <v>0</v>
      </c>
      <c r="X943" s="63">
        <f t="shared" si="186"/>
        <v>0</v>
      </c>
      <c r="Y943" s="63">
        <f t="shared" si="186"/>
        <v>0</v>
      </c>
      <c r="Z943" s="63">
        <f t="shared" si="186"/>
        <v>0</v>
      </c>
      <c r="AA943" s="63">
        <f t="shared" si="186"/>
        <v>0</v>
      </c>
      <c r="AB943" s="63">
        <f t="shared" si="186"/>
        <v>0</v>
      </c>
      <c r="AC943" s="63">
        <f t="shared" si="186"/>
        <v>0</v>
      </c>
      <c r="AD943" s="63">
        <f t="shared" si="186"/>
        <v>0</v>
      </c>
      <c r="AE943" s="63">
        <f t="shared" si="186"/>
        <v>0</v>
      </c>
      <c r="AF943" s="63">
        <f t="shared" si="186"/>
        <v>0</v>
      </c>
      <c r="AG943" s="63">
        <f t="shared" si="186"/>
        <v>0</v>
      </c>
      <c r="AH943" s="63">
        <f t="shared" si="186"/>
        <v>0</v>
      </c>
      <c r="AI943" s="63">
        <f t="shared" si="186"/>
        <v>0</v>
      </c>
      <c r="AJ943" s="63">
        <f t="shared" si="186"/>
        <v>0</v>
      </c>
      <c r="AK943" s="63">
        <f t="shared" si="186"/>
        <v>0</v>
      </c>
      <c r="AL943" s="63">
        <f t="shared" si="186"/>
        <v>0</v>
      </c>
      <c r="AM943" s="63">
        <f t="shared" si="186"/>
        <v>0</v>
      </c>
      <c r="AN943" s="63">
        <f t="shared" si="186"/>
        <v>0</v>
      </c>
      <c r="AO943" s="63">
        <f t="shared" si="186"/>
        <v>0</v>
      </c>
      <c r="AP943" s="63">
        <f t="shared" si="186"/>
        <v>0</v>
      </c>
      <c r="AQ943" s="62"/>
      <c r="AR943" s="63">
        <f>SUM(AR944:AR947)</f>
        <v>0</v>
      </c>
      <c r="AT943" s="61"/>
      <c r="AU943" s="60"/>
      <c r="AV943" s="59">
        <f>SUM(AV944:AV947)</f>
        <v>0</v>
      </c>
      <c r="AW943" s="58"/>
      <c r="AX943" s="57"/>
      <c r="AY943" s="56"/>
      <c r="AZ943" s="55"/>
      <c r="BA943" s="55"/>
      <c r="BB943" s="55"/>
      <c r="BC943" s="55"/>
      <c r="BD943" s="55"/>
      <c r="BE943" s="55"/>
      <c r="BF943" s="39">
        <v>0</v>
      </c>
      <c r="BG943" s="38">
        <v>0</v>
      </c>
      <c r="BK943" s="54"/>
      <c r="BL943" s="54"/>
      <c r="BM943" s="54"/>
      <c r="BN943" s="32"/>
      <c r="BP943" s="36"/>
      <c r="BQ943" s="36"/>
      <c r="BR943" s="36"/>
      <c r="CE943" s="35"/>
      <c r="CF943" s="33"/>
      <c r="CG943" s="34"/>
      <c r="CH943" s="33"/>
    </row>
    <row r="944" spans="1:86" ht="90" hidden="1" customHeight="1" x14ac:dyDescent="0.25">
      <c r="A944" s="53">
        <v>0</v>
      </c>
      <c r="B944" s="52">
        <v>0</v>
      </c>
      <c r="C944" s="51">
        <v>300000000272</v>
      </c>
      <c r="D944" s="51">
        <v>1010102294</v>
      </c>
      <c r="E944" s="50" t="s">
        <v>4187</v>
      </c>
      <c r="F944" s="48">
        <v>610</v>
      </c>
      <c r="G944" s="48">
        <v>516.94914999999992</v>
      </c>
      <c r="H944" s="48">
        <v>0</v>
      </c>
      <c r="I944" s="48">
        <v>0</v>
      </c>
      <c r="J944" s="48">
        <v>0</v>
      </c>
      <c r="K944" s="48">
        <v>516.94915000000003</v>
      </c>
      <c r="L944" s="48">
        <v>0</v>
      </c>
      <c r="M944" s="48">
        <v>0</v>
      </c>
      <c r="N944" s="48">
        <v>0</v>
      </c>
      <c r="O944" s="48">
        <f t="shared" ref="O944:P947" si="187">SUM(Q944,W944,Y944,AA944)</f>
        <v>0</v>
      </c>
      <c r="P944" s="48">
        <f t="shared" si="187"/>
        <v>0</v>
      </c>
      <c r="Q944" s="48">
        <v>0</v>
      </c>
      <c r="R944" s="48">
        <v>0</v>
      </c>
      <c r="S944" s="48">
        <v>0</v>
      </c>
      <c r="T944" s="48">
        <v>0</v>
      </c>
      <c r="U944" s="48">
        <v>0</v>
      </c>
      <c r="V944" s="48">
        <v>0</v>
      </c>
      <c r="W944" s="48">
        <v>0</v>
      </c>
      <c r="X944" s="48">
        <v>0</v>
      </c>
      <c r="Y944" s="48">
        <v>0</v>
      </c>
      <c r="Z944" s="48">
        <v>0</v>
      </c>
      <c r="AA944" s="49">
        <f>SUM(AC944,AD944,AE944,AF944,AG944,AI944,AK944,AM944,AN944,AP944)</f>
        <v>0</v>
      </c>
      <c r="AB944" s="49">
        <f>SUM(AC944,AD944,AE944,AF944,AH944,AJ944,AL944,AM944,AO944,AP944)</f>
        <v>0</v>
      </c>
      <c r="AC944" s="49">
        <v>0</v>
      </c>
      <c r="AD944" s="49">
        <v>0</v>
      </c>
      <c r="AE944" s="49">
        <v>0</v>
      </c>
      <c r="AF944" s="49">
        <v>0</v>
      </c>
      <c r="AG944" s="49">
        <v>0</v>
      </c>
      <c r="AH944" s="49">
        <v>0</v>
      </c>
      <c r="AI944" s="49">
        <v>0</v>
      </c>
      <c r="AJ944" s="49">
        <v>0</v>
      </c>
      <c r="AK944" s="49">
        <v>0</v>
      </c>
      <c r="AL944" s="49">
        <v>0</v>
      </c>
      <c r="AM944" s="49">
        <v>0</v>
      </c>
      <c r="AN944" s="49">
        <v>0</v>
      </c>
      <c r="AO944" s="49">
        <v>0</v>
      </c>
      <c r="AP944" s="49">
        <v>0</v>
      </c>
      <c r="AQ944" s="47" t="s">
        <v>4195</v>
      </c>
      <c r="AR944" s="48">
        <v>0</v>
      </c>
      <c r="AT944" s="46" t="s">
        <v>2439</v>
      </c>
      <c r="AU944" s="45">
        <v>0</v>
      </c>
      <c r="AV944" s="44">
        <v>0</v>
      </c>
      <c r="AW944" s="43">
        <v>0</v>
      </c>
      <c r="AX944" s="42">
        <v>0</v>
      </c>
      <c r="AY944" s="41">
        <v>0</v>
      </c>
      <c r="AZ944" s="40"/>
      <c r="BA944" s="40"/>
      <c r="BB944" s="40"/>
      <c r="BC944" s="40"/>
      <c r="BD944" s="40"/>
      <c r="BE944" s="40"/>
      <c r="BF944" s="39">
        <v>0</v>
      </c>
      <c r="BG944" s="38">
        <v>0</v>
      </c>
      <c r="BK944" s="37"/>
      <c r="BL944" s="37"/>
      <c r="BM944" s="37"/>
      <c r="BN944" s="32"/>
      <c r="BP944" s="36"/>
      <c r="BQ944" s="36"/>
      <c r="BR944" s="36"/>
      <c r="CE944" s="35">
        <f>R944-T944-V944</f>
        <v>0</v>
      </c>
      <c r="CF944" s="33">
        <f>IF(CE944&gt;0.000001,T944,0)</f>
        <v>0</v>
      </c>
      <c r="CG944" s="34">
        <f>V944</f>
        <v>0</v>
      </c>
      <c r="CH944" s="33">
        <f>IF(CE944&gt;0.000001,0,T944)</f>
        <v>0</v>
      </c>
    </row>
    <row r="945" spans="1:89" ht="15" customHeight="1" x14ac:dyDescent="0.25">
      <c r="A945" s="53">
        <v>0</v>
      </c>
      <c r="B945" s="52">
        <v>0</v>
      </c>
      <c r="C945" s="51">
        <v>0</v>
      </c>
      <c r="D945" s="51">
        <v>0</v>
      </c>
      <c r="E945" s="50">
        <v>0</v>
      </c>
      <c r="F945" s="48">
        <v>0</v>
      </c>
      <c r="G945" s="48">
        <v>0</v>
      </c>
      <c r="H945" s="48">
        <v>0</v>
      </c>
      <c r="I945" s="48">
        <v>0</v>
      </c>
      <c r="J945" s="48">
        <v>0</v>
      </c>
      <c r="K945" s="48">
        <v>0</v>
      </c>
      <c r="L945" s="48">
        <v>0</v>
      </c>
      <c r="M945" s="48">
        <v>0</v>
      </c>
      <c r="N945" s="48">
        <v>0</v>
      </c>
      <c r="O945" s="48">
        <f t="shared" si="187"/>
        <v>0</v>
      </c>
      <c r="P945" s="48">
        <f t="shared" si="187"/>
        <v>0</v>
      </c>
      <c r="Q945" s="48">
        <v>0</v>
      </c>
      <c r="R945" s="48">
        <v>0</v>
      </c>
      <c r="S945" s="48">
        <v>0</v>
      </c>
      <c r="T945" s="48">
        <v>0</v>
      </c>
      <c r="U945" s="48">
        <v>0</v>
      </c>
      <c r="V945" s="48">
        <v>0</v>
      </c>
      <c r="W945" s="48">
        <v>0</v>
      </c>
      <c r="X945" s="48">
        <v>0</v>
      </c>
      <c r="Y945" s="48">
        <v>0</v>
      </c>
      <c r="Z945" s="48">
        <v>0</v>
      </c>
      <c r="AA945" s="49">
        <f>SUM(AC945,AD945,AE945,AF945,AG945,AI945,AK945,AM945,AN945,AP945)</f>
        <v>0</v>
      </c>
      <c r="AB945" s="49">
        <f>SUM(AC945,AD945,AE945,AF945,AH945,AJ945,AL945,AM945,AO945,AP945)</f>
        <v>0</v>
      </c>
      <c r="AC945" s="49">
        <v>0</v>
      </c>
      <c r="AD945" s="49">
        <v>0</v>
      </c>
      <c r="AE945" s="49">
        <v>0</v>
      </c>
      <c r="AF945" s="49">
        <v>0</v>
      </c>
      <c r="AG945" s="49">
        <v>0</v>
      </c>
      <c r="AH945" s="49">
        <v>0</v>
      </c>
      <c r="AI945" s="49">
        <v>0</v>
      </c>
      <c r="AJ945" s="49">
        <v>0</v>
      </c>
      <c r="AK945" s="49">
        <v>0</v>
      </c>
      <c r="AL945" s="49">
        <v>0</v>
      </c>
      <c r="AM945" s="49">
        <v>0</v>
      </c>
      <c r="AN945" s="49">
        <v>0</v>
      </c>
      <c r="AO945" s="49">
        <v>0</v>
      </c>
      <c r="AP945" s="49">
        <v>0</v>
      </c>
      <c r="AQ945" s="47">
        <v>0</v>
      </c>
      <c r="AR945" s="48">
        <v>0</v>
      </c>
      <c r="AT945" s="46">
        <v>0</v>
      </c>
      <c r="AU945" s="45">
        <v>0</v>
      </c>
      <c r="AV945" s="44">
        <v>0</v>
      </c>
      <c r="AW945" s="43">
        <v>0</v>
      </c>
      <c r="AX945" s="42">
        <v>0</v>
      </c>
      <c r="AY945" s="41">
        <v>0</v>
      </c>
      <c r="AZ945" s="40"/>
      <c r="BA945" s="40"/>
      <c r="BB945" s="40"/>
      <c r="BC945" s="40"/>
      <c r="BD945" s="40"/>
      <c r="BE945" s="40"/>
      <c r="BF945" s="39">
        <v>0</v>
      </c>
      <c r="BG945" s="38">
        <v>0</v>
      </c>
      <c r="BK945" s="37"/>
      <c r="BL945" s="37"/>
      <c r="BM945" s="37"/>
      <c r="BN945" s="32"/>
      <c r="BP945" s="36"/>
      <c r="BQ945" s="36"/>
      <c r="BR945" s="36"/>
      <c r="CE945" s="35">
        <f>R945-T945-V945</f>
        <v>0</v>
      </c>
      <c r="CF945" s="33">
        <f>IF(CE945&gt;0.000001,T945,0)</f>
        <v>0</v>
      </c>
      <c r="CG945" s="34">
        <f>V945</f>
        <v>0</v>
      </c>
      <c r="CH945" s="33">
        <f>IF(CE945&gt;0.000001,0,T945)</f>
        <v>0</v>
      </c>
    </row>
    <row r="946" spans="1:89" ht="15" customHeight="1" x14ac:dyDescent="0.25">
      <c r="A946" s="53">
        <v>0</v>
      </c>
      <c r="B946" s="52">
        <v>0</v>
      </c>
      <c r="C946" s="51">
        <v>0</v>
      </c>
      <c r="D946" s="51">
        <v>0</v>
      </c>
      <c r="E946" s="50">
        <v>0</v>
      </c>
      <c r="F946" s="48">
        <v>0</v>
      </c>
      <c r="G946" s="48">
        <v>0</v>
      </c>
      <c r="H946" s="48">
        <v>0</v>
      </c>
      <c r="I946" s="48">
        <v>0</v>
      </c>
      <c r="J946" s="48">
        <v>0</v>
      </c>
      <c r="K946" s="48">
        <v>0</v>
      </c>
      <c r="L946" s="48">
        <v>0</v>
      </c>
      <c r="M946" s="48">
        <v>0</v>
      </c>
      <c r="N946" s="48">
        <v>0</v>
      </c>
      <c r="O946" s="48">
        <f t="shared" si="187"/>
        <v>0</v>
      </c>
      <c r="P946" s="48">
        <f t="shared" si="187"/>
        <v>0</v>
      </c>
      <c r="Q946" s="48">
        <v>0</v>
      </c>
      <c r="R946" s="48">
        <v>0</v>
      </c>
      <c r="S946" s="48">
        <v>0</v>
      </c>
      <c r="T946" s="48">
        <v>0</v>
      </c>
      <c r="U946" s="48">
        <v>0</v>
      </c>
      <c r="V946" s="48">
        <v>0</v>
      </c>
      <c r="W946" s="48">
        <v>0</v>
      </c>
      <c r="X946" s="48">
        <v>0</v>
      </c>
      <c r="Y946" s="48">
        <v>0</v>
      </c>
      <c r="Z946" s="48">
        <v>0</v>
      </c>
      <c r="AA946" s="49">
        <f>SUM(AC946,AD946,AE946,AF946,AG946,AI946,AK946,AM946,AN946,AP946)</f>
        <v>0</v>
      </c>
      <c r="AB946" s="49">
        <f>SUM(AC946,AD946,AE946,AF946,AH946,AJ946,AL946,AM946,AO946,AP946)</f>
        <v>0</v>
      </c>
      <c r="AC946" s="49">
        <v>0</v>
      </c>
      <c r="AD946" s="49">
        <v>0</v>
      </c>
      <c r="AE946" s="49">
        <v>0</v>
      </c>
      <c r="AF946" s="49">
        <v>0</v>
      </c>
      <c r="AG946" s="49">
        <v>0</v>
      </c>
      <c r="AH946" s="49">
        <v>0</v>
      </c>
      <c r="AI946" s="49">
        <v>0</v>
      </c>
      <c r="AJ946" s="49">
        <v>0</v>
      </c>
      <c r="AK946" s="49">
        <v>0</v>
      </c>
      <c r="AL946" s="49">
        <v>0</v>
      </c>
      <c r="AM946" s="49">
        <v>0</v>
      </c>
      <c r="AN946" s="49">
        <v>0</v>
      </c>
      <c r="AO946" s="49">
        <v>0</v>
      </c>
      <c r="AP946" s="49">
        <v>0</v>
      </c>
      <c r="AQ946" s="47">
        <v>0</v>
      </c>
      <c r="AR946" s="48">
        <v>0</v>
      </c>
      <c r="AT946" s="46">
        <v>0</v>
      </c>
      <c r="AU946" s="45">
        <v>0</v>
      </c>
      <c r="AV946" s="44">
        <v>0</v>
      </c>
      <c r="AW946" s="43">
        <v>0</v>
      </c>
      <c r="AX946" s="42">
        <v>0</v>
      </c>
      <c r="AY946" s="41">
        <v>0</v>
      </c>
      <c r="AZ946" s="40"/>
      <c r="BA946" s="40"/>
      <c r="BB946" s="40"/>
      <c r="BC946" s="40"/>
      <c r="BD946" s="40"/>
      <c r="BE946" s="40"/>
      <c r="BF946" s="39">
        <v>0</v>
      </c>
      <c r="BG946" s="38">
        <v>0</v>
      </c>
      <c r="BK946" s="37"/>
      <c r="BL946" s="37"/>
      <c r="BM946" s="37"/>
      <c r="BN946" s="32"/>
      <c r="BP946" s="36"/>
      <c r="BQ946" s="36"/>
      <c r="BR946" s="36"/>
      <c r="CE946" s="35">
        <f>R946-T946-V946</f>
        <v>0</v>
      </c>
      <c r="CF946" s="33">
        <f>IF(CE946&gt;0.000001,T946,0)</f>
        <v>0</v>
      </c>
      <c r="CG946" s="34">
        <f>V946</f>
        <v>0</v>
      </c>
      <c r="CH946" s="33">
        <f>IF(CE946&gt;0.000001,0,T946)</f>
        <v>0</v>
      </c>
    </row>
    <row r="947" spans="1:89" ht="15" customHeight="1" x14ac:dyDescent="0.25">
      <c r="A947" s="53">
        <v>0</v>
      </c>
      <c r="B947" s="52">
        <v>0</v>
      </c>
      <c r="C947" s="51">
        <v>0</v>
      </c>
      <c r="D947" s="51">
        <v>0</v>
      </c>
      <c r="E947" s="50">
        <v>0</v>
      </c>
      <c r="F947" s="48">
        <v>0</v>
      </c>
      <c r="G947" s="48">
        <v>0</v>
      </c>
      <c r="H947" s="48">
        <v>0</v>
      </c>
      <c r="I947" s="48">
        <v>0</v>
      </c>
      <c r="J947" s="48">
        <v>0</v>
      </c>
      <c r="K947" s="48">
        <v>0</v>
      </c>
      <c r="L947" s="48">
        <v>0</v>
      </c>
      <c r="M947" s="48">
        <v>0</v>
      </c>
      <c r="N947" s="48">
        <v>0</v>
      </c>
      <c r="O947" s="48">
        <f t="shared" si="187"/>
        <v>0</v>
      </c>
      <c r="P947" s="48">
        <f t="shared" si="187"/>
        <v>0</v>
      </c>
      <c r="Q947" s="48">
        <v>0</v>
      </c>
      <c r="R947" s="48">
        <v>0</v>
      </c>
      <c r="S947" s="48">
        <v>0</v>
      </c>
      <c r="T947" s="48">
        <v>0</v>
      </c>
      <c r="U947" s="48">
        <v>0</v>
      </c>
      <c r="V947" s="48">
        <v>0</v>
      </c>
      <c r="W947" s="48">
        <v>0</v>
      </c>
      <c r="X947" s="48">
        <v>0</v>
      </c>
      <c r="Y947" s="48">
        <v>0</v>
      </c>
      <c r="Z947" s="48">
        <v>0</v>
      </c>
      <c r="AA947" s="49">
        <f>SUM(AC947,AD947,AE947,AF947,AG947,AI947,AK947,AM947,AN947,AP947)</f>
        <v>0</v>
      </c>
      <c r="AB947" s="49">
        <f>SUM(AC947,AD947,AE947,AF947,AH947,AJ947,AL947,AM947,AO947,AP947)</f>
        <v>0</v>
      </c>
      <c r="AC947" s="49">
        <v>0</v>
      </c>
      <c r="AD947" s="49">
        <v>0</v>
      </c>
      <c r="AE947" s="49">
        <v>0</v>
      </c>
      <c r="AF947" s="49">
        <v>0</v>
      </c>
      <c r="AG947" s="49">
        <v>0</v>
      </c>
      <c r="AH947" s="49">
        <v>0</v>
      </c>
      <c r="AI947" s="49">
        <v>0</v>
      </c>
      <c r="AJ947" s="49">
        <v>0</v>
      </c>
      <c r="AK947" s="49">
        <v>0</v>
      </c>
      <c r="AL947" s="49">
        <v>0</v>
      </c>
      <c r="AM947" s="49">
        <v>0</v>
      </c>
      <c r="AN947" s="49">
        <v>0</v>
      </c>
      <c r="AO947" s="49">
        <v>0</v>
      </c>
      <c r="AP947" s="49">
        <v>0</v>
      </c>
      <c r="AQ947" s="47">
        <v>0</v>
      </c>
      <c r="AR947" s="48">
        <v>0</v>
      </c>
      <c r="AT947" s="46">
        <v>0</v>
      </c>
      <c r="AU947" s="45">
        <v>0</v>
      </c>
      <c r="AV947" s="44">
        <v>0</v>
      </c>
      <c r="AW947" s="43">
        <v>0</v>
      </c>
      <c r="AX947" s="42">
        <v>0</v>
      </c>
      <c r="AY947" s="41">
        <v>0</v>
      </c>
      <c r="AZ947" s="40"/>
      <c r="BA947" s="40"/>
      <c r="BB947" s="40"/>
      <c r="BC947" s="40"/>
      <c r="BD947" s="40"/>
      <c r="BE947" s="40"/>
      <c r="BF947" s="39">
        <v>0</v>
      </c>
      <c r="BG947" s="38">
        <v>0</v>
      </c>
      <c r="BK947" s="37"/>
      <c r="BL947" s="37"/>
      <c r="BM947" s="37"/>
      <c r="BN947" s="32"/>
      <c r="BP947" s="36"/>
      <c r="BQ947" s="36"/>
      <c r="BR947" s="36"/>
      <c r="CE947" s="35">
        <f>R947-T947-V947</f>
        <v>0</v>
      </c>
      <c r="CF947" s="33">
        <f>IF(CE947&gt;0.000001,T947,0)</f>
        <v>0</v>
      </c>
      <c r="CG947" s="34">
        <f>V947</f>
        <v>0</v>
      </c>
      <c r="CH947" s="33">
        <f>IF(CE947&gt;0.000001,0,T947)</f>
        <v>0</v>
      </c>
    </row>
    <row r="948" spans="1:89" s="92" customFormat="1" x14ac:dyDescent="0.2">
      <c r="A948" s="102">
        <v>10</v>
      </c>
      <c r="B948" s="104"/>
      <c r="C948" s="103"/>
      <c r="D948" s="102"/>
      <c r="E948" s="101" t="s">
        <v>2401</v>
      </c>
      <c r="F948" s="100">
        <f t="shared" ref="F948:AP948" si="188">SUM(F949,F976,F977)</f>
        <v>0</v>
      </c>
      <c r="G948" s="100">
        <f t="shared" si="188"/>
        <v>0</v>
      </c>
      <c r="H948" s="100">
        <f t="shared" si="188"/>
        <v>0</v>
      </c>
      <c r="I948" s="100">
        <f t="shared" si="188"/>
        <v>0</v>
      </c>
      <c r="J948" s="100">
        <f t="shared" si="188"/>
        <v>0</v>
      </c>
      <c r="K948" s="100">
        <f t="shared" si="188"/>
        <v>0</v>
      </c>
      <c r="L948" s="100">
        <f t="shared" si="188"/>
        <v>0</v>
      </c>
      <c r="M948" s="100">
        <f t="shared" si="188"/>
        <v>0</v>
      </c>
      <c r="N948" s="100">
        <f t="shared" si="188"/>
        <v>0</v>
      </c>
      <c r="O948" s="100">
        <f t="shared" si="188"/>
        <v>4007.7260000000001</v>
      </c>
      <c r="P948" s="100">
        <f t="shared" si="188"/>
        <v>4007.7260000000001</v>
      </c>
      <c r="Q948" s="100">
        <f t="shared" si="188"/>
        <v>0</v>
      </c>
      <c r="R948" s="100">
        <f t="shared" si="188"/>
        <v>0</v>
      </c>
      <c r="S948" s="100">
        <f t="shared" si="188"/>
        <v>0</v>
      </c>
      <c r="T948" s="100">
        <f t="shared" si="188"/>
        <v>0</v>
      </c>
      <c r="U948" s="100">
        <f t="shared" si="188"/>
        <v>0</v>
      </c>
      <c r="V948" s="100">
        <f t="shared" si="188"/>
        <v>0</v>
      </c>
      <c r="W948" s="100">
        <f t="shared" si="188"/>
        <v>4002.1460000000002</v>
      </c>
      <c r="X948" s="100">
        <f t="shared" si="188"/>
        <v>4002.1460000000002</v>
      </c>
      <c r="Y948" s="100">
        <f t="shared" si="188"/>
        <v>0</v>
      </c>
      <c r="Z948" s="100">
        <f t="shared" si="188"/>
        <v>0</v>
      </c>
      <c r="AA948" s="100">
        <f t="shared" si="188"/>
        <v>5.58</v>
      </c>
      <c r="AB948" s="100">
        <f t="shared" si="188"/>
        <v>5.58</v>
      </c>
      <c r="AC948" s="100">
        <f t="shared" si="188"/>
        <v>0</v>
      </c>
      <c r="AD948" s="100">
        <f t="shared" si="188"/>
        <v>0</v>
      </c>
      <c r="AE948" s="100">
        <f t="shared" si="188"/>
        <v>0</v>
      </c>
      <c r="AF948" s="100">
        <f t="shared" si="188"/>
        <v>0</v>
      </c>
      <c r="AG948" s="100">
        <f t="shared" si="188"/>
        <v>0</v>
      </c>
      <c r="AH948" s="100">
        <f t="shared" si="188"/>
        <v>0</v>
      </c>
      <c r="AI948" s="100">
        <f t="shared" si="188"/>
        <v>0</v>
      </c>
      <c r="AJ948" s="100">
        <f t="shared" si="188"/>
        <v>0</v>
      </c>
      <c r="AK948" s="100">
        <f t="shared" si="188"/>
        <v>5.58</v>
      </c>
      <c r="AL948" s="100">
        <f t="shared" si="188"/>
        <v>5.58</v>
      </c>
      <c r="AM948" s="100">
        <f t="shared" si="188"/>
        <v>0</v>
      </c>
      <c r="AN948" s="100">
        <f t="shared" si="188"/>
        <v>0</v>
      </c>
      <c r="AO948" s="100">
        <f t="shared" si="188"/>
        <v>0</v>
      </c>
      <c r="AP948" s="100">
        <f t="shared" si="188"/>
        <v>0</v>
      </c>
      <c r="AQ948" s="99"/>
      <c r="AR948" s="100">
        <f>SUM(AR949,AR976,AR977)</f>
        <v>12403.60412</v>
      </c>
      <c r="AT948" s="98"/>
      <c r="AU948" s="97"/>
      <c r="AV948" s="96">
        <f>SUM(AV949,AV976,AV977)</f>
        <v>0</v>
      </c>
      <c r="AW948" s="95"/>
      <c r="AX948" s="94"/>
      <c r="AY948" s="93"/>
      <c r="AZ948" s="55"/>
      <c r="BA948" s="55"/>
      <c r="BB948" s="55"/>
      <c r="BC948" s="55"/>
      <c r="BD948" s="55"/>
      <c r="BE948" s="55"/>
      <c r="BF948" s="39"/>
      <c r="BG948" s="38"/>
      <c r="BI948" s="25"/>
      <c r="BK948" s="37"/>
      <c r="BL948" s="54"/>
      <c r="BM948" s="54"/>
      <c r="BN948" s="32"/>
      <c r="BP948" s="36"/>
      <c r="BQ948" s="36"/>
      <c r="BR948" s="36"/>
      <c r="CE948" s="35"/>
      <c r="CF948" s="33"/>
      <c r="CG948" s="34"/>
      <c r="CH948" s="33"/>
      <c r="CI948" s="22"/>
      <c r="CJ948" s="22"/>
      <c r="CK948" s="22"/>
    </row>
    <row r="949" spans="1:89" x14ac:dyDescent="0.25">
      <c r="A949" s="65">
        <v>1</v>
      </c>
      <c r="B949" s="73"/>
      <c r="C949" s="66"/>
      <c r="D949" s="65"/>
      <c r="E949" s="64" t="s">
        <v>2400</v>
      </c>
      <c r="F949" s="63">
        <f t="shared" ref="F949:AP949" si="189">SUM(F950:F975)</f>
        <v>0</v>
      </c>
      <c r="G949" s="63">
        <f t="shared" si="189"/>
        <v>0</v>
      </c>
      <c r="H949" s="63">
        <f t="shared" si="189"/>
        <v>0</v>
      </c>
      <c r="I949" s="63">
        <f t="shared" si="189"/>
        <v>0</v>
      </c>
      <c r="J949" s="63">
        <f t="shared" si="189"/>
        <v>0</v>
      </c>
      <c r="K949" s="63">
        <f t="shared" si="189"/>
        <v>0</v>
      </c>
      <c r="L949" s="63">
        <f t="shared" si="189"/>
        <v>0</v>
      </c>
      <c r="M949" s="63">
        <f t="shared" si="189"/>
        <v>0</v>
      </c>
      <c r="N949" s="63">
        <f t="shared" si="189"/>
        <v>0</v>
      </c>
      <c r="O949" s="63">
        <f t="shared" si="189"/>
        <v>2954.7260000000001</v>
      </c>
      <c r="P949" s="63">
        <f t="shared" si="189"/>
        <v>2954.7260000000001</v>
      </c>
      <c r="Q949" s="63">
        <f t="shared" si="189"/>
        <v>0</v>
      </c>
      <c r="R949" s="63">
        <f t="shared" si="189"/>
        <v>0</v>
      </c>
      <c r="S949" s="63">
        <f t="shared" si="189"/>
        <v>0</v>
      </c>
      <c r="T949" s="63">
        <f t="shared" si="189"/>
        <v>0</v>
      </c>
      <c r="U949" s="63">
        <f t="shared" si="189"/>
        <v>0</v>
      </c>
      <c r="V949" s="63">
        <f t="shared" si="189"/>
        <v>0</v>
      </c>
      <c r="W949" s="63">
        <f t="shared" si="189"/>
        <v>2949.1460000000002</v>
      </c>
      <c r="X949" s="63">
        <f t="shared" si="189"/>
        <v>2949.1460000000002</v>
      </c>
      <c r="Y949" s="63">
        <f t="shared" si="189"/>
        <v>0</v>
      </c>
      <c r="Z949" s="63">
        <f t="shared" si="189"/>
        <v>0</v>
      </c>
      <c r="AA949" s="63">
        <f t="shared" si="189"/>
        <v>5.58</v>
      </c>
      <c r="AB949" s="63">
        <f t="shared" si="189"/>
        <v>5.58</v>
      </c>
      <c r="AC949" s="63">
        <f t="shared" si="189"/>
        <v>0</v>
      </c>
      <c r="AD949" s="63">
        <f t="shared" si="189"/>
        <v>0</v>
      </c>
      <c r="AE949" s="63">
        <f t="shared" si="189"/>
        <v>0</v>
      </c>
      <c r="AF949" s="63">
        <f t="shared" si="189"/>
        <v>0</v>
      </c>
      <c r="AG949" s="63">
        <f t="shared" si="189"/>
        <v>0</v>
      </c>
      <c r="AH949" s="63">
        <f t="shared" si="189"/>
        <v>0</v>
      </c>
      <c r="AI949" s="63">
        <f t="shared" si="189"/>
        <v>0</v>
      </c>
      <c r="AJ949" s="63">
        <f t="shared" si="189"/>
        <v>0</v>
      </c>
      <c r="AK949" s="63">
        <f t="shared" si="189"/>
        <v>5.58</v>
      </c>
      <c r="AL949" s="63">
        <f t="shared" si="189"/>
        <v>5.58</v>
      </c>
      <c r="AM949" s="63">
        <f t="shared" si="189"/>
        <v>0</v>
      </c>
      <c r="AN949" s="63">
        <f t="shared" si="189"/>
        <v>0</v>
      </c>
      <c r="AO949" s="63">
        <f t="shared" si="189"/>
        <v>0</v>
      </c>
      <c r="AP949" s="63">
        <f t="shared" si="189"/>
        <v>0</v>
      </c>
      <c r="AQ949" s="62"/>
      <c r="AR949" s="63">
        <f>SUM(AR950:AR975)</f>
        <v>2954.7260000000001</v>
      </c>
      <c r="AT949" s="61"/>
      <c r="AU949" s="60"/>
      <c r="AV949" s="59">
        <f>SUM(AV950:AV975)</f>
        <v>0</v>
      </c>
      <c r="AW949" s="58"/>
      <c r="AX949" s="57"/>
      <c r="AY949" s="56"/>
      <c r="AZ949" s="55"/>
      <c r="BA949" s="55"/>
      <c r="BB949" s="55"/>
      <c r="BC949" s="55"/>
      <c r="BD949" s="55"/>
      <c r="BE949" s="55"/>
      <c r="BF949" s="39"/>
      <c r="BG949" s="38"/>
      <c r="BK949" s="37"/>
      <c r="BL949" s="54"/>
      <c r="BM949" s="54"/>
      <c r="BN949" s="32"/>
      <c r="BP949" s="36"/>
      <c r="BQ949" s="36"/>
      <c r="BR949" s="36"/>
      <c r="CE949" s="35"/>
      <c r="CF949" s="33"/>
      <c r="CG949" s="34"/>
      <c r="CH949" s="33"/>
    </row>
    <row r="950" spans="1:89" ht="45" hidden="1" x14ac:dyDescent="0.25">
      <c r="A950" s="53">
        <v>0</v>
      </c>
      <c r="B950" s="52">
        <v>0</v>
      </c>
      <c r="C950" s="51">
        <v>0</v>
      </c>
      <c r="D950" s="51">
        <v>1010307281</v>
      </c>
      <c r="E950" s="50" t="s">
        <v>4188</v>
      </c>
      <c r="F950" s="48">
        <v>0</v>
      </c>
      <c r="G950" s="48">
        <v>0</v>
      </c>
      <c r="H950" s="48">
        <v>0</v>
      </c>
      <c r="I950" s="48">
        <v>0</v>
      </c>
      <c r="J950" s="48">
        <v>0</v>
      </c>
      <c r="K950" s="48">
        <v>0</v>
      </c>
      <c r="L950" s="48">
        <v>0</v>
      </c>
      <c r="M950" s="48">
        <v>0</v>
      </c>
      <c r="N950" s="48">
        <v>0</v>
      </c>
      <c r="O950" s="48">
        <f t="shared" ref="O950:O975" si="190">SUM(Q950,W950,Y950,AA950)</f>
        <v>314.81900000000002</v>
      </c>
      <c r="P950" s="48">
        <f t="shared" ref="P950:P975" si="191">SUM(R950,X950,Z950,AB950)</f>
        <v>314.81900000000002</v>
      </c>
      <c r="Q950" s="48">
        <v>0</v>
      </c>
      <c r="R950" s="48">
        <v>0</v>
      </c>
      <c r="S950" s="48">
        <v>0</v>
      </c>
      <c r="T950" s="48">
        <v>0</v>
      </c>
      <c r="U950" s="48">
        <v>0</v>
      </c>
      <c r="V950" s="48">
        <v>0</v>
      </c>
      <c r="W950" s="48">
        <v>312.959</v>
      </c>
      <c r="X950" s="48">
        <v>312.959</v>
      </c>
      <c r="Y950" s="48">
        <v>0</v>
      </c>
      <c r="Z950" s="48">
        <v>0</v>
      </c>
      <c r="AA950" s="49">
        <f t="shared" ref="AA950:AA975" si="192">SUM(AC950,AD950,AE950,AF950,AG950,AI950,AK950,AM950,AN950,AP950)</f>
        <v>1.86</v>
      </c>
      <c r="AB950" s="49">
        <f t="shared" ref="AB950:AB975" si="193">SUM(AC950,AD950,AE950,AF950,AH950,AJ950,AL950,AM950,AO950,AP950)</f>
        <v>1.86</v>
      </c>
      <c r="AC950" s="49">
        <v>0</v>
      </c>
      <c r="AD950" s="49">
        <v>0</v>
      </c>
      <c r="AE950" s="49">
        <v>0</v>
      </c>
      <c r="AF950" s="49">
        <v>0</v>
      </c>
      <c r="AG950" s="49">
        <v>0</v>
      </c>
      <c r="AH950" s="49">
        <v>0</v>
      </c>
      <c r="AI950" s="49">
        <v>0</v>
      </c>
      <c r="AJ950" s="49">
        <v>0</v>
      </c>
      <c r="AK950" s="49">
        <v>1.86</v>
      </c>
      <c r="AL950" s="49">
        <v>1.86</v>
      </c>
      <c r="AM950" s="49">
        <v>0</v>
      </c>
      <c r="AN950" s="49">
        <v>0</v>
      </c>
      <c r="AO950" s="49">
        <v>0</v>
      </c>
      <c r="AP950" s="49">
        <v>0</v>
      </c>
      <c r="AQ950" s="47" t="s">
        <v>4196</v>
      </c>
      <c r="AR950" s="48">
        <v>314.81900000000002</v>
      </c>
      <c r="AT950" s="46" t="s">
        <v>4197</v>
      </c>
      <c r="AU950" s="45">
        <v>0</v>
      </c>
      <c r="AV950" s="44">
        <v>0</v>
      </c>
      <c r="AW950" s="43">
        <v>0</v>
      </c>
      <c r="AX950" s="42">
        <v>0</v>
      </c>
      <c r="AY950" s="41">
        <v>0</v>
      </c>
      <c r="AZ950" s="40"/>
      <c r="BA950" s="40"/>
      <c r="BB950" s="40"/>
      <c r="BC950" s="40"/>
      <c r="BD950" s="40"/>
      <c r="BE950" s="40"/>
      <c r="BF950" s="39" t="s">
        <v>2696</v>
      </c>
      <c r="BG950" s="38">
        <v>44774</v>
      </c>
      <c r="BK950" s="37"/>
      <c r="BL950" s="37"/>
      <c r="BM950" s="37"/>
      <c r="BN950" s="32"/>
      <c r="BO950" s="91"/>
      <c r="BP950" s="90"/>
      <c r="BQ950" s="36"/>
      <c r="BR950" s="36"/>
      <c r="CE950" s="35">
        <f t="shared" ref="CE950:CE975" si="194">R950-T950-V950</f>
        <v>0</v>
      </c>
      <c r="CF950" s="33">
        <f t="shared" ref="CF950:CF975" si="195">IF(CE950&gt;0.000001,T950,0)</f>
        <v>0</v>
      </c>
      <c r="CG950" s="34">
        <f t="shared" ref="CG950:CG975" si="196">V950</f>
        <v>0</v>
      </c>
      <c r="CH950" s="33">
        <f t="shared" ref="CH950:CH975" si="197">IF(CE950&gt;0.000001,0,T950)</f>
        <v>0</v>
      </c>
    </row>
    <row r="951" spans="1:89" ht="30" hidden="1" x14ac:dyDescent="0.25">
      <c r="A951" s="53">
        <v>0</v>
      </c>
      <c r="B951" s="52">
        <v>0</v>
      </c>
      <c r="C951" s="51">
        <v>0</v>
      </c>
      <c r="D951" s="51">
        <v>1010307282</v>
      </c>
      <c r="E951" s="50" t="s">
        <v>4189</v>
      </c>
      <c r="F951" s="48">
        <v>0</v>
      </c>
      <c r="G951" s="48">
        <v>0</v>
      </c>
      <c r="H951" s="48">
        <v>0</v>
      </c>
      <c r="I951" s="48">
        <v>0</v>
      </c>
      <c r="J951" s="48">
        <v>0</v>
      </c>
      <c r="K951" s="48">
        <v>0</v>
      </c>
      <c r="L951" s="48">
        <v>0</v>
      </c>
      <c r="M951" s="48">
        <v>0</v>
      </c>
      <c r="N951" s="48">
        <v>0</v>
      </c>
      <c r="O951" s="48">
        <f t="shared" si="190"/>
        <v>1051.941</v>
      </c>
      <c r="P951" s="48">
        <f t="shared" si="191"/>
        <v>1051.941</v>
      </c>
      <c r="Q951" s="48">
        <v>0</v>
      </c>
      <c r="R951" s="48">
        <v>0</v>
      </c>
      <c r="S951" s="48">
        <v>0</v>
      </c>
      <c r="T951" s="48">
        <v>0</v>
      </c>
      <c r="U951" s="48">
        <v>0</v>
      </c>
      <c r="V951" s="48">
        <v>0</v>
      </c>
      <c r="W951" s="48">
        <v>1051.011</v>
      </c>
      <c r="X951" s="48">
        <v>1051.011</v>
      </c>
      <c r="Y951" s="48">
        <v>0</v>
      </c>
      <c r="Z951" s="48">
        <v>0</v>
      </c>
      <c r="AA951" s="49">
        <f t="shared" si="192"/>
        <v>0.93</v>
      </c>
      <c r="AB951" s="49">
        <f t="shared" si="193"/>
        <v>0.93</v>
      </c>
      <c r="AC951" s="49">
        <v>0</v>
      </c>
      <c r="AD951" s="49">
        <v>0</v>
      </c>
      <c r="AE951" s="49">
        <v>0</v>
      </c>
      <c r="AF951" s="49">
        <v>0</v>
      </c>
      <c r="AG951" s="49">
        <v>0</v>
      </c>
      <c r="AH951" s="49">
        <v>0</v>
      </c>
      <c r="AI951" s="49">
        <v>0</v>
      </c>
      <c r="AJ951" s="49">
        <v>0</v>
      </c>
      <c r="AK951" s="49">
        <v>0.93</v>
      </c>
      <c r="AL951" s="49">
        <v>0.93</v>
      </c>
      <c r="AM951" s="49">
        <v>0</v>
      </c>
      <c r="AN951" s="49">
        <v>0</v>
      </c>
      <c r="AO951" s="49">
        <v>0</v>
      </c>
      <c r="AP951" s="49">
        <v>0</v>
      </c>
      <c r="AQ951" s="47" t="s">
        <v>4198</v>
      </c>
      <c r="AR951" s="48">
        <v>1051.941</v>
      </c>
      <c r="AT951" s="46" t="s">
        <v>4197</v>
      </c>
      <c r="AU951" s="45">
        <v>0</v>
      </c>
      <c r="AV951" s="44">
        <v>0</v>
      </c>
      <c r="AW951" s="43">
        <v>0</v>
      </c>
      <c r="AX951" s="42">
        <v>0</v>
      </c>
      <c r="AY951" s="41">
        <v>0</v>
      </c>
      <c r="AZ951" s="40"/>
      <c r="BA951" s="40"/>
      <c r="BB951" s="40"/>
      <c r="BC951" s="40"/>
      <c r="BD951" s="40"/>
      <c r="BE951" s="40"/>
      <c r="BF951" s="39" t="s">
        <v>2696</v>
      </c>
      <c r="BG951" s="38">
        <v>44774</v>
      </c>
      <c r="BK951" s="37"/>
      <c r="BL951" s="37"/>
      <c r="BM951" s="37"/>
      <c r="BN951" s="32"/>
      <c r="BO951" s="91"/>
      <c r="BP951" s="90"/>
      <c r="BQ951" s="36"/>
      <c r="BR951" s="36"/>
      <c r="CE951" s="35">
        <f t="shared" si="194"/>
        <v>0</v>
      </c>
      <c r="CF951" s="33">
        <f t="shared" si="195"/>
        <v>0</v>
      </c>
      <c r="CG951" s="34">
        <f t="shared" si="196"/>
        <v>0</v>
      </c>
      <c r="CH951" s="33">
        <f t="shared" si="197"/>
        <v>0</v>
      </c>
    </row>
    <row r="952" spans="1:89" ht="45" hidden="1" x14ac:dyDescent="0.25">
      <c r="A952" s="53">
        <v>0</v>
      </c>
      <c r="B952" s="52">
        <v>0</v>
      </c>
      <c r="C952" s="51">
        <v>0</v>
      </c>
      <c r="D952" s="51">
        <v>1010307397</v>
      </c>
      <c r="E952" s="50" t="s">
        <v>4190</v>
      </c>
      <c r="F952" s="48">
        <v>0</v>
      </c>
      <c r="G952" s="48">
        <v>0</v>
      </c>
      <c r="H952" s="48">
        <v>0</v>
      </c>
      <c r="I952" s="48">
        <v>0</v>
      </c>
      <c r="J952" s="48">
        <v>0</v>
      </c>
      <c r="K952" s="48">
        <v>0</v>
      </c>
      <c r="L952" s="48">
        <v>0</v>
      </c>
      <c r="M952" s="48">
        <v>0</v>
      </c>
      <c r="N952" s="48">
        <v>0</v>
      </c>
      <c r="O952" s="48">
        <f t="shared" si="190"/>
        <v>1329.808</v>
      </c>
      <c r="P952" s="48">
        <f t="shared" si="191"/>
        <v>1329.808</v>
      </c>
      <c r="Q952" s="48">
        <v>0</v>
      </c>
      <c r="R952" s="48">
        <v>0</v>
      </c>
      <c r="S952" s="48">
        <v>0</v>
      </c>
      <c r="T952" s="48">
        <v>0</v>
      </c>
      <c r="U952" s="48">
        <v>0</v>
      </c>
      <c r="V952" s="48">
        <v>0</v>
      </c>
      <c r="W952" s="48">
        <v>1327.018</v>
      </c>
      <c r="X952" s="48">
        <v>1327.018</v>
      </c>
      <c r="Y952" s="48">
        <v>0</v>
      </c>
      <c r="Z952" s="48">
        <v>0</v>
      </c>
      <c r="AA952" s="49">
        <f t="shared" si="192"/>
        <v>2.79</v>
      </c>
      <c r="AB952" s="49">
        <f t="shared" si="193"/>
        <v>2.79</v>
      </c>
      <c r="AC952" s="49">
        <v>0</v>
      </c>
      <c r="AD952" s="49">
        <v>0</v>
      </c>
      <c r="AE952" s="49">
        <v>0</v>
      </c>
      <c r="AF952" s="49">
        <v>0</v>
      </c>
      <c r="AG952" s="49">
        <v>0</v>
      </c>
      <c r="AH952" s="49">
        <v>0</v>
      </c>
      <c r="AI952" s="49">
        <v>0</v>
      </c>
      <c r="AJ952" s="49">
        <v>0</v>
      </c>
      <c r="AK952" s="49">
        <v>2.79</v>
      </c>
      <c r="AL952" s="49">
        <v>2.79</v>
      </c>
      <c r="AM952" s="49">
        <v>0</v>
      </c>
      <c r="AN952" s="49">
        <v>0</v>
      </c>
      <c r="AO952" s="49">
        <v>0</v>
      </c>
      <c r="AP952" s="49">
        <v>0</v>
      </c>
      <c r="AQ952" s="47" t="s">
        <v>4199</v>
      </c>
      <c r="AR952" s="48">
        <v>1329.808</v>
      </c>
      <c r="AT952" s="46" t="s">
        <v>4197</v>
      </c>
      <c r="AU952" s="45">
        <v>0</v>
      </c>
      <c r="AV952" s="44">
        <v>0</v>
      </c>
      <c r="AW952" s="43">
        <v>0</v>
      </c>
      <c r="AX952" s="42">
        <v>0</v>
      </c>
      <c r="AY952" s="41">
        <v>0</v>
      </c>
      <c r="AZ952" s="40"/>
      <c r="BA952" s="40"/>
      <c r="BB952" s="40"/>
      <c r="BC952" s="40"/>
      <c r="BD952" s="40"/>
      <c r="BE952" s="40"/>
      <c r="BF952" s="39" t="s">
        <v>2696</v>
      </c>
      <c r="BG952" s="38">
        <v>44774</v>
      </c>
      <c r="BK952" s="37"/>
      <c r="BL952" s="37"/>
      <c r="BM952" s="37"/>
      <c r="BN952" s="32"/>
      <c r="BO952" s="91"/>
      <c r="BP952" s="90"/>
      <c r="BQ952" s="36"/>
      <c r="BR952" s="36"/>
      <c r="CE952" s="35">
        <f t="shared" si="194"/>
        <v>0</v>
      </c>
      <c r="CF952" s="33">
        <f t="shared" si="195"/>
        <v>0</v>
      </c>
      <c r="CG952" s="34">
        <f t="shared" si="196"/>
        <v>0</v>
      </c>
      <c r="CH952" s="33">
        <f t="shared" si="197"/>
        <v>0</v>
      </c>
    </row>
    <row r="953" spans="1:89" ht="45" hidden="1" x14ac:dyDescent="0.25">
      <c r="A953" s="53">
        <v>0</v>
      </c>
      <c r="B953" s="52">
        <v>0</v>
      </c>
      <c r="C953" s="51">
        <v>0</v>
      </c>
      <c r="D953" s="51">
        <v>1010307609</v>
      </c>
      <c r="E953" s="50" t="s">
        <v>4191</v>
      </c>
      <c r="F953" s="48">
        <v>0</v>
      </c>
      <c r="G953" s="48">
        <v>0</v>
      </c>
      <c r="H953" s="48">
        <v>0</v>
      </c>
      <c r="I953" s="48">
        <v>0</v>
      </c>
      <c r="J953" s="48">
        <v>0</v>
      </c>
      <c r="K953" s="48">
        <v>0</v>
      </c>
      <c r="L953" s="48">
        <v>0</v>
      </c>
      <c r="M953" s="48">
        <v>0</v>
      </c>
      <c r="N953" s="48">
        <v>0</v>
      </c>
      <c r="O953" s="48">
        <f t="shared" si="190"/>
        <v>258.15800000000002</v>
      </c>
      <c r="P953" s="48">
        <f t="shared" si="191"/>
        <v>258.15800000000002</v>
      </c>
      <c r="Q953" s="48">
        <v>0</v>
      </c>
      <c r="R953" s="48">
        <v>0</v>
      </c>
      <c r="S953" s="48">
        <v>0</v>
      </c>
      <c r="T953" s="48">
        <v>0</v>
      </c>
      <c r="U953" s="48">
        <v>0</v>
      </c>
      <c r="V953" s="48">
        <v>0</v>
      </c>
      <c r="W953" s="48">
        <v>258.15800000000002</v>
      </c>
      <c r="X953" s="48">
        <v>258.15800000000002</v>
      </c>
      <c r="Y953" s="48">
        <v>0</v>
      </c>
      <c r="Z953" s="48">
        <v>0</v>
      </c>
      <c r="AA953" s="49">
        <f t="shared" si="192"/>
        <v>0</v>
      </c>
      <c r="AB953" s="49">
        <f t="shared" si="193"/>
        <v>0</v>
      </c>
      <c r="AC953" s="49">
        <v>0</v>
      </c>
      <c r="AD953" s="49">
        <v>0</v>
      </c>
      <c r="AE953" s="49">
        <v>0</v>
      </c>
      <c r="AF953" s="49">
        <v>0</v>
      </c>
      <c r="AG953" s="49">
        <v>0</v>
      </c>
      <c r="AH953" s="49">
        <v>0</v>
      </c>
      <c r="AI953" s="49">
        <v>0</v>
      </c>
      <c r="AJ953" s="49">
        <v>0</v>
      </c>
      <c r="AK953" s="49">
        <v>0</v>
      </c>
      <c r="AL953" s="49">
        <v>0</v>
      </c>
      <c r="AM953" s="49">
        <v>0</v>
      </c>
      <c r="AN953" s="49">
        <v>0</v>
      </c>
      <c r="AO953" s="49">
        <v>0</v>
      </c>
      <c r="AP953" s="49">
        <v>0</v>
      </c>
      <c r="AQ953" s="47" t="s">
        <v>4200</v>
      </c>
      <c r="AR953" s="48">
        <v>258.15800000000002</v>
      </c>
      <c r="AT953" s="46" t="s">
        <v>4197</v>
      </c>
      <c r="AU953" s="45">
        <v>0</v>
      </c>
      <c r="AV953" s="44">
        <v>0</v>
      </c>
      <c r="AW953" s="43">
        <v>0</v>
      </c>
      <c r="AX953" s="42">
        <v>0</v>
      </c>
      <c r="AY953" s="41">
        <v>0</v>
      </c>
      <c r="AZ953" s="40"/>
      <c r="BA953" s="40"/>
      <c r="BB953" s="40"/>
      <c r="BC953" s="40"/>
      <c r="BD953" s="40"/>
      <c r="BE953" s="40"/>
      <c r="BF953" s="39" t="s">
        <v>2696</v>
      </c>
      <c r="BG953" s="38">
        <v>44823</v>
      </c>
      <c r="BK953" s="37"/>
      <c r="BL953" s="37"/>
      <c r="BM953" s="37"/>
      <c r="BN953" s="32"/>
      <c r="BO953" s="91"/>
      <c r="BP953" s="91"/>
      <c r="BQ953" s="36"/>
      <c r="BR953" s="36"/>
      <c r="CE953" s="35">
        <f t="shared" si="194"/>
        <v>0</v>
      </c>
      <c r="CF953" s="33">
        <f t="shared" si="195"/>
        <v>0</v>
      </c>
      <c r="CG953" s="34">
        <f t="shared" si="196"/>
        <v>0</v>
      </c>
      <c r="CH953" s="33">
        <f t="shared" si="197"/>
        <v>0</v>
      </c>
    </row>
    <row r="954" spans="1:89" ht="15" customHeight="1" x14ac:dyDescent="0.25">
      <c r="A954" s="53">
        <v>0</v>
      </c>
      <c r="B954" s="52">
        <v>0</v>
      </c>
      <c r="C954" s="51">
        <v>0</v>
      </c>
      <c r="D954" s="51">
        <v>0</v>
      </c>
      <c r="E954" s="50">
        <v>0</v>
      </c>
      <c r="F954" s="48">
        <v>0</v>
      </c>
      <c r="G954" s="48">
        <v>0</v>
      </c>
      <c r="H954" s="48">
        <v>0</v>
      </c>
      <c r="I954" s="48">
        <v>0</v>
      </c>
      <c r="J954" s="48">
        <v>0</v>
      </c>
      <c r="K954" s="48">
        <v>0</v>
      </c>
      <c r="L954" s="48">
        <v>0</v>
      </c>
      <c r="M954" s="48">
        <v>0</v>
      </c>
      <c r="N954" s="48">
        <v>0</v>
      </c>
      <c r="O954" s="48">
        <f t="shared" si="190"/>
        <v>0</v>
      </c>
      <c r="P954" s="48">
        <f t="shared" si="191"/>
        <v>0</v>
      </c>
      <c r="Q954" s="48">
        <v>0</v>
      </c>
      <c r="R954" s="48">
        <v>0</v>
      </c>
      <c r="S954" s="48">
        <v>0</v>
      </c>
      <c r="T954" s="48">
        <v>0</v>
      </c>
      <c r="U954" s="48">
        <v>0</v>
      </c>
      <c r="V954" s="48">
        <v>0</v>
      </c>
      <c r="W954" s="48">
        <v>0</v>
      </c>
      <c r="X954" s="48">
        <v>0</v>
      </c>
      <c r="Y954" s="48">
        <v>0</v>
      </c>
      <c r="Z954" s="48">
        <v>0</v>
      </c>
      <c r="AA954" s="49">
        <f t="shared" si="192"/>
        <v>0</v>
      </c>
      <c r="AB954" s="49">
        <f t="shared" si="193"/>
        <v>0</v>
      </c>
      <c r="AC954" s="49">
        <v>0</v>
      </c>
      <c r="AD954" s="49">
        <v>0</v>
      </c>
      <c r="AE954" s="49">
        <v>0</v>
      </c>
      <c r="AF954" s="49">
        <v>0</v>
      </c>
      <c r="AG954" s="49">
        <v>0</v>
      </c>
      <c r="AH954" s="49">
        <v>0</v>
      </c>
      <c r="AI954" s="49">
        <v>0</v>
      </c>
      <c r="AJ954" s="49">
        <v>0</v>
      </c>
      <c r="AK954" s="49">
        <v>0</v>
      </c>
      <c r="AL954" s="49">
        <v>0</v>
      </c>
      <c r="AM954" s="49">
        <v>0</v>
      </c>
      <c r="AN954" s="49">
        <v>0</v>
      </c>
      <c r="AO954" s="49">
        <v>0</v>
      </c>
      <c r="AP954" s="49">
        <v>0</v>
      </c>
      <c r="AQ954" s="47">
        <v>0</v>
      </c>
      <c r="AR954" s="48">
        <v>0</v>
      </c>
      <c r="AT954" s="46">
        <v>0</v>
      </c>
      <c r="AU954" s="45">
        <v>0</v>
      </c>
      <c r="AV954" s="44">
        <v>0</v>
      </c>
      <c r="AW954" s="43">
        <v>0</v>
      </c>
      <c r="AX954" s="42">
        <v>0</v>
      </c>
      <c r="AY954" s="41">
        <v>0</v>
      </c>
      <c r="AZ954" s="40"/>
      <c r="BA954" s="40"/>
      <c r="BB954" s="40"/>
      <c r="BC954" s="40"/>
      <c r="BD954" s="40"/>
      <c r="BE954" s="40"/>
      <c r="BF954" s="39">
        <v>0</v>
      </c>
      <c r="BG954" s="38">
        <v>0</v>
      </c>
      <c r="BK954" s="37"/>
      <c r="BL954" s="37"/>
      <c r="BM954" s="37"/>
      <c r="BN954" s="32"/>
      <c r="BP954" s="36"/>
      <c r="BQ954" s="36"/>
      <c r="BR954" s="36"/>
      <c r="CE954" s="35">
        <f t="shared" si="194"/>
        <v>0</v>
      </c>
      <c r="CF954" s="33">
        <f t="shared" si="195"/>
        <v>0</v>
      </c>
      <c r="CG954" s="34">
        <f t="shared" si="196"/>
        <v>0</v>
      </c>
      <c r="CH954" s="33">
        <f t="shared" si="197"/>
        <v>0</v>
      </c>
    </row>
    <row r="955" spans="1:89" ht="15" customHeight="1" x14ac:dyDescent="0.25">
      <c r="A955" s="53">
        <v>0</v>
      </c>
      <c r="B955" s="52">
        <v>0</v>
      </c>
      <c r="C955" s="51">
        <v>0</v>
      </c>
      <c r="D955" s="51">
        <v>0</v>
      </c>
      <c r="E955" s="50">
        <v>0</v>
      </c>
      <c r="F955" s="48">
        <v>0</v>
      </c>
      <c r="G955" s="48">
        <v>0</v>
      </c>
      <c r="H955" s="48">
        <v>0</v>
      </c>
      <c r="I955" s="48">
        <v>0</v>
      </c>
      <c r="J955" s="48">
        <v>0</v>
      </c>
      <c r="K955" s="48">
        <v>0</v>
      </c>
      <c r="L955" s="48">
        <v>0</v>
      </c>
      <c r="M955" s="48">
        <v>0</v>
      </c>
      <c r="N955" s="48">
        <v>0</v>
      </c>
      <c r="O955" s="48">
        <f t="shared" si="190"/>
        <v>0</v>
      </c>
      <c r="P955" s="48">
        <f t="shared" si="191"/>
        <v>0</v>
      </c>
      <c r="Q955" s="48">
        <v>0</v>
      </c>
      <c r="R955" s="48">
        <v>0</v>
      </c>
      <c r="S955" s="48">
        <v>0</v>
      </c>
      <c r="T955" s="48">
        <v>0</v>
      </c>
      <c r="U955" s="48">
        <v>0</v>
      </c>
      <c r="V955" s="48">
        <v>0</v>
      </c>
      <c r="W955" s="48">
        <v>0</v>
      </c>
      <c r="X955" s="48">
        <v>0</v>
      </c>
      <c r="Y955" s="48">
        <v>0</v>
      </c>
      <c r="Z955" s="48">
        <v>0</v>
      </c>
      <c r="AA955" s="49">
        <f t="shared" si="192"/>
        <v>0</v>
      </c>
      <c r="AB955" s="49">
        <f t="shared" si="193"/>
        <v>0</v>
      </c>
      <c r="AC955" s="49">
        <v>0</v>
      </c>
      <c r="AD955" s="49">
        <v>0</v>
      </c>
      <c r="AE955" s="49">
        <v>0</v>
      </c>
      <c r="AF955" s="49">
        <v>0</v>
      </c>
      <c r="AG955" s="49">
        <v>0</v>
      </c>
      <c r="AH955" s="49">
        <v>0</v>
      </c>
      <c r="AI955" s="49">
        <v>0</v>
      </c>
      <c r="AJ955" s="49">
        <v>0</v>
      </c>
      <c r="AK955" s="49">
        <v>0</v>
      </c>
      <c r="AL955" s="49">
        <v>0</v>
      </c>
      <c r="AM955" s="49">
        <v>0</v>
      </c>
      <c r="AN955" s="49">
        <v>0</v>
      </c>
      <c r="AO955" s="49">
        <v>0</v>
      </c>
      <c r="AP955" s="49">
        <v>0</v>
      </c>
      <c r="AQ955" s="47">
        <v>0</v>
      </c>
      <c r="AR955" s="48">
        <v>0</v>
      </c>
      <c r="AT955" s="46">
        <v>0</v>
      </c>
      <c r="AU955" s="45">
        <v>0</v>
      </c>
      <c r="AV955" s="44">
        <v>0</v>
      </c>
      <c r="AW955" s="43">
        <v>0</v>
      </c>
      <c r="AX955" s="42">
        <v>0</v>
      </c>
      <c r="AY955" s="41">
        <v>0</v>
      </c>
      <c r="AZ955" s="40"/>
      <c r="BA955" s="40"/>
      <c r="BB955" s="40"/>
      <c r="BC955" s="40"/>
      <c r="BD955" s="40"/>
      <c r="BE955" s="40"/>
      <c r="BF955" s="39">
        <v>0</v>
      </c>
      <c r="BG955" s="38">
        <v>0</v>
      </c>
      <c r="BK955" s="37"/>
      <c r="BL955" s="37"/>
      <c r="BM955" s="37"/>
      <c r="BN955" s="32"/>
      <c r="BP955" s="36"/>
      <c r="BQ955" s="36"/>
      <c r="BR955" s="36"/>
      <c r="CE955" s="35">
        <f t="shared" si="194"/>
        <v>0</v>
      </c>
      <c r="CF955" s="33">
        <f t="shared" si="195"/>
        <v>0</v>
      </c>
      <c r="CG955" s="34">
        <f t="shared" si="196"/>
        <v>0</v>
      </c>
      <c r="CH955" s="33">
        <f t="shared" si="197"/>
        <v>0</v>
      </c>
    </row>
    <row r="956" spans="1:89" ht="15" customHeight="1" x14ac:dyDescent="0.25">
      <c r="A956" s="53">
        <v>0</v>
      </c>
      <c r="B956" s="52">
        <v>0</v>
      </c>
      <c r="C956" s="51">
        <v>0</v>
      </c>
      <c r="D956" s="51">
        <v>0</v>
      </c>
      <c r="E956" s="50">
        <v>0</v>
      </c>
      <c r="F956" s="48">
        <v>0</v>
      </c>
      <c r="G956" s="48">
        <v>0</v>
      </c>
      <c r="H956" s="48">
        <v>0</v>
      </c>
      <c r="I956" s="48">
        <v>0</v>
      </c>
      <c r="J956" s="48">
        <v>0</v>
      </c>
      <c r="K956" s="48">
        <v>0</v>
      </c>
      <c r="L956" s="48">
        <v>0</v>
      </c>
      <c r="M956" s="48">
        <v>0</v>
      </c>
      <c r="N956" s="48">
        <v>0</v>
      </c>
      <c r="O956" s="48">
        <f t="shared" si="190"/>
        <v>0</v>
      </c>
      <c r="P956" s="48">
        <f t="shared" si="191"/>
        <v>0</v>
      </c>
      <c r="Q956" s="48">
        <v>0</v>
      </c>
      <c r="R956" s="48">
        <v>0</v>
      </c>
      <c r="S956" s="48">
        <v>0</v>
      </c>
      <c r="T956" s="48">
        <v>0</v>
      </c>
      <c r="U956" s="48">
        <v>0</v>
      </c>
      <c r="V956" s="48">
        <v>0</v>
      </c>
      <c r="W956" s="48">
        <v>0</v>
      </c>
      <c r="X956" s="48">
        <v>0</v>
      </c>
      <c r="Y956" s="48">
        <v>0</v>
      </c>
      <c r="Z956" s="48">
        <v>0</v>
      </c>
      <c r="AA956" s="49">
        <f t="shared" si="192"/>
        <v>0</v>
      </c>
      <c r="AB956" s="49">
        <f t="shared" si="193"/>
        <v>0</v>
      </c>
      <c r="AC956" s="49">
        <v>0</v>
      </c>
      <c r="AD956" s="49">
        <v>0</v>
      </c>
      <c r="AE956" s="49">
        <v>0</v>
      </c>
      <c r="AF956" s="49">
        <v>0</v>
      </c>
      <c r="AG956" s="49">
        <v>0</v>
      </c>
      <c r="AH956" s="49">
        <v>0</v>
      </c>
      <c r="AI956" s="49">
        <v>0</v>
      </c>
      <c r="AJ956" s="49">
        <v>0</v>
      </c>
      <c r="AK956" s="49">
        <v>0</v>
      </c>
      <c r="AL956" s="49">
        <v>0</v>
      </c>
      <c r="AM956" s="49">
        <v>0</v>
      </c>
      <c r="AN956" s="49">
        <v>0</v>
      </c>
      <c r="AO956" s="49">
        <v>0</v>
      </c>
      <c r="AP956" s="49">
        <v>0</v>
      </c>
      <c r="AQ956" s="47">
        <v>0</v>
      </c>
      <c r="AR956" s="48">
        <v>0</v>
      </c>
      <c r="AT956" s="46">
        <v>0</v>
      </c>
      <c r="AU956" s="45">
        <v>0</v>
      </c>
      <c r="AV956" s="44">
        <v>0</v>
      </c>
      <c r="AW956" s="43">
        <v>0</v>
      </c>
      <c r="AX956" s="42">
        <v>0</v>
      </c>
      <c r="AY956" s="41">
        <v>0</v>
      </c>
      <c r="AZ956" s="40"/>
      <c r="BA956" s="40"/>
      <c r="BB956" s="40"/>
      <c r="BC956" s="40"/>
      <c r="BD956" s="40"/>
      <c r="BE956" s="40"/>
      <c r="BF956" s="39">
        <v>0</v>
      </c>
      <c r="BG956" s="38">
        <v>0</v>
      </c>
      <c r="BK956" s="37"/>
      <c r="BL956" s="37"/>
      <c r="BM956" s="37"/>
      <c r="BN956" s="32"/>
      <c r="BP956" s="36"/>
      <c r="BQ956" s="36"/>
      <c r="BR956" s="36"/>
      <c r="CE956" s="35">
        <f t="shared" si="194"/>
        <v>0</v>
      </c>
      <c r="CF956" s="33">
        <f t="shared" si="195"/>
        <v>0</v>
      </c>
      <c r="CG956" s="34">
        <f t="shared" si="196"/>
        <v>0</v>
      </c>
      <c r="CH956" s="33">
        <f t="shared" si="197"/>
        <v>0</v>
      </c>
    </row>
    <row r="957" spans="1:89" ht="15" customHeight="1" x14ac:dyDescent="0.25">
      <c r="A957" s="53">
        <v>0</v>
      </c>
      <c r="B957" s="52">
        <v>0</v>
      </c>
      <c r="C957" s="51">
        <v>0</v>
      </c>
      <c r="D957" s="51">
        <v>0</v>
      </c>
      <c r="E957" s="50">
        <v>0</v>
      </c>
      <c r="F957" s="48">
        <v>0</v>
      </c>
      <c r="G957" s="48">
        <v>0</v>
      </c>
      <c r="H957" s="48">
        <v>0</v>
      </c>
      <c r="I957" s="48">
        <v>0</v>
      </c>
      <c r="J957" s="48">
        <v>0</v>
      </c>
      <c r="K957" s="48">
        <v>0</v>
      </c>
      <c r="L957" s="48">
        <v>0</v>
      </c>
      <c r="M957" s="48">
        <v>0</v>
      </c>
      <c r="N957" s="48">
        <v>0</v>
      </c>
      <c r="O957" s="48">
        <f t="shared" si="190"/>
        <v>0</v>
      </c>
      <c r="P957" s="48">
        <f t="shared" si="191"/>
        <v>0</v>
      </c>
      <c r="Q957" s="48">
        <v>0</v>
      </c>
      <c r="R957" s="48">
        <v>0</v>
      </c>
      <c r="S957" s="48">
        <v>0</v>
      </c>
      <c r="T957" s="48">
        <v>0</v>
      </c>
      <c r="U957" s="48">
        <v>0</v>
      </c>
      <c r="V957" s="48">
        <v>0</v>
      </c>
      <c r="W957" s="48">
        <v>0</v>
      </c>
      <c r="X957" s="48">
        <v>0</v>
      </c>
      <c r="Y957" s="48">
        <v>0</v>
      </c>
      <c r="Z957" s="48">
        <v>0</v>
      </c>
      <c r="AA957" s="49">
        <f t="shared" si="192"/>
        <v>0</v>
      </c>
      <c r="AB957" s="49">
        <f t="shared" si="193"/>
        <v>0</v>
      </c>
      <c r="AC957" s="49">
        <v>0</v>
      </c>
      <c r="AD957" s="49">
        <v>0</v>
      </c>
      <c r="AE957" s="49">
        <v>0</v>
      </c>
      <c r="AF957" s="49">
        <v>0</v>
      </c>
      <c r="AG957" s="49">
        <v>0</v>
      </c>
      <c r="AH957" s="49">
        <v>0</v>
      </c>
      <c r="AI957" s="49">
        <v>0</v>
      </c>
      <c r="AJ957" s="49">
        <v>0</v>
      </c>
      <c r="AK957" s="49">
        <v>0</v>
      </c>
      <c r="AL957" s="49">
        <v>0</v>
      </c>
      <c r="AM957" s="49">
        <v>0</v>
      </c>
      <c r="AN957" s="49">
        <v>0</v>
      </c>
      <c r="AO957" s="49">
        <v>0</v>
      </c>
      <c r="AP957" s="49">
        <v>0</v>
      </c>
      <c r="AQ957" s="47">
        <v>0</v>
      </c>
      <c r="AR957" s="48">
        <v>0</v>
      </c>
      <c r="AT957" s="46">
        <v>0</v>
      </c>
      <c r="AU957" s="45">
        <v>0</v>
      </c>
      <c r="AV957" s="44">
        <v>0</v>
      </c>
      <c r="AW957" s="43">
        <v>0</v>
      </c>
      <c r="AX957" s="42">
        <v>0</v>
      </c>
      <c r="AY957" s="41">
        <v>0</v>
      </c>
      <c r="AZ957" s="40"/>
      <c r="BA957" s="40"/>
      <c r="BB957" s="40"/>
      <c r="BC957" s="40"/>
      <c r="BD957" s="40"/>
      <c r="BE957" s="40"/>
      <c r="BF957" s="39">
        <v>0</v>
      </c>
      <c r="BG957" s="38">
        <v>0</v>
      </c>
      <c r="BK957" s="37"/>
      <c r="BL957" s="37"/>
      <c r="BM957" s="37"/>
      <c r="BN957" s="32"/>
      <c r="BP957" s="36"/>
      <c r="BQ957" s="36"/>
      <c r="BR957" s="36"/>
      <c r="CE957" s="35">
        <f t="shared" si="194"/>
        <v>0</v>
      </c>
      <c r="CF957" s="33">
        <f t="shared" si="195"/>
        <v>0</v>
      </c>
      <c r="CG957" s="34">
        <f t="shared" si="196"/>
        <v>0</v>
      </c>
      <c r="CH957" s="33">
        <f t="shared" si="197"/>
        <v>0</v>
      </c>
    </row>
    <row r="958" spans="1:89" ht="15" customHeight="1" x14ac:dyDescent="0.25">
      <c r="A958" s="53">
        <v>0</v>
      </c>
      <c r="B958" s="52">
        <v>0</v>
      </c>
      <c r="C958" s="51">
        <v>0</v>
      </c>
      <c r="D958" s="51">
        <v>0</v>
      </c>
      <c r="E958" s="50">
        <v>0</v>
      </c>
      <c r="F958" s="48">
        <v>0</v>
      </c>
      <c r="G958" s="48">
        <v>0</v>
      </c>
      <c r="H958" s="48">
        <v>0</v>
      </c>
      <c r="I958" s="48">
        <v>0</v>
      </c>
      <c r="J958" s="48">
        <v>0</v>
      </c>
      <c r="K958" s="48">
        <v>0</v>
      </c>
      <c r="L958" s="48">
        <v>0</v>
      </c>
      <c r="M958" s="48">
        <v>0</v>
      </c>
      <c r="N958" s="48">
        <v>0</v>
      </c>
      <c r="O958" s="48">
        <f t="shared" si="190"/>
        <v>0</v>
      </c>
      <c r="P958" s="48">
        <f t="shared" si="191"/>
        <v>0</v>
      </c>
      <c r="Q958" s="48">
        <v>0</v>
      </c>
      <c r="R958" s="48">
        <v>0</v>
      </c>
      <c r="S958" s="48">
        <v>0</v>
      </c>
      <c r="T958" s="48">
        <v>0</v>
      </c>
      <c r="U958" s="48">
        <v>0</v>
      </c>
      <c r="V958" s="48">
        <v>0</v>
      </c>
      <c r="W958" s="48">
        <v>0</v>
      </c>
      <c r="X958" s="48">
        <v>0</v>
      </c>
      <c r="Y958" s="48">
        <v>0</v>
      </c>
      <c r="Z958" s="48">
        <v>0</v>
      </c>
      <c r="AA958" s="49">
        <f t="shared" si="192"/>
        <v>0</v>
      </c>
      <c r="AB958" s="49">
        <f t="shared" si="193"/>
        <v>0</v>
      </c>
      <c r="AC958" s="49">
        <v>0</v>
      </c>
      <c r="AD958" s="49">
        <v>0</v>
      </c>
      <c r="AE958" s="49">
        <v>0</v>
      </c>
      <c r="AF958" s="49">
        <v>0</v>
      </c>
      <c r="AG958" s="49">
        <v>0</v>
      </c>
      <c r="AH958" s="49">
        <v>0</v>
      </c>
      <c r="AI958" s="49">
        <v>0</v>
      </c>
      <c r="AJ958" s="49">
        <v>0</v>
      </c>
      <c r="AK958" s="49">
        <v>0</v>
      </c>
      <c r="AL958" s="49">
        <v>0</v>
      </c>
      <c r="AM958" s="49">
        <v>0</v>
      </c>
      <c r="AN958" s="49">
        <v>0</v>
      </c>
      <c r="AO958" s="49">
        <v>0</v>
      </c>
      <c r="AP958" s="49">
        <v>0</v>
      </c>
      <c r="AQ958" s="47">
        <v>0</v>
      </c>
      <c r="AR958" s="48">
        <v>0</v>
      </c>
      <c r="AT958" s="46">
        <v>0</v>
      </c>
      <c r="AU958" s="45">
        <v>0</v>
      </c>
      <c r="AV958" s="44">
        <v>0</v>
      </c>
      <c r="AW958" s="43">
        <v>0</v>
      </c>
      <c r="AX958" s="42">
        <v>0</v>
      </c>
      <c r="AY958" s="41">
        <v>0</v>
      </c>
      <c r="AZ958" s="40"/>
      <c r="BA958" s="40"/>
      <c r="BB958" s="40"/>
      <c r="BC958" s="40"/>
      <c r="BD958" s="40"/>
      <c r="BE958" s="40"/>
      <c r="BF958" s="39">
        <v>0</v>
      </c>
      <c r="BG958" s="38">
        <v>0</v>
      </c>
      <c r="BK958" s="37"/>
      <c r="BL958" s="37"/>
      <c r="BM958" s="37"/>
      <c r="BN958" s="32"/>
      <c r="BP958" s="36"/>
      <c r="BQ958" s="36"/>
      <c r="BR958" s="36"/>
      <c r="CE958" s="35">
        <f t="shared" si="194"/>
        <v>0</v>
      </c>
      <c r="CF958" s="33">
        <f t="shared" si="195"/>
        <v>0</v>
      </c>
      <c r="CG958" s="34">
        <f t="shared" si="196"/>
        <v>0</v>
      </c>
      <c r="CH958" s="33">
        <f t="shared" si="197"/>
        <v>0</v>
      </c>
    </row>
    <row r="959" spans="1:89" ht="15" customHeight="1" x14ac:dyDescent="0.25">
      <c r="A959" s="53">
        <v>0</v>
      </c>
      <c r="B959" s="52">
        <v>0</v>
      </c>
      <c r="C959" s="51">
        <v>0</v>
      </c>
      <c r="D959" s="51">
        <v>0</v>
      </c>
      <c r="E959" s="50">
        <v>0</v>
      </c>
      <c r="F959" s="48">
        <v>0</v>
      </c>
      <c r="G959" s="48">
        <v>0</v>
      </c>
      <c r="H959" s="48">
        <v>0</v>
      </c>
      <c r="I959" s="48">
        <v>0</v>
      </c>
      <c r="J959" s="48">
        <v>0</v>
      </c>
      <c r="K959" s="48">
        <v>0</v>
      </c>
      <c r="L959" s="48">
        <v>0</v>
      </c>
      <c r="M959" s="48">
        <v>0</v>
      </c>
      <c r="N959" s="48">
        <v>0</v>
      </c>
      <c r="O959" s="48">
        <f t="shared" si="190"/>
        <v>0</v>
      </c>
      <c r="P959" s="48">
        <f t="shared" si="191"/>
        <v>0</v>
      </c>
      <c r="Q959" s="48">
        <v>0</v>
      </c>
      <c r="R959" s="48">
        <v>0</v>
      </c>
      <c r="S959" s="48">
        <v>0</v>
      </c>
      <c r="T959" s="48">
        <v>0</v>
      </c>
      <c r="U959" s="48">
        <v>0</v>
      </c>
      <c r="V959" s="48">
        <v>0</v>
      </c>
      <c r="W959" s="48">
        <v>0</v>
      </c>
      <c r="X959" s="48">
        <v>0</v>
      </c>
      <c r="Y959" s="48">
        <v>0</v>
      </c>
      <c r="Z959" s="48">
        <v>0</v>
      </c>
      <c r="AA959" s="49">
        <f t="shared" si="192"/>
        <v>0</v>
      </c>
      <c r="AB959" s="49">
        <f t="shared" si="193"/>
        <v>0</v>
      </c>
      <c r="AC959" s="49">
        <v>0</v>
      </c>
      <c r="AD959" s="49">
        <v>0</v>
      </c>
      <c r="AE959" s="49">
        <v>0</v>
      </c>
      <c r="AF959" s="49">
        <v>0</v>
      </c>
      <c r="AG959" s="49">
        <v>0</v>
      </c>
      <c r="AH959" s="49">
        <v>0</v>
      </c>
      <c r="AI959" s="49">
        <v>0</v>
      </c>
      <c r="AJ959" s="49">
        <v>0</v>
      </c>
      <c r="AK959" s="49">
        <v>0</v>
      </c>
      <c r="AL959" s="49">
        <v>0</v>
      </c>
      <c r="AM959" s="49">
        <v>0</v>
      </c>
      <c r="AN959" s="49">
        <v>0</v>
      </c>
      <c r="AO959" s="49">
        <v>0</v>
      </c>
      <c r="AP959" s="49">
        <v>0</v>
      </c>
      <c r="AQ959" s="47">
        <v>0</v>
      </c>
      <c r="AR959" s="48">
        <v>0</v>
      </c>
      <c r="AT959" s="46">
        <v>0</v>
      </c>
      <c r="AU959" s="45">
        <v>0</v>
      </c>
      <c r="AV959" s="44">
        <v>0</v>
      </c>
      <c r="AW959" s="43">
        <v>0</v>
      </c>
      <c r="AX959" s="42">
        <v>0</v>
      </c>
      <c r="AY959" s="41">
        <v>0</v>
      </c>
      <c r="AZ959" s="40"/>
      <c r="BA959" s="40"/>
      <c r="BB959" s="40"/>
      <c r="BC959" s="40"/>
      <c r="BD959" s="40"/>
      <c r="BE959" s="40"/>
      <c r="BF959" s="39">
        <v>0</v>
      </c>
      <c r="BG959" s="38">
        <v>0</v>
      </c>
      <c r="BK959" s="37"/>
      <c r="BL959" s="37"/>
      <c r="BM959" s="37"/>
      <c r="BN959" s="32"/>
      <c r="BP959" s="36"/>
      <c r="BQ959" s="36"/>
      <c r="BR959" s="36"/>
      <c r="CE959" s="35">
        <f t="shared" si="194"/>
        <v>0</v>
      </c>
      <c r="CF959" s="33">
        <f t="shared" si="195"/>
        <v>0</v>
      </c>
      <c r="CG959" s="34">
        <f t="shared" si="196"/>
        <v>0</v>
      </c>
      <c r="CH959" s="33">
        <f t="shared" si="197"/>
        <v>0</v>
      </c>
    </row>
    <row r="960" spans="1:89" ht="15" customHeight="1" x14ac:dyDescent="0.25">
      <c r="A960" s="53">
        <v>0</v>
      </c>
      <c r="B960" s="52">
        <v>0</v>
      </c>
      <c r="C960" s="51">
        <v>0</v>
      </c>
      <c r="D960" s="51">
        <v>0</v>
      </c>
      <c r="E960" s="50">
        <v>0</v>
      </c>
      <c r="F960" s="48">
        <v>0</v>
      </c>
      <c r="G960" s="48">
        <v>0</v>
      </c>
      <c r="H960" s="48">
        <v>0</v>
      </c>
      <c r="I960" s="48">
        <v>0</v>
      </c>
      <c r="J960" s="48">
        <v>0</v>
      </c>
      <c r="K960" s="48">
        <v>0</v>
      </c>
      <c r="L960" s="48">
        <v>0</v>
      </c>
      <c r="M960" s="48">
        <v>0</v>
      </c>
      <c r="N960" s="48">
        <v>0</v>
      </c>
      <c r="O960" s="48">
        <f t="shared" si="190"/>
        <v>0</v>
      </c>
      <c r="P960" s="48">
        <f t="shared" si="191"/>
        <v>0</v>
      </c>
      <c r="Q960" s="48">
        <v>0</v>
      </c>
      <c r="R960" s="48">
        <v>0</v>
      </c>
      <c r="S960" s="48">
        <v>0</v>
      </c>
      <c r="T960" s="48">
        <v>0</v>
      </c>
      <c r="U960" s="48">
        <v>0</v>
      </c>
      <c r="V960" s="48">
        <v>0</v>
      </c>
      <c r="W960" s="48">
        <v>0</v>
      </c>
      <c r="X960" s="48">
        <v>0</v>
      </c>
      <c r="Y960" s="48">
        <v>0</v>
      </c>
      <c r="Z960" s="48">
        <v>0</v>
      </c>
      <c r="AA960" s="49">
        <f t="shared" si="192"/>
        <v>0</v>
      </c>
      <c r="AB960" s="49">
        <f t="shared" si="193"/>
        <v>0</v>
      </c>
      <c r="AC960" s="49">
        <v>0</v>
      </c>
      <c r="AD960" s="49">
        <v>0</v>
      </c>
      <c r="AE960" s="49">
        <v>0</v>
      </c>
      <c r="AF960" s="49">
        <v>0</v>
      </c>
      <c r="AG960" s="49">
        <v>0</v>
      </c>
      <c r="AH960" s="49">
        <v>0</v>
      </c>
      <c r="AI960" s="49">
        <v>0</v>
      </c>
      <c r="AJ960" s="49">
        <v>0</v>
      </c>
      <c r="AK960" s="49">
        <v>0</v>
      </c>
      <c r="AL960" s="49">
        <v>0</v>
      </c>
      <c r="AM960" s="49">
        <v>0</v>
      </c>
      <c r="AN960" s="49">
        <v>0</v>
      </c>
      <c r="AO960" s="49">
        <v>0</v>
      </c>
      <c r="AP960" s="49">
        <v>0</v>
      </c>
      <c r="AQ960" s="47">
        <v>0</v>
      </c>
      <c r="AR960" s="48">
        <v>0</v>
      </c>
      <c r="AT960" s="46">
        <v>0</v>
      </c>
      <c r="AU960" s="45">
        <v>0</v>
      </c>
      <c r="AV960" s="44">
        <v>0</v>
      </c>
      <c r="AW960" s="43">
        <v>0</v>
      </c>
      <c r="AX960" s="42">
        <v>0</v>
      </c>
      <c r="AY960" s="41">
        <v>0</v>
      </c>
      <c r="AZ960" s="40"/>
      <c r="BA960" s="40"/>
      <c r="BB960" s="40"/>
      <c r="BC960" s="40"/>
      <c r="BD960" s="40"/>
      <c r="BE960" s="40"/>
      <c r="BF960" s="39">
        <v>0</v>
      </c>
      <c r="BG960" s="38">
        <v>0</v>
      </c>
      <c r="BK960" s="37"/>
      <c r="BL960" s="37"/>
      <c r="BM960" s="37"/>
      <c r="BN960" s="32"/>
      <c r="BP960" s="36"/>
      <c r="BQ960" s="36"/>
      <c r="BR960" s="36"/>
      <c r="CE960" s="35">
        <f t="shared" si="194"/>
        <v>0</v>
      </c>
      <c r="CF960" s="33">
        <f t="shared" si="195"/>
        <v>0</v>
      </c>
      <c r="CG960" s="34">
        <f t="shared" si="196"/>
        <v>0</v>
      </c>
      <c r="CH960" s="33">
        <f t="shared" si="197"/>
        <v>0</v>
      </c>
    </row>
    <row r="961" spans="1:86" ht="15" customHeight="1" x14ac:dyDescent="0.25">
      <c r="A961" s="53">
        <v>0</v>
      </c>
      <c r="B961" s="52">
        <v>0</v>
      </c>
      <c r="C961" s="51">
        <v>0</v>
      </c>
      <c r="D961" s="51">
        <v>0</v>
      </c>
      <c r="E961" s="50">
        <v>0</v>
      </c>
      <c r="F961" s="48">
        <v>0</v>
      </c>
      <c r="G961" s="48">
        <v>0</v>
      </c>
      <c r="H961" s="48">
        <v>0</v>
      </c>
      <c r="I961" s="48">
        <v>0</v>
      </c>
      <c r="J961" s="48">
        <v>0</v>
      </c>
      <c r="K961" s="48">
        <v>0</v>
      </c>
      <c r="L961" s="48">
        <v>0</v>
      </c>
      <c r="M961" s="48">
        <v>0</v>
      </c>
      <c r="N961" s="48">
        <v>0</v>
      </c>
      <c r="O961" s="48">
        <f t="shared" si="190"/>
        <v>0</v>
      </c>
      <c r="P961" s="48">
        <f t="shared" si="191"/>
        <v>0</v>
      </c>
      <c r="Q961" s="48">
        <v>0</v>
      </c>
      <c r="R961" s="48">
        <v>0</v>
      </c>
      <c r="S961" s="48">
        <v>0</v>
      </c>
      <c r="T961" s="48">
        <v>0</v>
      </c>
      <c r="U961" s="48">
        <v>0</v>
      </c>
      <c r="V961" s="48">
        <v>0</v>
      </c>
      <c r="W961" s="48">
        <v>0</v>
      </c>
      <c r="X961" s="48">
        <v>0</v>
      </c>
      <c r="Y961" s="48">
        <v>0</v>
      </c>
      <c r="Z961" s="48">
        <v>0</v>
      </c>
      <c r="AA961" s="49">
        <f t="shared" si="192"/>
        <v>0</v>
      </c>
      <c r="AB961" s="49">
        <f t="shared" si="193"/>
        <v>0</v>
      </c>
      <c r="AC961" s="49">
        <v>0</v>
      </c>
      <c r="AD961" s="49">
        <v>0</v>
      </c>
      <c r="AE961" s="49">
        <v>0</v>
      </c>
      <c r="AF961" s="49">
        <v>0</v>
      </c>
      <c r="AG961" s="49">
        <v>0</v>
      </c>
      <c r="AH961" s="49">
        <v>0</v>
      </c>
      <c r="AI961" s="49">
        <v>0</v>
      </c>
      <c r="AJ961" s="49">
        <v>0</v>
      </c>
      <c r="AK961" s="49">
        <v>0</v>
      </c>
      <c r="AL961" s="49">
        <v>0</v>
      </c>
      <c r="AM961" s="49">
        <v>0</v>
      </c>
      <c r="AN961" s="49">
        <v>0</v>
      </c>
      <c r="AO961" s="49">
        <v>0</v>
      </c>
      <c r="AP961" s="49">
        <v>0</v>
      </c>
      <c r="AQ961" s="47">
        <v>0</v>
      </c>
      <c r="AR961" s="48">
        <v>0</v>
      </c>
      <c r="AT961" s="46">
        <v>0</v>
      </c>
      <c r="AU961" s="45">
        <v>0</v>
      </c>
      <c r="AV961" s="44">
        <v>0</v>
      </c>
      <c r="AW961" s="43">
        <v>0</v>
      </c>
      <c r="AX961" s="42">
        <v>0</v>
      </c>
      <c r="AY961" s="41">
        <v>0</v>
      </c>
      <c r="AZ961" s="40"/>
      <c r="BA961" s="40"/>
      <c r="BB961" s="40"/>
      <c r="BC961" s="40"/>
      <c r="BD961" s="40"/>
      <c r="BE961" s="40"/>
      <c r="BF961" s="39">
        <v>0</v>
      </c>
      <c r="BG961" s="38">
        <v>0</v>
      </c>
      <c r="BK961" s="37"/>
      <c r="BL961" s="37"/>
      <c r="BM961" s="37"/>
      <c r="BN961" s="32"/>
      <c r="BP961" s="36"/>
      <c r="BQ961" s="36"/>
      <c r="BR961" s="36"/>
      <c r="CE961" s="35">
        <f t="shared" si="194"/>
        <v>0</v>
      </c>
      <c r="CF961" s="33">
        <f t="shared" si="195"/>
        <v>0</v>
      </c>
      <c r="CG961" s="34">
        <f t="shared" si="196"/>
        <v>0</v>
      </c>
      <c r="CH961" s="33">
        <f t="shared" si="197"/>
        <v>0</v>
      </c>
    </row>
    <row r="962" spans="1:86" ht="15" customHeight="1" x14ac:dyDescent="0.25">
      <c r="A962" s="53">
        <v>0</v>
      </c>
      <c r="B962" s="52">
        <v>0</v>
      </c>
      <c r="C962" s="51">
        <v>0</v>
      </c>
      <c r="D962" s="51">
        <v>0</v>
      </c>
      <c r="E962" s="50">
        <v>0</v>
      </c>
      <c r="F962" s="48">
        <v>0</v>
      </c>
      <c r="G962" s="48">
        <v>0</v>
      </c>
      <c r="H962" s="48">
        <v>0</v>
      </c>
      <c r="I962" s="48">
        <v>0</v>
      </c>
      <c r="J962" s="48">
        <v>0</v>
      </c>
      <c r="K962" s="48">
        <v>0</v>
      </c>
      <c r="L962" s="48">
        <v>0</v>
      </c>
      <c r="M962" s="48">
        <v>0</v>
      </c>
      <c r="N962" s="48">
        <v>0</v>
      </c>
      <c r="O962" s="48">
        <f t="shared" si="190"/>
        <v>0</v>
      </c>
      <c r="P962" s="48">
        <f t="shared" si="191"/>
        <v>0</v>
      </c>
      <c r="Q962" s="48">
        <v>0</v>
      </c>
      <c r="R962" s="48">
        <v>0</v>
      </c>
      <c r="S962" s="48">
        <v>0</v>
      </c>
      <c r="T962" s="48">
        <v>0</v>
      </c>
      <c r="U962" s="48">
        <v>0</v>
      </c>
      <c r="V962" s="48">
        <v>0</v>
      </c>
      <c r="W962" s="48">
        <v>0</v>
      </c>
      <c r="X962" s="48">
        <v>0</v>
      </c>
      <c r="Y962" s="48">
        <v>0</v>
      </c>
      <c r="Z962" s="48">
        <v>0</v>
      </c>
      <c r="AA962" s="49">
        <f t="shared" si="192"/>
        <v>0</v>
      </c>
      <c r="AB962" s="49">
        <f t="shared" si="193"/>
        <v>0</v>
      </c>
      <c r="AC962" s="49">
        <v>0</v>
      </c>
      <c r="AD962" s="49">
        <v>0</v>
      </c>
      <c r="AE962" s="49">
        <v>0</v>
      </c>
      <c r="AF962" s="49">
        <v>0</v>
      </c>
      <c r="AG962" s="49">
        <v>0</v>
      </c>
      <c r="AH962" s="49">
        <v>0</v>
      </c>
      <c r="AI962" s="49">
        <v>0</v>
      </c>
      <c r="AJ962" s="49">
        <v>0</v>
      </c>
      <c r="AK962" s="49">
        <v>0</v>
      </c>
      <c r="AL962" s="49">
        <v>0</v>
      </c>
      <c r="AM962" s="49">
        <v>0</v>
      </c>
      <c r="AN962" s="49">
        <v>0</v>
      </c>
      <c r="AO962" s="49">
        <v>0</v>
      </c>
      <c r="AP962" s="49">
        <v>0</v>
      </c>
      <c r="AQ962" s="47">
        <v>0</v>
      </c>
      <c r="AR962" s="48">
        <v>0</v>
      </c>
      <c r="AT962" s="46">
        <v>0</v>
      </c>
      <c r="AU962" s="45">
        <v>0</v>
      </c>
      <c r="AV962" s="44">
        <v>0</v>
      </c>
      <c r="AW962" s="43">
        <v>0</v>
      </c>
      <c r="AX962" s="42">
        <v>0</v>
      </c>
      <c r="AY962" s="41">
        <v>0</v>
      </c>
      <c r="AZ962" s="40"/>
      <c r="BA962" s="40"/>
      <c r="BB962" s="40"/>
      <c r="BC962" s="40"/>
      <c r="BD962" s="40"/>
      <c r="BE962" s="40"/>
      <c r="BF962" s="39">
        <v>0</v>
      </c>
      <c r="BG962" s="38">
        <v>0</v>
      </c>
      <c r="BK962" s="37"/>
      <c r="BL962" s="37"/>
      <c r="BM962" s="37"/>
      <c r="BN962" s="32"/>
      <c r="BP962" s="36"/>
      <c r="BQ962" s="36"/>
      <c r="BR962" s="36"/>
      <c r="CE962" s="35">
        <f t="shared" si="194"/>
        <v>0</v>
      </c>
      <c r="CF962" s="33">
        <f t="shared" si="195"/>
        <v>0</v>
      </c>
      <c r="CG962" s="34">
        <f t="shared" si="196"/>
        <v>0</v>
      </c>
      <c r="CH962" s="33">
        <f t="shared" si="197"/>
        <v>0</v>
      </c>
    </row>
    <row r="963" spans="1:86" ht="15" customHeight="1" x14ac:dyDescent="0.25">
      <c r="A963" s="53">
        <v>0</v>
      </c>
      <c r="B963" s="52">
        <v>0</v>
      </c>
      <c r="C963" s="51">
        <v>0</v>
      </c>
      <c r="D963" s="51">
        <v>0</v>
      </c>
      <c r="E963" s="50">
        <v>0</v>
      </c>
      <c r="F963" s="48">
        <v>0</v>
      </c>
      <c r="G963" s="48">
        <v>0</v>
      </c>
      <c r="H963" s="48">
        <v>0</v>
      </c>
      <c r="I963" s="48">
        <v>0</v>
      </c>
      <c r="J963" s="48">
        <v>0</v>
      </c>
      <c r="K963" s="48">
        <v>0</v>
      </c>
      <c r="L963" s="48">
        <v>0</v>
      </c>
      <c r="M963" s="48">
        <v>0</v>
      </c>
      <c r="N963" s="48">
        <v>0</v>
      </c>
      <c r="O963" s="48">
        <f t="shared" si="190"/>
        <v>0</v>
      </c>
      <c r="P963" s="48">
        <f t="shared" si="191"/>
        <v>0</v>
      </c>
      <c r="Q963" s="48">
        <v>0</v>
      </c>
      <c r="R963" s="48">
        <v>0</v>
      </c>
      <c r="S963" s="48">
        <v>0</v>
      </c>
      <c r="T963" s="48">
        <v>0</v>
      </c>
      <c r="U963" s="48">
        <v>0</v>
      </c>
      <c r="V963" s="48">
        <v>0</v>
      </c>
      <c r="W963" s="48">
        <v>0</v>
      </c>
      <c r="X963" s="48">
        <v>0</v>
      </c>
      <c r="Y963" s="48">
        <v>0</v>
      </c>
      <c r="Z963" s="48">
        <v>0</v>
      </c>
      <c r="AA963" s="49">
        <f t="shared" si="192"/>
        <v>0</v>
      </c>
      <c r="AB963" s="49">
        <f t="shared" si="193"/>
        <v>0</v>
      </c>
      <c r="AC963" s="49">
        <v>0</v>
      </c>
      <c r="AD963" s="49">
        <v>0</v>
      </c>
      <c r="AE963" s="49">
        <v>0</v>
      </c>
      <c r="AF963" s="49">
        <v>0</v>
      </c>
      <c r="AG963" s="49">
        <v>0</v>
      </c>
      <c r="AH963" s="49">
        <v>0</v>
      </c>
      <c r="AI963" s="49">
        <v>0</v>
      </c>
      <c r="AJ963" s="49">
        <v>0</v>
      </c>
      <c r="AK963" s="49">
        <v>0</v>
      </c>
      <c r="AL963" s="49">
        <v>0</v>
      </c>
      <c r="AM963" s="49">
        <v>0</v>
      </c>
      <c r="AN963" s="49">
        <v>0</v>
      </c>
      <c r="AO963" s="49">
        <v>0</v>
      </c>
      <c r="AP963" s="49">
        <v>0</v>
      </c>
      <c r="AQ963" s="47">
        <v>0</v>
      </c>
      <c r="AR963" s="48">
        <v>0</v>
      </c>
      <c r="AT963" s="46">
        <v>0</v>
      </c>
      <c r="AU963" s="45">
        <v>0</v>
      </c>
      <c r="AV963" s="44">
        <v>0</v>
      </c>
      <c r="AW963" s="43">
        <v>0</v>
      </c>
      <c r="AX963" s="42">
        <v>0</v>
      </c>
      <c r="AY963" s="41">
        <v>0</v>
      </c>
      <c r="AZ963" s="40"/>
      <c r="BA963" s="40"/>
      <c r="BB963" s="40"/>
      <c r="BC963" s="40"/>
      <c r="BD963" s="40"/>
      <c r="BE963" s="40"/>
      <c r="BF963" s="39">
        <v>0</v>
      </c>
      <c r="BG963" s="38">
        <v>0</v>
      </c>
      <c r="BK963" s="37"/>
      <c r="BL963" s="37"/>
      <c r="BM963" s="37"/>
      <c r="BN963" s="32"/>
      <c r="BP963" s="36"/>
      <c r="BQ963" s="36"/>
      <c r="BR963" s="36"/>
      <c r="CE963" s="35">
        <f t="shared" si="194"/>
        <v>0</v>
      </c>
      <c r="CF963" s="33">
        <f t="shared" si="195"/>
        <v>0</v>
      </c>
      <c r="CG963" s="34">
        <f t="shared" si="196"/>
        <v>0</v>
      </c>
      <c r="CH963" s="33">
        <f t="shared" si="197"/>
        <v>0</v>
      </c>
    </row>
    <row r="964" spans="1:86" ht="15" customHeight="1" x14ac:dyDescent="0.25">
      <c r="A964" s="53">
        <v>0</v>
      </c>
      <c r="B964" s="52">
        <v>0</v>
      </c>
      <c r="C964" s="51">
        <v>0</v>
      </c>
      <c r="D964" s="51">
        <v>0</v>
      </c>
      <c r="E964" s="50">
        <v>0</v>
      </c>
      <c r="F964" s="48">
        <v>0</v>
      </c>
      <c r="G964" s="48">
        <v>0</v>
      </c>
      <c r="H964" s="48">
        <v>0</v>
      </c>
      <c r="I964" s="48">
        <v>0</v>
      </c>
      <c r="J964" s="48">
        <v>0</v>
      </c>
      <c r="K964" s="48">
        <v>0</v>
      </c>
      <c r="L964" s="48">
        <v>0</v>
      </c>
      <c r="M964" s="48">
        <v>0</v>
      </c>
      <c r="N964" s="48">
        <v>0</v>
      </c>
      <c r="O964" s="48">
        <f t="shared" si="190"/>
        <v>0</v>
      </c>
      <c r="P964" s="48">
        <f t="shared" si="191"/>
        <v>0</v>
      </c>
      <c r="Q964" s="48">
        <v>0</v>
      </c>
      <c r="R964" s="48">
        <v>0</v>
      </c>
      <c r="S964" s="48">
        <v>0</v>
      </c>
      <c r="T964" s="48">
        <v>0</v>
      </c>
      <c r="U964" s="48">
        <v>0</v>
      </c>
      <c r="V964" s="48">
        <v>0</v>
      </c>
      <c r="W964" s="48">
        <v>0</v>
      </c>
      <c r="X964" s="48">
        <v>0</v>
      </c>
      <c r="Y964" s="48">
        <v>0</v>
      </c>
      <c r="Z964" s="48">
        <v>0</v>
      </c>
      <c r="AA964" s="49">
        <f t="shared" si="192"/>
        <v>0</v>
      </c>
      <c r="AB964" s="49">
        <f t="shared" si="193"/>
        <v>0</v>
      </c>
      <c r="AC964" s="49">
        <v>0</v>
      </c>
      <c r="AD964" s="49">
        <v>0</v>
      </c>
      <c r="AE964" s="49">
        <v>0</v>
      </c>
      <c r="AF964" s="49">
        <v>0</v>
      </c>
      <c r="AG964" s="49">
        <v>0</v>
      </c>
      <c r="AH964" s="49">
        <v>0</v>
      </c>
      <c r="AI964" s="49">
        <v>0</v>
      </c>
      <c r="AJ964" s="49">
        <v>0</v>
      </c>
      <c r="AK964" s="49">
        <v>0</v>
      </c>
      <c r="AL964" s="49">
        <v>0</v>
      </c>
      <c r="AM964" s="49">
        <v>0</v>
      </c>
      <c r="AN964" s="49">
        <v>0</v>
      </c>
      <c r="AO964" s="49">
        <v>0</v>
      </c>
      <c r="AP964" s="49">
        <v>0</v>
      </c>
      <c r="AQ964" s="47">
        <v>0</v>
      </c>
      <c r="AR964" s="48">
        <v>0</v>
      </c>
      <c r="AT964" s="46">
        <v>0</v>
      </c>
      <c r="AU964" s="45">
        <v>0</v>
      </c>
      <c r="AV964" s="44">
        <v>0</v>
      </c>
      <c r="AW964" s="43">
        <v>0</v>
      </c>
      <c r="AX964" s="42">
        <v>0</v>
      </c>
      <c r="AY964" s="41">
        <v>0</v>
      </c>
      <c r="AZ964" s="40"/>
      <c r="BA964" s="40"/>
      <c r="BB964" s="40"/>
      <c r="BC964" s="40"/>
      <c r="BD964" s="40"/>
      <c r="BE964" s="40"/>
      <c r="BF964" s="39">
        <v>0</v>
      </c>
      <c r="BG964" s="38">
        <v>0</v>
      </c>
      <c r="BK964" s="37"/>
      <c r="BL964" s="37"/>
      <c r="BM964" s="37"/>
      <c r="BN964" s="32"/>
      <c r="BP964" s="36"/>
      <c r="BQ964" s="36"/>
      <c r="BR964" s="36"/>
      <c r="CE964" s="35">
        <f t="shared" si="194"/>
        <v>0</v>
      </c>
      <c r="CF964" s="33">
        <f t="shared" si="195"/>
        <v>0</v>
      </c>
      <c r="CG964" s="34">
        <f t="shared" si="196"/>
        <v>0</v>
      </c>
      <c r="CH964" s="33">
        <f t="shared" si="197"/>
        <v>0</v>
      </c>
    </row>
    <row r="965" spans="1:86" ht="15" customHeight="1" x14ac:dyDescent="0.25">
      <c r="A965" s="53">
        <v>0</v>
      </c>
      <c r="B965" s="52">
        <v>0</v>
      </c>
      <c r="C965" s="51">
        <v>0</v>
      </c>
      <c r="D965" s="51">
        <v>0</v>
      </c>
      <c r="E965" s="50">
        <v>0</v>
      </c>
      <c r="F965" s="48">
        <v>0</v>
      </c>
      <c r="G965" s="48">
        <v>0</v>
      </c>
      <c r="H965" s="48">
        <v>0</v>
      </c>
      <c r="I965" s="48">
        <v>0</v>
      </c>
      <c r="J965" s="48">
        <v>0</v>
      </c>
      <c r="K965" s="48">
        <v>0</v>
      </c>
      <c r="L965" s="48">
        <v>0</v>
      </c>
      <c r="M965" s="48">
        <v>0</v>
      </c>
      <c r="N965" s="48">
        <v>0</v>
      </c>
      <c r="O965" s="48">
        <f t="shared" si="190"/>
        <v>0</v>
      </c>
      <c r="P965" s="48">
        <f t="shared" si="191"/>
        <v>0</v>
      </c>
      <c r="Q965" s="48">
        <v>0</v>
      </c>
      <c r="R965" s="48">
        <v>0</v>
      </c>
      <c r="S965" s="48">
        <v>0</v>
      </c>
      <c r="T965" s="48">
        <v>0</v>
      </c>
      <c r="U965" s="48">
        <v>0</v>
      </c>
      <c r="V965" s="48">
        <v>0</v>
      </c>
      <c r="W965" s="48">
        <v>0</v>
      </c>
      <c r="X965" s="48">
        <v>0</v>
      </c>
      <c r="Y965" s="48">
        <v>0</v>
      </c>
      <c r="Z965" s="48">
        <v>0</v>
      </c>
      <c r="AA965" s="49">
        <f t="shared" si="192"/>
        <v>0</v>
      </c>
      <c r="AB965" s="49">
        <f t="shared" si="193"/>
        <v>0</v>
      </c>
      <c r="AC965" s="49">
        <v>0</v>
      </c>
      <c r="AD965" s="49">
        <v>0</v>
      </c>
      <c r="AE965" s="49">
        <v>0</v>
      </c>
      <c r="AF965" s="49">
        <v>0</v>
      </c>
      <c r="AG965" s="49">
        <v>0</v>
      </c>
      <c r="AH965" s="49">
        <v>0</v>
      </c>
      <c r="AI965" s="49">
        <v>0</v>
      </c>
      <c r="AJ965" s="49">
        <v>0</v>
      </c>
      <c r="AK965" s="49">
        <v>0</v>
      </c>
      <c r="AL965" s="49">
        <v>0</v>
      </c>
      <c r="AM965" s="49">
        <v>0</v>
      </c>
      <c r="AN965" s="49">
        <v>0</v>
      </c>
      <c r="AO965" s="49">
        <v>0</v>
      </c>
      <c r="AP965" s="49">
        <v>0</v>
      </c>
      <c r="AQ965" s="47">
        <v>0</v>
      </c>
      <c r="AR965" s="48">
        <v>0</v>
      </c>
      <c r="AT965" s="46">
        <v>0</v>
      </c>
      <c r="AU965" s="45">
        <v>0</v>
      </c>
      <c r="AV965" s="44">
        <v>0</v>
      </c>
      <c r="AW965" s="43">
        <v>0</v>
      </c>
      <c r="AX965" s="42">
        <v>0</v>
      </c>
      <c r="AY965" s="41">
        <v>0</v>
      </c>
      <c r="AZ965" s="40"/>
      <c r="BA965" s="40"/>
      <c r="BB965" s="40"/>
      <c r="BC965" s="40"/>
      <c r="BD965" s="40"/>
      <c r="BE965" s="40"/>
      <c r="BF965" s="39">
        <v>0</v>
      </c>
      <c r="BG965" s="38">
        <v>0</v>
      </c>
      <c r="BK965" s="37"/>
      <c r="BL965" s="37"/>
      <c r="BM965" s="37"/>
      <c r="BN965" s="32"/>
      <c r="BP965" s="36"/>
      <c r="BQ965" s="36"/>
      <c r="BR965" s="36"/>
      <c r="CE965" s="35">
        <f t="shared" si="194"/>
        <v>0</v>
      </c>
      <c r="CF965" s="33">
        <f t="shared" si="195"/>
        <v>0</v>
      </c>
      <c r="CG965" s="34">
        <f t="shared" si="196"/>
        <v>0</v>
      </c>
      <c r="CH965" s="33">
        <f t="shared" si="197"/>
        <v>0</v>
      </c>
    </row>
    <row r="966" spans="1:86" ht="15" customHeight="1" x14ac:dyDescent="0.25">
      <c r="A966" s="53">
        <v>0</v>
      </c>
      <c r="B966" s="52">
        <v>0</v>
      </c>
      <c r="C966" s="51">
        <v>0</v>
      </c>
      <c r="D966" s="51">
        <v>0</v>
      </c>
      <c r="E966" s="50">
        <v>0</v>
      </c>
      <c r="F966" s="48">
        <v>0</v>
      </c>
      <c r="G966" s="48">
        <v>0</v>
      </c>
      <c r="H966" s="48">
        <v>0</v>
      </c>
      <c r="I966" s="48">
        <v>0</v>
      </c>
      <c r="J966" s="48">
        <v>0</v>
      </c>
      <c r="K966" s="48">
        <v>0</v>
      </c>
      <c r="L966" s="48">
        <v>0</v>
      </c>
      <c r="M966" s="48">
        <v>0</v>
      </c>
      <c r="N966" s="48">
        <v>0</v>
      </c>
      <c r="O966" s="48">
        <f t="shared" si="190"/>
        <v>0</v>
      </c>
      <c r="P966" s="48">
        <f t="shared" si="191"/>
        <v>0</v>
      </c>
      <c r="Q966" s="48">
        <v>0</v>
      </c>
      <c r="R966" s="48">
        <v>0</v>
      </c>
      <c r="S966" s="48">
        <v>0</v>
      </c>
      <c r="T966" s="48">
        <v>0</v>
      </c>
      <c r="U966" s="48">
        <v>0</v>
      </c>
      <c r="V966" s="48">
        <v>0</v>
      </c>
      <c r="W966" s="48">
        <v>0</v>
      </c>
      <c r="X966" s="48">
        <v>0</v>
      </c>
      <c r="Y966" s="48">
        <v>0</v>
      </c>
      <c r="Z966" s="48">
        <v>0</v>
      </c>
      <c r="AA966" s="49">
        <f t="shared" si="192"/>
        <v>0</v>
      </c>
      <c r="AB966" s="49">
        <f t="shared" si="193"/>
        <v>0</v>
      </c>
      <c r="AC966" s="49">
        <v>0</v>
      </c>
      <c r="AD966" s="49">
        <v>0</v>
      </c>
      <c r="AE966" s="49">
        <v>0</v>
      </c>
      <c r="AF966" s="49">
        <v>0</v>
      </c>
      <c r="AG966" s="49">
        <v>0</v>
      </c>
      <c r="AH966" s="49">
        <v>0</v>
      </c>
      <c r="AI966" s="49">
        <v>0</v>
      </c>
      <c r="AJ966" s="49">
        <v>0</v>
      </c>
      <c r="AK966" s="49">
        <v>0</v>
      </c>
      <c r="AL966" s="49">
        <v>0</v>
      </c>
      <c r="AM966" s="49">
        <v>0</v>
      </c>
      <c r="AN966" s="49">
        <v>0</v>
      </c>
      <c r="AO966" s="49">
        <v>0</v>
      </c>
      <c r="AP966" s="49">
        <v>0</v>
      </c>
      <c r="AQ966" s="47">
        <v>0</v>
      </c>
      <c r="AR966" s="48">
        <v>0</v>
      </c>
      <c r="AT966" s="46">
        <v>0</v>
      </c>
      <c r="AU966" s="45">
        <v>0</v>
      </c>
      <c r="AV966" s="44">
        <v>0</v>
      </c>
      <c r="AW966" s="43">
        <v>0</v>
      </c>
      <c r="AX966" s="42">
        <v>0</v>
      </c>
      <c r="AY966" s="41">
        <v>0</v>
      </c>
      <c r="AZ966" s="40"/>
      <c r="BA966" s="40"/>
      <c r="BB966" s="40"/>
      <c r="BC966" s="40"/>
      <c r="BD966" s="40"/>
      <c r="BE966" s="40"/>
      <c r="BF966" s="39">
        <v>0</v>
      </c>
      <c r="BG966" s="38">
        <v>0</v>
      </c>
      <c r="BK966" s="37"/>
      <c r="BL966" s="37"/>
      <c r="BM966" s="37"/>
      <c r="BN966" s="32"/>
      <c r="BP966" s="36"/>
      <c r="BQ966" s="36"/>
      <c r="BR966" s="36"/>
      <c r="CE966" s="35">
        <f t="shared" si="194"/>
        <v>0</v>
      </c>
      <c r="CF966" s="33">
        <f t="shared" si="195"/>
        <v>0</v>
      </c>
      <c r="CG966" s="34">
        <f t="shared" si="196"/>
        <v>0</v>
      </c>
      <c r="CH966" s="33">
        <f t="shared" si="197"/>
        <v>0</v>
      </c>
    </row>
    <row r="967" spans="1:86" ht="15" customHeight="1" x14ac:dyDescent="0.25">
      <c r="A967" s="53">
        <v>0</v>
      </c>
      <c r="B967" s="52">
        <v>0</v>
      </c>
      <c r="C967" s="51">
        <v>0</v>
      </c>
      <c r="D967" s="51">
        <v>0</v>
      </c>
      <c r="E967" s="50">
        <v>0</v>
      </c>
      <c r="F967" s="48">
        <v>0</v>
      </c>
      <c r="G967" s="48">
        <v>0</v>
      </c>
      <c r="H967" s="48">
        <v>0</v>
      </c>
      <c r="I967" s="48">
        <v>0</v>
      </c>
      <c r="J967" s="48">
        <v>0</v>
      </c>
      <c r="K967" s="48">
        <v>0</v>
      </c>
      <c r="L967" s="48">
        <v>0</v>
      </c>
      <c r="M967" s="48">
        <v>0</v>
      </c>
      <c r="N967" s="48">
        <v>0</v>
      </c>
      <c r="O967" s="48">
        <f t="shared" si="190"/>
        <v>0</v>
      </c>
      <c r="P967" s="48">
        <f t="shared" si="191"/>
        <v>0</v>
      </c>
      <c r="Q967" s="48">
        <v>0</v>
      </c>
      <c r="R967" s="48">
        <v>0</v>
      </c>
      <c r="S967" s="48">
        <v>0</v>
      </c>
      <c r="T967" s="48">
        <v>0</v>
      </c>
      <c r="U967" s="48">
        <v>0</v>
      </c>
      <c r="V967" s="48">
        <v>0</v>
      </c>
      <c r="W967" s="48">
        <v>0</v>
      </c>
      <c r="X967" s="48">
        <v>0</v>
      </c>
      <c r="Y967" s="48">
        <v>0</v>
      </c>
      <c r="Z967" s="48">
        <v>0</v>
      </c>
      <c r="AA967" s="49">
        <f t="shared" si="192"/>
        <v>0</v>
      </c>
      <c r="AB967" s="49">
        <f t="shared" si="193"/>
        <v>0</v>
      </c>
      <c r="AC967" s="49">
        <v>0</v>
      </c>
      <c r="AD967" s="49">
        <v>0</v>
      </c>
      <c r="AE967" s="49">
        <v>0</v>
      </c>
      <c r="AF967" s="49">
        <v>0</v>
      </c>
      <c r="AG967" s="49">
        <v>0</v>
      </c>
      <c r="AH967" s="49">
        <v>0</v>
      </c>
      <c r="AI967" s="49">
        <v>0</v>
      </c>
      <c r="AJ967" s="49">
        <v>0</v>
      </c>
      <c r="AK967" s="49">
        <v>0</v>
      </c>
      <c r="AL967" s="49">
        <v>0</v>
      </c>
      <c r="AM967" s="49">
        <v>0</v>
      </c>
      <c r="AN967" s="49">
        <v>0</v>
      </c>
      <c r="AO967" s="49">
        <v>0</v>
      </c>
      <c r="AP967" s="49">
        <v>0</v>
      </c>
      <c r="AQ967" s="47">
        <v>0</v>
      </c>
      <c r="AR967" s="48">
        <v>0</v>
      </c>
      <c r="AT967" s="46">
        <v>0</v>
      </c>
      <c r="AU967" s="45">
        <v>0</v>
      </c>
      <c r="AV967" s="44">
        <v>0</v>
      </c>
      <c r="AW967" s="43">
        <v>0</v>
      </c>
      <c r="AX967" s="42">
        <v>0</v>
      </c>
      <c r="AY967" s="41">
        <v>0</v>
      </c>
      <c r="AZ967" s="40"/>
      <c r="BA967" s="40"/>
      <c r="BB967" s="40"/>
      <c r="BC967" s="40"/>
      <c r="BD967" s="40"/>
      <c r="BE967" s="40"/>
      <c r="BF967" s="39">
        <v>0</v>
      </c>
      <c r="BG967" s="38">
        <v>0</v>
      </c>
      <c r="BK967" s="37"/>
      <c r="BL967" s="37"/>
      <c r="BM967" s="37"/>
      <c r="BN967" s="32"/>
      <c r="BP967" s="36"/>
      <c r="BQ967" s="36"/>
      <c r="BR967" s="36"/>
      <c r="CE967" s="35">
        <f t="shared" si="194"/>
        <v>0</v>
      </c>
      <c r="CF967" s="33">
        <f t="shared" si="195"/>
        <v>0</v>
      </c>
      <c r="CG967" s="34">
        <f t="shared" si="196"/>
        <v>0</v>
      </c>
      <c r="CH967" s="33">
        <f t="shared" si="197"/>
        <v>0</v>
      </c>
    </row>
    <row r="968" spans="1:86" ht="15" customHeight="1" x14ac:dyDescent="0.25">
      <c r="A968" s="53">
        <v>0</v>
      </c>
      <c r="B968" s="52">
        <v>0</v>
      </c>
      <c r="C968" s="51">
        <v>0</v>
      </c>
      <c r="D968" s="51">
        <v>0</v>
      </c>
      <c r="E968" s="50">
        <v>0</v>
      </c>
      <c r="F968" s="48">
        <v>0</v>
      </c>
      <c r="G968" s="48">
        <v>0</v>
      </c>
      <c r="H968" s="48">
        <v>0</v>
      </c>
      <c r="I968" s="48">
        <v>0</v>
      </c>
      <c r="J968" s="48">
        <v>0</v>
      </c>
      <c r="K968" s="48">
        <v>0</v>
      </c>
      <c r="L968" s="48">
        <v>0</v>
      </c>
      <c r="M968" s="48">
        <v>0</v>
      </c>
      <c r="N968" s="48">
        <v>0</v>
      </c>
      <c r="O968" s="48">
        <f t="shared" si="190"/>
        <v>0</v>
      </c>
      <c r="P968" s="48">
        <f t="shared" si="191"/>
        <v>0</v>
      </c>
      <c r="Q968" s="48">
        <v>0</v>
      </c>
      <c r="R968" s="48">
        <v>0</v>
      </c>
      <c r="S968" s="48">
        <v>0</v>
      </c>
      <c r="T968" s="48">
        <v>0</v>
      </c>
      <c r="U968" s="48">
        <v>0</v>
      </c>
      <c r="V968" s="48">
        <v>0</v>
      </c>
      <c r="W968" s="48">
        <v>0</v>
      </c>
      <c r="X968" s="48">
        <v>0</v>
      </c>
      <c r="Y968" s="48">
        <v>0</v>
      </c>
      <c r="Z968" s="48">
        <v>0</v>
      </c>
      <c r="AA968" s="49">
        <f t="shared" si="192"/>
        <v>0</v>
      </c>
      <c r="AB968" s="49">
        <f t="shared" si="193"/>
        <v>0</v>
      </c>
      <c r="AC968" s="49">
        <v>0</v>
      </c>
      <c r="AD968" s="49">
        <v>0</v>
      </c>
      <c r="AE968" s="49">
        <v>0</v>
      </c>
      <c r="AF968" s="49">
        <v>0</v>
      </c>
      <c r="AG968" s="49">
        <v>0</v>
      </c>
      <c r="AH968" s="49">
        <v>0</v>
      </c>
      <c r="AI968" s="49">
        <v>0</v>
      </c>
      <c r="AJ968" s="49">
        <v>0</v>
      </c>
      <c r="AK968" s="49">
        <v>0</v>
      </c>
      <c r="AL968" s="49">
        <v>0</v>
      </c>
      <c r="AM968" s="49">
        <v>0</v>
      </c>
      <c r="AN968" s="49">
        <v>0</v>
      </c>
      <c r="AO968" s="49">
        <v>0</v>
      </c>
      <c r="AP968" s="49">
        <v>0</v>
      </c>
      <c r="AQ968" s="47">
        <v>0</v>
      </c>
      <c r="AR968" s="48">
        <v>0</v>
      </c>
      <c r="AT968" s="46">
        <v>0</v>
      </c>
      <c r="AU968" s="45">
        <v>0</v>
      </c>
      <c r="AV968" s="44">
        <v>0</v>
      </c>
      <c r="AW968" s="43">
        <v>0</v>
      </c>
      <c r="AX968" s="42">
        <v>0</v>
      </c>
      <c r="AY968" s="41">
        <v>0</v>
      </c>
      <c r="AZ968" s="40"/>
      <c r="BA968" s="40"/>
      <c r="BB968" s="40"/>
      <c r="BC968" s="40"/>
      <c r="BD968" s="40"/>
      <c r="BE968" s="40"/>
      <c r="BF968" s="39">
        <v>0</v>
      </c>
      <c r="BG968" s="38">
        <v>0</v>
      </c>
      <c r="BK968" s="37"/>
      <c r="BL968" s="37"/>
      <c r="BM968" s="37"/>
      <c r="BN968" s="32"/>
      <c r="BP968" s="36"/>
      <c r="BQ968" s="36"/>
      <c r="BR968" s="36"/>
      <c r="CE968" s="35">
        <f t="shared" si="194"/>
        <v>0</v>
      </c>
      <c r="CF968" s="33">
        <f t="shared" si="195"/>
        <v>0</v>
      </c>
      <c r="CG968" s="34">
        <f t="shared" si="196"/>
        <v>0</v>
      </c>
      <c r="CH968" s="33">
        <f t="shared" si="197"/>
        <v>0</v>
      </c>
    </row>
    <row r="969" spans="1:86" ht="15" customHeight="1" x14ac:dyDescent="0.25">
      <c r="A969" s="53">
        <v>0</v>
      </c>
      <c r="B969" s="52">
        <v>0</v>
      </c>
      <c r="C969" s="51">
        <v>0</v>
      </c>
      <c r="D969" s="51">
        <v>0</v>
      </c>
      <c r="E969" s="50">
        <v>0</v>
      </c>
      <c r="F969" s="48">
        <v>0</v>
      </c>
      <c r="G969" s="48">
        <v>0</v>
      </c>
      <c r="H969" s="48">
        <v>0</v>
      </c>
      <c r="I969" s="48">
        <v>0</v>
      </c>
      <c r="J969" s="48">
        <v>0</v>
      </c>
      <c r="K969" s="48">
        <v>0</v>
      </c>
      <c r="L969" s="48">
        <v>0</v>
      </c>
      <c r="M969" s="48">
        <v>0</v>
      </c>
      <c r="N969" s="48">
        <v>0</v>
      </c>
      <c r="O969" s="48">
        <f t="shared" si="190"/>
        <v>0</v>
      </c>
      <c r="P969" s="48">
        <f t="shared" si="191"/>
        <v>0</v>
      </c>
      <c r="Q969" s="48">
        <v>0</v>
      </c>
      <c r="R969" s="48">
        <v>0</v>
      </c>
      <c r="S969" s="48">
        <v>0</v>
      </c>
      <c r="T969" s="48">
        <v>0</v>
      </c>
      <c r="U969" s="48">
        <v>0</v>
      </c>
      <c r="V969" s="48">
        <v>0</v>
      </c>
      <c r="W969" s="48">
        <v>0</v>
      </c>
      <c r="X969" s="48">
        <v>0</v>
      </c>
      <c r="Y969" s="48">
        <v>0</v>
      </c>
      <c r="Z969" s="48">
        <v>0</v>
      </c>
      <c r="AA969" s="49">
        <f t="shared" si="192"/>
        <v>0</v>
      </c>
      <c r="AB969" s="49">
        <f t="shared" si="193"/>
        <v>0</v>
      </c>
      <c r="AC969" s="49">
        <v>0</v>
      </c>
      <c r="AD969" s="49">
        <v>0</v>
      </c>
      <c r="AE969" s="49">
        <v>0</v>
      </c>
      <c r="AF969" s="49">
        <v>0</v>
      </c>
      <c r="AG969" s="49">
        <v>0</v>
      </c>
      <c r="AH969" s="49">
        <v>0</v>
      </c>
      <c r="AI969" s="49">
        <v>0</v>
      </c>
      <c r="AJ969" s="49">
        <v>0</v>
      </c>
      <c r="AK969" s="49">
        <v>0</v>
      </c>
      <c r="AL969" s="49">
        <v>0</v>
      </c>
      <c r="AM969" s="49">
        <v>0</v>
      </c>
      <c r="AN969" s="49">
        <v>0</v>
      </c>
      <c r="AO969" s="49">
        <v>0</v>
      </c>
      <c r="AP969" s="49">
        <v>0</v>
      </c>
      <c r="AQ969" s="47">
        <v>0</v>
      </c>
      <c r="AR969" s="48">
        <v>0</v>
      </c>
      <c r="AT969" s="46">
        <v>0</v>
      </c>
      <c r="AU969" s="45">
        <v>0</v>
      </c>
      <c r="AV969" s="44">
        <v>0</v>
      </c>
      <c r="AW969" s="43">
        <v>0</v>
      </c>
      <c r="AX969" s="42">
        <v>0</v>
      </c>
      <c r="AY969" s="41">
        <v>0</v>
      </c>
      <c r="AZ969" s="40"/>
      <c r="BA969" s="40"/>
      <c r="BB969" s="40"/>
      <c r="BC969" s="40"/>
      <c r="BD969" s="40"/>
      <c r="BE969" s="40"/>
      <c r="BF969" s="39">
        <v>0</v>
      </c>
      <c r="BG969" s="38">
        <v>0</v>
      </c>
      <c r="BK969" s="37"/>
      <c r="BL969" s="37"/>
      <c r="BM969" s="37"/>
      <c r="BN969" s="32"/>
      <c r="BP969" s="36"/>
      <c r="BQ969" s="36"/>
      <c r="BR969" s="36"/>
      <c r="CE969" s="35">
        <f t="shared" si="194"/>
        <v>0</v>
      </c>
      <c r="CF969" s="33">
        <f t="shared" si="195"/>
        <v>0</v>
      </c>
      <c r="CG969" s="34">
        <f t="shared" si="196"/>
        <v>0</v>
      </c>
      <c r="CH969" s="33">
        <f t="shared" si="197"/>
        <v>0</v>
      </c>
    </row>
    <row r="970" spans="1:86" ht="15" customHeight="1" x14ac:dyDescent="0.25">
      <c r="A970" s="53">
        <v>0</v>
      </c>
      <c r="B970" s="52">
        <v>0</v>
      </c>
      <c r="C970" s="51">
        <v>0</v>
      </c>
      <c r="D970" s="51">
        <v>0</v>
      </c>
      <c r="E970" s="50">
        <v>0</v>
      </c>
      <c r="F970" s="48">
        <v>0</v>
      </c>
      <c r="G970" s="48">
        <v>0</v>
      </c>
      <c r="H970" s="48">
        <v>0</v>
      </c>
      <c r="I970" s="48">
        <v>0</v>
      </c>
      <c r="J970" s="48">
        <v>0</v>
      </c>
      <c r="K970" s="48">
        <v>0</v>
      </c>
      <c r="L970" s="48">
        <v>0</v>
      </c>
      <c r="M970" s="48">
        <v>0</v>
      </c>
      <c r="N970" s="48">
        <v>0</v>
      </c>
      <c r="O970" s="48">
        <f t="shared" si="190"/>
        <v>0</v>
      </c>
      <c r="P970" s="48">
        <f t="shared" si="191"/>
        <v>0</v>
      </c>
      <c r="Q970" s="48">
        <v>0</v>
      </c>
      <c r="R970" s="48">
        <v>0</v>
      </c>
      <c r="S970" s="48">
        <v>0</v>
      </c>
      <c r="T970" s="48">
        <v>0</v>
      </c>
      <c r="U970" s="48">
        <v>0</v>
      </c>
      <c r="V970" s="48">
        <v>0</v>
      </c>
      <c r="W970" s="48">
        <v>0</v>
      </c>
      <c r="X970" s="48">
        <v>0</v>
      </c>
      <c r="Y970" s="48">
        <v>0</v>
      </c>
      <c r="Z970" s="48">
        <v>0</v>
      </c>
      <c r="AA970" s="49">
        <f t="shared" si="192"/>
        <v>0</v>
      </c>
      <c r="AB970" s="49">
        <f t="shared" si="193"/>
        <v>0</v>
      </c>
      <c r="AC970" s="49">
        <v>0</v>
      </c>
      <c r="AD970" s="49">
        <v>0</v>
      </c>
      <c r="AE970" s="49">
        <v>0</v>
      </c>
      <c r="AF970" s="49">
        <v>0</v>
      </c>
      <c r="AG970" s="49">
        <v>0</v>
      </c>
      <c r="AH970" s="49">
        <v>0</v>
      </c>
      <c r="AI970" s="49">
        <v>0</v>
      </c>
      <c r="AJ970" s="49">
        <v>0</v>
      </c>
      <c r="AK970" s="49">
        <v>0</v>
      </c>
      <c r="AL970" s="49">
        <v>0</v>
      </c>
      <c r="AM970" s="49">
        <v>0</v>
      </c>
      <c r="AN970" s="49">
        <v>0</v>
      </c>
      <c r="AO970" s="49">
        <v>0</v>
      </c>
      <c r="AP970" s="49">
        <v>0</v>
      </c>
      <c r="AQ970" s="47">
        <v>0</v>
      </c>
      <c r="AR970" s="48">
        <v>0</v>
      </c>
      <c r="AT970" s="46">
        <v>0</v>
      </c>
      <c r="AU970" s="45">
        <v>0</v>
      </c>
      <c r="AV970" s="44">
        <v>0</v>
      </c>
      <c r="AW970" s="43">
        <v>0</v>
      </c>
      <c r="AX970" s="42">
        <v>0</v>
      </c>
      <c r="AY970" s="41">
        <v>0</v>
      </c>
      <c r="AZ970" s="40"/>
      <c r="BA970" s="40"/>
      <c r="BB970" s="40"/>
      <c r="BC970" s="40"/>
      <c r="BD970" s="40"/>
      <c r="BE970" s="40"/>
      <c r="BF970" s="39">
        <v>0</v>
      </c>
      <c r="BG970" s="38">
        <v>0</v>
      </c>
      <c r="BK970" s="37"/>
      <c r="BL970" s="37"/>
      <c r="BM970" s="37"/>
      <c r="BN970" s="32"/>
      <c r="BP970" s="36"/>
      <c r="BQ970" s="36"/>
      <c r="BR970" s="36"/>
      <c r="CE970" s="35">
        <f t="shared" si="194"/>
        <v>0</v>
      </c>
      <c r="CF970" s="33">
        <f t="shared" si="195"/>
        <v>0</v>
      </c>
      <c r="CG970" s="34">
        <f t="shared" si="196"/>
        <v>0</v>
      </c>
      <c r="CH970" s="33">
        <f t="shared" si="197"/>
        <v>0</v>
      </c>
    </row>
    <row r="971" spans="1:86" ht="15" customHeight="1" x14ac:dyDescent="0.25">
      <c r="A971" s="53">
        <v>0</v>
      </c>
      <c r="B971" s="52">
        <v>0</v>
      </c>
      <c r="C971" s="51">
        <v>0</v>
      </c>
      <c r="D971" s="51">
        <v>0</v>
      </c>
      <c r="E971" s="50">
        <v>0</v>
      </c>
      <c r="F971" s="48">
        <v>0</v>
      </c>
      <c r="G971" s="48">
        <v>0</v>
      </c>
      <c r="H971" s="48">
        <v>0</v>
      </c>
      <c r="I971" s="48">
        <v>0</v>
      </c>
      <c r="J971" s="48">
        <v>0</v>
      </c>
      <c r="K971" s="48">
        <v>0</v>
      </c>
      <c r="L971" s="48">
        <v>0</v>
      </c>
      <c r="M971" s="48">
        <v>0</v>
      </c>
      <c r="N971" s="48">
        <v>0</v>
      </c>
      <c r="O971" s="48">
        <f t="shared" si="190"/>
        <v>0</v>
      </c>
      <c r="P971" s="48">
        <f t="shared" si="191"/>
        <v>0</v>
      </c>
      <c r="Q971" s="48">
        <v>0</v>
      </c>
      <c r="R971" s="48">
        <v>0</v>
      </c>
      <c r="S971" s="48">
        <v>0</v>
      </c>
      <c r="T971" s="48">
        <v>0</v>
      </c>
      <c r="U971" s="48">
        <v>0</v>
      </c>
      <c r="V971" s="48">
        <v>0</v>
      </c>
      <c r="W971" s="48">
        <v>0</v>
      </c>
      <c r="X971" s="48">
        <v>0</v>
      </c>
      <c r="Y971" s="48">
        <v>0</v>
      </c>
      <c r="Z971" s="48">
        <v>0</v>
      </c>
      <c r="AA971" s="49">
        <f t="shared" si="192"/>
        <v>0</v>
      </c>
      <c r="AB971" s="49">
        <f t="shared" si="193"/>
        <v>0</v>
      </c>
      <c r="AC971" s="49">
        <v>0</v>
      </c>
      <c r="AD971" s="49">
        <v>0</v>
      </c>
      <c r="AE971" s="49">
        <v>0</v>
      </c>
      <c r="AF971" s="49">
        <v>0</v>
      </c>
      <c r="AG971" s="49">
        <v>0</v>
      </c>
      <c r="AH971" s="49">
        <v>0</v>
      </c>
      <c r="AI971" s="49">
        <v>0</v>
      </c>
      <c r="AJ971" s="49">
        <v>0</v>
      </c>
      <c r="AK971" s="49">
        <v>0</v>
      </c>
      <c r="AL971" s="49">
        <v>0</v>
      </c>
      <c r="AM971" s="49">
        <v>0</v>
      </c>
      <c r="AN971" s="49">
        <v>0</v>
      </c>
      <c r="AO971" s="49">
        <v>0</v>
      </c>
      <c r="AP971" s="49">
        <v>0</v>
      </c>
      <c r="AQ971" s="47">
        <v>0</v>
      </c>
      <c r="AR971" s="48">
        <v>0</v>
      </c>
      <c r="AT971" s="46">
        <v>0</v>
      </c>
      <c r="AU971" s="45">
        <v>0</v>
      </c>
      <c r="AV971" s="44">
        <v>0</v>
      </c>
      <c r="AW971" s="43">
        <v>0</v>
      </c>
      <c r="AX971" s="42">
        <v>0</v>
      </c>
      <c r="AY971" s="41">
        <v>0</v>
      </c>
      <c r="AZ971" s="40"/>
      <c r="BA971" s="40"/>
      <c r="BB971" s="40"/>
      <c r="BC971" s="40"/>
      <c r="BD971" s="40"/>
      <c r="BE971" s="40"/>
      <c r="BF971" s="39">
        <v>0</v>
      </c>
      <c r="BG971" s="38">
        <v>0</v>
      </c>
      <c r="BK971" s="37"/>
      <c r="BL971" s="37"/>
      <c r="BM971" s="37"/>
      <c r="BN971" s="32"/>
      <c r="BP971" s="36"/>
      <c r="BQ971" s="36"/>
      <c r="BR971" s="36"/>
      <c r="CE971" s="35">
        <f t="shared" si="194"/>
        <v>0</v>
      </c>
      <c r="CF971" s="33">
        <f t="shared" si="195"/>
        <v>0</v>
      </c>
      <c r="CG971" s="34">
        <f t="shared" si="196"/>
        <v>0</v>
      </c>
      <c r="CH971" s="33">
        <f t="shared" si="197"/>
        <v>0</v>
      </c>
    </row>
    <row r="972" spans="1:86" ht="15" customHeight="1" x14ac:dyDescent="0.25">
      <c r="A972" s="53">
        <v>0</v>
      </c>
      <c r="B972" s="52">
        <v>0</v>
      </c>
      <c r="C972" s="51">
        <v>0</v>
      </c>
      <c r="D972" s="51">
        <v>0</v>
      </c>
      <c r="E972" s="50">
        <v>0</v>
      </c>
      <c r="F972" s="48">
        <v>0</v>
      </c>
      <c r="G972" s="48">
        <v>0</v>
      </c>
      <c r="H972" s="48">
        <v>0</v>
      </c>
      <c r="I972" s="48">
        <v>0</v>
      </c>
      <c r="J972" s="48">
        <v>0</v>
      </c>
      <c r="K972" s="48">
        <v>0</v>
      </c>
      <c r="L972" s="48">
        <v>0</v>
      </c>
      <c r="M972" s="48">
        <v>0</v>
      </c>
      <c r="N972" s="48">
        <v>0</v>
      </c>
      <c r="O972" s="48">
        <f t="shared" si="190"/>
        <v>0</v>
      </c>
      <c r="P972" s="48">
        <f t="shared" si="191"/>
        <v>0</v>
      </c>
      <c r="Q972" s="48">
        <v>0</v>
      </c>
      <c r="R972" s="48">
        <v>0</v>
      </c>
      <c r="S972" s="48">
        <v>0</v>
      </c>
      <c r="T972" s="48">
        <v>0</v>
      </c>
      <c r="U972" s="48">
        <v>0</v>
      </c>
      <c r="V972" s="48">
        <v>0</v>
      </c>
      <c r="W972" s="48">
        <v>0</v>
      </c>
      <c r="X972" s="48">
        <v>0</v>
      </c>
      <c r="Y972" s="48">
        <v>0</v>
      </c>
      <c r="Z972" s="48">
        <v>0</v>
      </c>
      <c r="AA972" s="49">
        <f t="shared" si="192"/>
        <v>0</v>
      </c>
      <c r="AB972" s="49">
        <f t="shared" si="193"/>
        <v>0</v>
      </c>
      <c r="AC972" s="49">
        <v>0</v>
      </c>
      <c r="AD972" s="49">
        <v>0</v>
      </c>
      <c r="AE972" s="49">
        <v>0</v>
      </c>
      <c r="AF972" s="49">
        <v>0</v>
      </c>
      <c r="AG972" s="49">
        <v>0</v>
      </c>
      <c r="AH972" s="49">
        <v>0</v>
      </c>
      <c r="AI972" s="49">
        <v>0</v>
      </c>
      <c r="AJ972" s="49">
        <v>0</v>
      </c>
      <c r="AK972" s="49">
        <v>0</v>
      </c>
      <c r="AL972" s="49">
        <v>0</v>
      </c>
      <c r="AM972" s="49">
        <v>0</v>
      </c>
      <c r="AN972" s="49">
        <v>0</v>
      </c>
      <c r="AO972" s="49">
        <v>0</v>
      </c>
      <c r="AP972" s="49">
        <v>0</v>
      </c>
      <c r="AQ972" s="47">
        <v>0</v>
      </c>
      <c r="AR972" s="48">
        <v>0</v>
      </c>
      <c r="AT972" s="46">
        <v>0</v>
      </c>
      <c r="AU972" s="45">
        <v>0</v>
      </c>
      <c r="AV972" s="44">
        <v>0</v>
      </c>
      <c r="AW972" s="43">
        <v>0</v>
      </c>
      <c r="AX972" s="42">
        <v>0</v>
      </c>
      <c r="AY972" s="41">
        <v>0</v>
      </c>
      <c r="AZ972" s="40"/>
      <c r="BA972" s="40"/>
      <c r="BB972" s="40"/>
      <c r="BC972" s="40"/>
      <c r="BD972" s="40"/>
      <c r="BE972" s="40"/>
      <c r="BF972" s="39">
        <v>0</v>
      </c>
      <c r="BG972" s="38">
        <v>0</v>
      </c>
      <c r="BK972" s="37"/>
      <c r="BL972" s="37"/>
      <c r="BM972" s="37"/>
      <c r="BN972" s="32"/>
      <c r="BP972" s="36"/>
      <c r="BQ972" s="36"/>
      <c r="BR972" s="36"/>
      <c r="CE972" s="35">
        <f t="shared" si="194"/>
        <v>0</v>
      </c>
      <c r="CF972" s="33">
        <f t="shared" si="195"/>
        <v>0</v>
      </c>
      <c r="CG972" s="34">
        <f t="shared" si="196"/>
        <v>0</v>
      </c>
      <c r="CH972" s="33">
        <f t="shared" si="197"/>
        <v>0</v>
      </c>
    </row>
    <row r="973" spans="1:86" ht="15" customHeight="1" x14ac:dyDescent="0.25">
      <c r="A973" s="53">
        <v>0</v>
      </c>
      <c r="B973" s="52">
        <v>0</v>
      </c>
      <c r="C973" s="51">
        <v>0</v>
      </c>
      <c r="D973" s="51">
        <v>0</v>
      </c>
      <c r="E973" s="50">
        <v>0</v>
      </c>
      <c r="F973" s="48">
        <v>0</v>
      </c>
      <c r="G973" s="48">
        <v>0</v>
      </c>
      <c r="H973" s="48">
        <v>0</v>
      </c>
      <c r="I973" s="48">
        <v>0</v>
      </c>
      <c r="J973" s="48">
        <v>0</v>
      </c>
      <c r="K973" s="48">
        <v>0</v>
      </c>
      <c r="L973" s="48">
        <v>0</v>
      </c>
      <c r="M973" s="48">
        <v>0</v>
      </c>
      <c r="N973" s="48">
        <v>0</v>
      </c>
      <c r="O973" s="48">
        <f t="shared" si="190"/>
        <v>0</v>
      </c>
      <c r="P973" s="48">
        <f t="shared" si="191"/>
        <v>0</v>
      </c>
      <c r="Q973" s="48">
        <v>0</v>
      </c>
      <c r="R973" s="48">
        <v>0</v>
      </c>
      <c r="S973" s="48">
        <v>0</v>
      </c>
      <c r="T973" s="48">
        <v>0</v>
      </c>
      <c r="U973" s="48">
        <v>0</v>
      </c>
      <c r="V973" s="48">
        <v>0</v>
      </c>
      <c r="W973" s="48">
        <v>0</v>
      </c>
      <c r="X973" s="48">
        <v>0</v>
      </c>
      <c r="Y973" s="48">
        <v>0</v>
      </c>
      <c r="Z973" s="48">
        <v>0</v>
      </c>
      <c r="AA973" s="49">
        <f t="shared" si="192"/>
        <v>0</v>
      </c>
      <c r="AB973" s="49">
        <f t="shared" si="193"/>
        <v>0</v>
      </c>
      <c r="AC973" s="49">
        <v>0</v>
      </c>
      <c r="AD973" s="49">
        <v>0</v>
      </c>
      <c r="AE973" s="49">
        <v>0</v>
      </c>
      <c r="AF973" s="49">
        <v>0</v>
      </c>
      <c r="AG973" s="49">
        <v>0</v>
      </c>
      <c r="AH973" s="49">
        <v>0</v>
      </c>
      <c r="AI973" s="49">
        <v>0</v>
      </c>
      <c r="AJ973" s="49">
        <v>0</v>
      </c>
      <c r="AK973" s="49">
        <v>0</v>
      </c>
      <c r="AL973" s="49">
        <v>0</v>
      </c>
      <c r="AM973" s="49">
        <v>0</v>
      </c>
      <c r="AN973" s="49">
        <v>0</v>
      </c>
      <c r="AO973" s="49">
        <v>0</v>
      </c>
      <c r="AP973" s="49">
        <v>0</v>
      </c>
      <c r="AQ973" s="47">
        <v>0</v>
      </c>
      <c r="AR973" s="48">
        <v>0</v>
      </c>
      <c r="AT973" s="46">
        <v>0</v>
      </c>
      <c r="AU973" s="45">
        <v>0</v>
      </c>
      <c r="AV973" s="44">
        <v>0</v>
      </c>
      <c r="AW973" s="43">
        <v>0</v>
      </c>
      <c r="AX973" s="42">
        <v>0</v>
      </c>
      <c r="AY973" s="41">
        <v>0</v>
      </c>
      <c r="AZ973" s="40"/>
      <c r="BA973" s="40"/>
      <c r="BB973" s="40"/>
      <c r="BC973" s="40"/>
      <c r="BD973" s="40"/>
      <c r="BE973" s="40"/>
      <c r="BF973" s="39">
        <v>0</v>
      </c>
      <c r="BG973" s="38">
        <v>0</v>
      </c>
      <c r="BK973" s="37"/>
      <c r="BL973" s="37"/>
      <c r="BM973" s="37"/>
      <c r="BN973" s="32"/>
      <c r="BP973" s="36"/>
      <c r="BQ973" s="36"/>
      <c r="BR973" s="36"/>
      <c r="CE973" s="35">
        <f t="shared" si="194"/>
        <v>0</v>
      </c>
      <c r="CF973" s="33">
        <f t="shared" si="195"/>
        <v>0</v>
      </c>
      <c r="CG973" s="34">
        <f t="shared" si="196"/>
        <v>0</v>
      </c>
      <c r="CH973" s="33">
        <f t="shared" si="197"/>
        <v>0</v>
      </c>
    </row>
    <row r="974" spans="1:86" ht="15" customHeight="1" x14ac:dyDescent="0.25">
      <c r="A974" s="53">
        <v>0</v>
      </c>
      <c r="B974" s="52">
        <v>0</v>
      </c>
      <c r="C974" s="51">
        <v>0</v>
      </c>
      <c r="D974" s="51">
        <v>0</v>
      </c>
      <c r="E974" s="50">
        <v>0</v>
      </c>
      <c r="F974" s="48">
        <v>0</v>
      </c>
      <c r="G974" s="48">
        <v>0</v>
      </c>
      <c r="H974" s="48">
        <v>0</v>
      </c>
      <c r="I974" s="48">
        <v>0</v>
      </c>
      <c r="J974" s="48">
        <v>0</v>
      </c>
      <c r="K974" s="48">
        <v>0</v>
      </c>
      <c r="L974" s="48">
        <v>0</v>
      </c>
      <c r="M974" s="48">
        <v>0</v>
      </c>
      <c r="N974" s="48">
        <v>0</v>
      </c>
      <c r="O974" s="48">
        <f t="shared" si="190"/>
        <v>0</v>
      </c>
      <c r="P974" s="48">
        <f t="shared" si="191"/>
        <v>0</v>
      </c>
      <c r="Q974" s="48">
        <v>0</v>
      </c>
      <c r="R974" s="48">
        <v>0</v>
      </c>
      <c r="S974" s="48">
        <v>0</v>
      </c>
      <c r="T974" s="48">
        <v>0</v>
      </c>
      <c r="U974" s="48">
        <v>0</v>
      </c>
      <c r="V974" s="48">
        <v>0</v>
      </c>
      <c r="W974" s="48">
        <v>0</v>
      </c>
      <c r="X974" s="48">
        <v>0</v>
      </c>
      <c r="Y974" s="48">
        <v>0</v>
      </c>
      <c r="Z974" s="48">
        <v>0</v>
      </c>
      <c r="AA974" s="49">
        <f t="shared" si="192"/>
        <v>0</v>
      </c>
      <c r="AB974" s="49">
        <f t="shared" si="193"/>
        <v>0</v>
      </c>
      <c r="AC974" s="49">
        <v>0</v>
      </c>
      <c r="AD974" s="49">
        <v>0</v>
      </c>
      <c r="AE974" s="49">
        <v>0</v>
      </c>
      <c r="AF974" s="49">
        <v>0</v>
      </c>
      <c r="AG974" s="49">
        <v>0</v>
      </c>
      <c r="AH974" s="49">
        <v>0</v>
      </c>
      <c r="AI974" s="49">
        <v>0</v>
      </c>
      <c r="AJ974" s="49">
        <v>0</v>
      </c>
      <c r="AK974" s="49">
        <v>0</v>
      </c>
      <c r="AL974" s="49">
        <v>0</v>
      </c>
      <c r="AM974" s="49">
        <v>0</v>
      </c>
      <c r="AN974" s="49">
        <v>0</v>
      </c>
      <c r="AO974" s="49">
        <v>0</v>
      </c>
      <c r="AP974" s="49">
        <v>0</v>
      </c>
      <c r="AQ974" s="47">
        <v>0</v>
      </c>
      <c r="AR974" s="48">
        <v>0</v>
      </c>
      <c r="AT974" s="46">
        <v>0</v>
      </c>
      <c r="AU974" s="45">
        <v>0</v>
      </c>
      <c r="AV974" s="44">
        <v>0</v>
      </c>
      <c r="AW974" s="43">
        <v>0</v>
      </c>
      <c r="AX974" s="42">
        <v>0</v>
      </c>
      <c r="AY974" s="41">
        <v>0</v>
      </c>
      <c r="AZ974" s="40"/>
      <c r="BA974" s="40"/>
      <c r="BB974" s="40"/>
      <c r="BC974" s="40"/>
      <c r="BD974" s="40"/>
      <c r="BE974" s="40"/>
      <c r="BF974" s="39">
        <v>0</v>
      </c>
      <c r="BG974" s="38">
        <v>0</v>
      </c>
      <c r="BK974" s="37"/>
      <c r="BL974" s="37"/>
      <c r="BM974" s="37"/>
      <c r="BN974" s="32"/>
      <c r="BP974" s="36"/>
      <c r="BQ974" s="36"/>
      <c r="BR974" s="36"/>
      <c r="CE974" s="35">
        <f t="shared" si="194"/>
        <v>0</v>
      </c>
      <c r="CF974" s="33">
        <f t="shared" si="195"/>
        <v>0</v>
      </c>
      <c r="CG974" s="34">
        <f t="shared" si="196"/>
        <v>0</v>
      </c>
      <c r="CH974" s="33">
        <f t="shared" si="197"/>
        <v>0</v>
      </c>
    </row>
    <row r="975" spans="1:86" ht="15" customHeight="1" x14ac:dyDescent="0.25">
      <c r="A975" s="53">
        <v>0</v>
      </c>
      <c r="B975" s="52">
        <v>0</v>
      </c>
      <c r="C975" s="51">
        <v>0</v>
      </c>
      <c r="D975" s="51">
        <v>0</v>
      </c>
      <c r="E975" s="50">
        <v>0</v>
      </c>
      <c r="F975" s="48">
        <v>0</v>
      </c>
      <c r="G975" s="48">
        <v>0</v>
      </c>
      <c r="H975" s="48">
        <v>0</v>
      </c>
      <c r="I975" s="48">
        <v>0</v>
      </c>
      <c r="J975" s="48">
        <v>0</v>
      </c>
      <c r="K975" s="48">
        <v>0</v>
      </c>
      <c r="L975" s="48">
        <v>0</v>
      </c>
      <c r="M975" s="48">
        <v>0</v>
      </c>
      <c r="N975" s="48">
        <v>0</v>
      </c>
      <c r="O975" s="48">
        <f t="shared" si="190"/>
        <v>0</v>
      </c>
      <c r="P975" s="48">
        <f t="shared" si="191"/>
        <v>0</v>
      </c>
      <c r="Q975" s="48">
        <v>0</v>
      </c>
      <c r="R975" s="48">
        <v>0</v>
      </c>
      <c r="S975" s="48">
        <v>0</v>
      </c>
      <c r="T975" s="48">
        <v>0</v>
      </c>
      <c r="U975" s="48">
        <v>0</v>
      </c>
      <c r="V975" s="48">
        <v>0</v>
      </c>
      <c r="W975" s="48">
        <v>0</v>
      </c>
      <c r="X975" s="48">
        <v>0</v>
      </c>
      <c r="Y975" s="48">
        <v>0</v>
      </c>
      <c r="Z975" s="48">
        <v>0</v>
      </c>
      <c r="AA975" s="49">
        <f t="shared" si="192"/>
        <v>0</v>
      </c>
      <c r="AB975" s="49">
        <f t="shared" si="193"/>
        <v>0</v>
      </c>
      <c r="AC975" s="49">
        <v>0</v>
      </c>
      <c r="AD975" s="49">
        <v>0</v>
      </c>
      <c r="AE975" s="49">
        <v>0</v>
      </c>
      <c r="AF975" s="49">
        <v>0</v>
      </c>
      <c r="AG975" s="49">
        <v>0</v>
      </c>
      <c r="AH975" s="49">
        <v>0</v>
      </c>
      <c r="AI975" s="49">
        <v>0</v>
      </c>
      <c r="AJ975" s="49">
        <v>0</v>
      </c>
      <c r="AK975" s="49">
        <v>0</v>
      </c>
      <c r="AL975" s="49">
        <v>0</v>
      </c>
      <c r="AM975" s="49">
        <v>0</v>
      </c>
      <c r="AN975" s="49">
        <v>0</v>
      </c>
      <c r="AO975" s="49">
        <v>0</v>
      </c>
      <c r="AP975" s="49">
        <v>0</v>
      </c>
      <c r="AQ975" s="47">
        <v>0</v>
      </c>
      <c r="AR975" s="48">
        <v>0</v>
      </c>
      <c r="AT975" s="46">
        <v>0</v>
      </c>
      <c r="AU975" s="45">
        <v>0</v>
      </c>
      <c r="AV975" s="44">
        <v>0</v>
      </c>
      <c r="AW975" s="43">
        <v>0</v>
      </c>
      <c r="AX975" s="42">
        <v>0</v>
      </c>
      <c r="AY975" s="41">
        <v>0</v>
      </c>
      <c r="AZ975" s="40"/>
      <c r="BA975" s="40"/>
      <c r="BB975" s="40"/>
      <c r="BC975" s="40"/>
      <c r="BD975" s="40"/>
      <c r="BE975" s="40"/>
      <c r="BF975" s="39">
        <v>0</v>
      </c>
      <c r="BG975" s="38">
        <v>0</v>
      </c>
      <c r="BK975" s="37"/>
      <c r="BL975" s="37"/>
      <c r="BM975" s="37"/>
      <c r="BN975" s="32"/>
      <c r="BP975" s="36"/>
      <c r="BQ975" s="36"/>
      <c r="BR975" s="36"/>
      <c r="CE975" s="35">
        <f t="shared" si="194"/>
        <v>0</v>
      </c>
      <c r="CF975" s="33">
        <f t="shared" si="195"/>
        <v>0</v>
      </c>
      <c r="CG975" s="34">
        <f t="shared" si="196"/>
        <v>0</v>
      </c>
      <c r="CH975" s="33">
        <f t="shared" si="197"/>
        <v>0</v>
      </c>
    </row>
    <row r="976" spans="1:86" ht="15" customHeight="1" x14ac:dyDescent="0.25">
      <c r="A976" s="65">
        <v>2</v>
      </c>
      <c r="B976" s="65"/>
      <c r="C976" s="66"/>
      <c r="D976" s="65"/>
      <c r="E976" s="64" t="s">
        <v>2399</v>
      </c>
      <c r="F976" s="63"/>
      <c r="G976" s="63"/>
      <c r="H976" s="63"/>
      <c r="I976" s="63"/>
      <c r="J976" s="63"/>
      <c r="K976" s="63"/>
      <c r="L976" s="63"/>
      <c r="M976" s="63"/>
      <c r="N976" s="63"/>
      <c r="O976" s="63"/>
      <c r="P976" s="63"/>
      <c r="Q976" s="63"/>
      <c r="R976" s="63"/>
      <c r="S976" s="63"/>
      <c r="T976" s="63"/>
      <c r="U976" s="63"/>
      <c r="V976" s="63"/>
      <c r="W976" s="63"/>
      <c r="X976" s="63"/>
      <c r="Y976" s="63"/>
      <c r="Z976" s="63"/>
      <c r="AA976" s="67"/>
      <c r="AB976" s="67"/>
      <c r="AC976" s="67"/>
      <c r="AD976" s="67"/>
      <c r="AE976" s="67"/>
      <c r="AF976" s="67"/>
      <c r="AG976" s="67"/>
      <c r="AH976" s="67"/>
      <c r="AI976" s="67"/>
      <c r="AJ976" s="67"/>
      <c r="AK976" s="67"/>
      <c r="AL976" s="67"/>
      <c r="AM976" s="67"/>
      <c r="AN976" s="67"/>
      <c r="AO976" s="67"/>
      <c r="AP976" s="67"/>
      <c r="AQ976" s="62"/>
      <c r="AR976" s="63"/>
      <c r="AT976" s="61"/>
      <c r="AU976" s="60"/>
      <c r="AV976" s="59"/>
      <c r="AW976" s="58"/>
      <c r="AX976" s="57"/>
      <c r="AY976" s="56"/>
      <c r="AZ976" s="55"/>
      <c r="BA976" s="55"/>
      <c r="BB976" s="55"/>
      <c r="BC976" s="55"/>
      <c r="BD976" s="55"/>
      <c r="BE976" s="55"/>
      <c r="BF976" s="39">
        <v>0</v>
      </c>
      <c r="BG976" s="38">
        <v>0</v>
      </c>
      <c r="BK976" s="54"/>
      <c r="BL976" s="54"/>
      <c r="BM976" s="54"/>
      <c r="BN976" s="32"/>
      <c r="BP976" s="36"/>
      <c r="BQ976" s="36"/>
      <c r="BR976" s="36"/>
      <c r="CE976" s="35"/>
      <c r="CF976" s="33"/>
      <c r="CG976" s="34"/>
      <c r="CH976" s="33"/>
    </row>
    <row r="977" spans="1:86" x14ac:dyDescent="0.25">
      <c r="A977" s="65">
        <v>3</v>
      </c>
      <c r="B977" s="65"/>
      <c r="C977" s="66"/>
      <c r="D977" s="65"/>
      <c r="E977" s="64" t="s">
        <v>2398</v>
      </c>
      <c r="F977" s="63">
        <f t="shared" ref="F977:AP977" si="198">SUM(F978:F988)</f>
        <v>0</v>
      </c>
      <c r="G977" s="63">
        <f t="shared" si="198"/>
        <v>0</v>
      </c>
      <c r="H977" s="63">
        <f t="shared" si="198"/>
        <v>0</v>
      </c>
      <c r="I977" s="63">
        <f t="shared" si="198"/>
        <v>0</v>
      </c>
      <c r="J977" s="63">
        <f t="shared" si="198"/>
        <v>0</v>
      </c>
      <c r="K977" s="63">
        <f t="shared" si="198"/>
        <v>0</v>
      </c>
      <c r="L977" s="63">
        <f t="shared" si="198"/>
        <v>0</v>
      </c>
      <c r="M977" s="63">
        <f t="shared" si="198"/>
        <v>0</v>
      </c>
      <c r="N977" s="63">
        <f t="shared" si="198"/>
        <v>0</v>
      </c>
      <c r="O977" s="63">
        <f t="shared" si="198"/>
        <v>1053</v>
      </c>
      <c r="P977" s="63">
        <f t="shared" si="198"/>
        <v>1053</v>
      </c>
      <c r="Q977" s="63">
        <f t="shared" si="198"/>
        <v>0</v>
      </c>
      <c r="R977" s="63">
        <f t="shared" si="198"/>
        <v>0</v>
      </c>
      <c r="S977" s="63">
        <f t="shared" si="198"/>
        <v>0</v>
      </c>
      <c r="T977" s="63">
        <f t="shared" si="198"/>
        <v>0</v>
      </c>
      <c r="U977" s="63">
        <f t="shared" si="198"/>
        <v>0</v>
      </c>
      <c r="V977" s="63">
        <f t="shared" si="198"/>
        <v>0</v>
      </c>
      <c r="W977" s="63">
        <f t="shared" si="198"/>
        <v>1053</v>
      </c>
      <c r="X977" s="63">
        <f t="shared" si="198"/>
        <v>1053</v>
      </c>
      <c r="Y977" s="63">
        <f t="shared" si="198"/>
        <v>0</v>
      </c>
      <c r="Z977" s="63">
        <f t="shared" si="198"/>
        <v>0</v>
      </c>
      <c r="AA977" s="63">
        <f t="shared" si="198"/>
        <v>0</v>
      </c>
      <c r="AB977" s="63">
        <f t="shared" si="198"/>
        <v>0</v>
      </c>
      <c r="AC977" s="63">
        <f t="shared" si="198"/>
        <v>0</v>
      </c>
      <c r="AD977" s="63">
        <f t="shared" si="198"/>
        <v>0</v>
      </c>
      <c r="AE977" s="63">
        <f t="shared" si="198"/>
        <v>0</v>
      </c>
      <c r="AF977" s="63">
        <f t="shared" si="198"/>
        <v>0</v>
      </c>
      <c r="AG977" s="63">
        <f t="shared" si="198"/>
        <v>0</v>
      </c>
      <c r="AH977" s="63">
        <f t="shared" si="198"/>
        <v>0</v>
      </c>
      <c r="AI977" s="63">
        <f t="shared" si="198"/>
        <v>0</v>
      </c>
      <c r="AJ977" s="63">
        <f t="shared" si="198"/>
        <v>0</v>
      </c>
      <c r="AK977" s="63">
        <f t="shared" si="198"/>
        <v>0</v>
      </c>
      <c r="AL977" s="63">
        <f t="shared" si="198"/>
        <v>0</v>
      </c>
      <c r="AM977" s="63">
        <f t="shared" si="198"/>
        <v>0</v>
      </c>
      <c r="AN977" s="63">
        <f t="shared" si="198"/>
        <v>0</v>
      </c>
      <c r="AO977" s="63">
        <f t="shared" si="198"/>
        <v>0</v>
      </c>
      <c r="AP977" s="63">
        <f t="shared" si="198"/>
        <v>0</v>
      </c>
      <c r="AQ977" s="62"/>
      <c r="AR977" s="63">
        <f>SUM(AR978:AR988)</f>
        <v>9448.8781199999994</v>
      </c>
      <c r="AT977" s="61"/>
      <c r="AU977" s="60"/>
      <c r="AV977" s="59">
        <f>SUM(AV978:AV988)</f>
        <v>0</v>
      </c>
      <c r="AW977" s="58"/>
      <c r="AX977" s="57"/>
      <c r="AY977" s="56"/>
      <c r="AZ977" s="55"/>
      <c r="BA977" s="55"/>
      <c r="BB977" s="55"/>
      <c r="BC977" s="55"/>
      <c r="BD977" s="55"/>
      <c r="BE977" s="55"/>
      <c r="BF977" s="39"/>
      <c r="BG977" s="38"/>
      <c r="BK977" s="37"/>
      <c r="BL977" s="54"/>
      <c r="BM977" s="54"/>
      <c r="BN977" s="32"/>
      <c r="BP977" s="36"/>
      <c r="BQ977" s="36"/>
      <c r="BR977" s="36"/>
      <c r="CE977" s="35"/>
      <c r="CF977" s="33"/>
      <c r="CG977" s="34"/>
      <c r="CH977" s="33"/>
    </row>
    <row r="978" spans="1:86" ht="45" hidden="1" x14ac:dyDescent="0.25">
      <c r="A978" s="53">
        <v>0</v>
      </c>
      <c r="B978" s="52">
        <v>0</v>
      </c>
      <c r="C978" s="51">
        <v>0</v>
      </c>
      <c r="D978" s="51">
        <v>1010307280</v>
      </c>
      <c r="E978" s="50" t="s">
        <v>4192</v>
      </c>
      <c r="F978" s="48">
        <v>0</v>
      </c>
      <c r="G978" s="48">
        <v>0</v>
      </c>
      <c r="H978" s="48">
        <v>0</v>
      </c>
      <c r="I978" s="48">
        <v>0</v>
      </c>
      <c r="J978" s="48">
        <v>0</v>
      </c>
      <c r="K978" s="48">
        <v>0</v>
      </c>
      <c r="L978" s="48">
        <v>0</v>
      </c>
      <c r="M978" s="48">
        <v>0</v>
      </c>
      <c r="N978" s="48">
        <v>0</v>
      </c>
      <c r="O978" s="48">
        <f t="shared" ref="O978:O988" si="199">SUM(Q978,W978,Y978,AA978)</f>
        <v>0</v>
      </c>
      <c r="P978" s="48">
        <f t="shared" ref="P978:P988" si="200">SUM(R978,X978,Z978,AB978)</f>
        <v>0</v>
      </c>
      <c r="Q978" s="48">
        <v>0</v>
      </c>
      <c r="R978" s="48">
        <v>0</v>
      </c>
      <c r="S978" s="48">
        <v>0</v>
      </c>
      <c r="T978" s="48">
        <v>0</v>
      </c>
      <c r="U978" s="48">
        <v>0</v>
      </c>
      <c r="V978" s="48">
        <v>0</v>
      </c>
      <c r="W978" s="48">
        <v>0</v>
      </c>
      <c r="X978" s="48">
        <v>0</v>
      </c>
      <c r="Y978" s="48">
        <v>0</v>
      </c>
      <c r="Z978" s="48">
        <v>0</v>
      </c>
      <c r="AA978" s="49">
        <f t="shared" ref="AA978:AA988" si="201">SUM(AC978,AD978,AE978,AF978,AG978,AI978,AK978,AM978,AN978,AP978)</f>
        <v>0</v>
      </c>
      <c r="AB978" s="49">
        <f t="shared" ref="AB978:AB988" si="202">SUM(AC978,AD978,AE978,AF978,AH978,AJ978,AL978,AM978,AO978,AP978)</f>
        <v>0</v>
      </c>
      <c r="AC978" s="49">
        <v>0</v>
      </c>
      <c r="AD978" s="49">
        <v>0</v>
      </c>
      <c r="AE978" s="49">
        <v>0</v>
      </c>
      <c r="AF978" s="49">
        <v>0</v>
      </c>
      <c r="AG978" s="49">
        <v>0</v>
      </c>
      <c r="AH978" s="49">
        <v>0</v>
      </c>
      <c r="AI978" s="49">
        <v>0</v>
      </c>
      <c r="AJ978" s="49">
        <v>0</v>
      </c>
      <c r="AK978" s="49">
        <v>0</v>
      </c>
      <c r="AL978" s="49">
        <v>0</v>
      </c>
      <c r="AM978" s="49">
        <v>0</v>
      </c>
      <c r="AN978" s="49">
        <v>0</v>
      </c>
      <c r="AO978" s="49">
        <v>0</v>
      </c>
      <c r="AP978" s="49">
        <v>0</v>
      </c>
      <c r="AQ978" s="47" t="s">
        <v>4201</v>
      </c>
      <c r="AR978" s="48">
        <v>92.561000000000007</v>
      </c>
      <c r="AT978" s="46" t="s">
        <v>4197</v>
      </c>
      <c r="AU978" s="45">
        <v>0</v>
      </c>
      <c r="AV978" s="44">
        <v>0</v>
      </c>
      <c r="AW978" s="43">
        <v>0</v>
      </c>
      <c r="AX978" s="42">
        <v>0</v>
      </c>
      <c r="AY978" s="41">
        <v>0</v>
      </c>
      <c r="AZ978" s="40"/>
      <c r="BA978" s="40"/>
      <c r="BB978" s="40"/>
      <c r="BC978" s="40"/>
      <c r="BD978" s="40"/>
      <c r="BE978" s="40"/>
      <c r="BF978" s="39" t="s">
        <v>2695</v>
      </c>
      <c r="BG978" s="38">
        <v>44666</v>
      </c>
      <c r="BK978" s="37"/>
      <c r="BL978" s="37"/>
      <c r="BM978" s="37"/>
      <c r="BN978" s="32"/>
      <c r="BP978" s="36"/>
      <c r="BQ978" s="36"/>
      <c r="BR978" s="36"/>
      <c r="CE978" s="35">
        <f t="shared" ref="CE978:CE988" si="203">R978-T978-V978</f>
        <v>0</v>
      </c>
      <c r="CF978" s="33">
        <f t="shared" ref="CF978:CF988" si="204">IF(CE978&gt;0.000001,T978,0)</f>
        <v>0</v>
      </c>
      <c r="CG978" s="34">
        <f t="shared" ref="CG978:CG988" si="205">V978</f>
        <v>0</v>
      </c>
      <c r="CH978" s="33">
        <f t="shared" ref="CH978:CH988" si="206">IF(CE978&gt;0.000001,0,T978)</f>
        <v>0</v>
      </c>
    </row>
    <row r="979" spans="1:86" ht="60" hidden="1" x14ac:dyDescent="0.25">
      <c r="A979" s="53">
        <v>0</v>
      </c>
      <c r="B979" s="52">
        <v>0</v>
      </c>
      <c r="C979" s="51">
        <v>0</v>
      </c>
      <c r="D979" s="51">
        <v>1010307513</v>
      </c>
      <c r="E979" s="50" t="s">
        <v>4193</v>
      </c>
      <c r="F979" s="48">
        <v>0</v>
      </c>
      <c r="G979" s="48">
        <v>0</v>
      </c>
      <c r="H979" s="48">
        <v>0</v>
      </c>
      <c r="I979" s="48">
        <v>0</v>
      </c>
      <c r="J979" s="48">
        <v>0</v>
      </c>
      <c r="K979" s="48">
        <v>0</v>
      </c>
      <c r="L979" s="48">
        <v>0</v>
      </c>
      <c r="M979" s="48">
        <v>0</v>
      </c>
      <c r="N979" s="48">
        <v>0</v>
      </c>
      <c r="O979" s="48">
        <f t="shared" si="199"/>
        <v>0</v>
      </c>
      <c r="P979" s="48">
        <f t="shared" si="200"/>
        <v>0</v>
      </c>
      <c r="Q979" s="48">
        <v>0</v>
      </c>
      <c r="R979" s="48">
        <v>0</v>
      </c>
      <c r="S979" s="48">
        <v>0</v>
      </c>
      <c r="T979" s="48">
        <v>0</v>
      </c>
      <c r="U979" s="48">
        <v>0</v>
      </c>
      <c r="V979" s="48">
        <v>0</v>
      </c>
      <c r="W979" s="48">
        <v>0</v>
      </c>
      <c r="X979" s="48">
        <v>0</v>
      </c>
      <c r="Y979" s="48">
        <v>0</v>
      </c>
      <c r="Z979" s="48">
        <v>0</v>
      </c>
      <c r="AA979" s="49">
        <f t="shared" si="201"/>
        <v>0</v>
      </c>
      <c r="AB979" s="49">
        <f t="shared" si="202"/>
        <v>0</v>
      </c>
      <c r="AC979" s="49">
        <v>0</v>
      </c>
      <c r="AD979" s="49">
        <v>0</v>
      </c>
      <c r="AE979" s="49">
        <v>0</v>
      </c>
      <c r="AF979" s="49">
        <v>0</v>
      </c>
      <c r="AG979" s="49">
        <v>0</v>
      </c>
      <c r="AH979" s="49">
        <v>0</v>
      </c>
      <c r="AI979" s="49">
        <v>0</v>
      </c>
      <c r="AJ979" s="49">
        <v>0</v>
      </c>
      <c r="AK979" s="49">
        <v>0</v>
      </c>
      <c r="AL979" s="49">
        <v>0</v>
      </c>
      <c r="AM979" s="49">
        <v>0</v>
      </c>
      <c r="AN979" s="49">
        <v>0</v>
      </c>
      <c r="AO979" s="49">
        <v>0</v>
      </c>
      <c r="AP979" s="49">
        <v>0</v>
      </c>
      <c r="AQ979" s="47" t="s">
        <v>4202</v>
      </c>
      <c r="AR979" s="48">
        <v>62.667000000000002</v>
      </c>
      <c r="AT979" s="46" t="s">
        <v>4197</v>
      </c>
      <c r="AU979" s="45">
        <v>0</v>
      </c>
      <c r="AV979" s="44">
        <v>0</v>
      </c>
      <c r="AW979" s="43">
        <v>0</v>
      </c>
      <c r="AX979" s="42">
        <v>0</v>
      </c>
      <c r="AY979" s="41">
        <v>0</v>
      </c>
      <c r="AZ979" s="40"/>
      <c r="BA979" s="40"/>
      <c r="BB979" s="40"/>
      <c r="BC979" s="40"/>
      <c r="BD979" s="40"/>
      <c r="BE979" s="40"/>
      <c r="BF979" s="39" t="s">
        <v>2696</v>
      </c>
      <c r="BG979" s="38">
        <v>44775</v>
      </c>
      <c r="BK979" s="37"/>
      <c r="BL979" s="37"/>
      <c r="BM979" s="37"/>
      <c r="BN979" s="32"/>
      <c r="BO979" s="91"/>
      <c r="BP979" s="90"/>
      <c r="BQ979" s="36"/>
      <c r="BR979" s="36"/>
      <c r="CE979" s="35">
        <f t="shared" si="203"/>
        <v>0</v>
      </c>
      <c r="CF979" s="33">
        <f t="shared" si="204"/>
        <v>0</v>
      </c>
      <c r="CG979" s="34">
        <f t="shared" si="205"/>
        <v>0</v>
      </c>
      <c r="CH979" s="33">
        <f t="shared" si="206"/>
        <v>0</v>
      </c>
    </row>
    <row r="980" spans="1:86" ht="15" customHeight="1" x14ac:dyDescent="0.25">
      <c r="A980" s="53">
        <v>0</v>
      </c>
      <c r="B980" s="52">
        <v>0</v>
      </c>
      <c r="C980" s="51">
        <v>0</v>
      </c>
      <c r="D980" s="51">
        <v>1010307768</v>
      </c>
      <c r="E980" s="50" t="s">
        <v>4194</v>
      </c>
      <c r="F980" s="48">
        <v>0</v>
      </c>
      <c r="G980" s="48">
        <v>0</v>
      </c>
      <c r="H980" s="48">
        <v>0</v>
      </c>
      <c r="I980" s="48">
        <v>0</v>
      </c>
      <c r="J980" s="48">
        <v>0</v>
      </c>
      <c r="K980" s="48">
        <v>0</v>
      </c>
      <c r="L980" s="48">
        <v>0</v>
      </c>
      <c r="M980" s="48">
        <v>0</v>
      </c>
      <c r="N980" s="48">
        <v>0</v>
      </c>
      <c r="O980" s="48">
        <f t="shared" si="199"/>
        <v>1053</v>
      </c>
      <c r="P980" s="48">
        <f t="shared" si="200"/>
        <v>1053</v>
      </c>
      <c r="Q980" s="48">
        <v>0</v>
      </c>
      <c r="R980" s="48">
        <v>0</v>
      </c>
      <c r="S980" s="48">
        <v>0</v>
      </c>
      <c r="T980" s="48">
        <v>0</v>
      </c>
      <c r="U980" s="48">
        <v>0</v>
      </c>
      <c r="V980" s="48">
        <v>0</v>
      </c>
      <c r="W980" s="48">
        <v>1053</v>
      </c>
      <c r="X980" s="48">
        <v>1053</v>
      </c>
      <c r="Y980" s="48">
        <v>0</v>
      </c>
      <c r="Z980" s="48">
        <v>0</v>
      </c>
      <c r="AA980" s="49">
        <f t="shared" si="201"/>
        <v>0</v>
      </c>
      <c r="AB980" s="49">
        <f t="shared" si="202"/>
        <v>0</v>
      </c>
      <c r="AC980" s="49">
        <v>0</v>
      </c>
      <c r="AD980" s="49">
        <v>0</v>
      </c>
      <c r="AE980" s="49">
        <v>0</v>
      </c>
      <c r="AF980" s="49">
        <v>0</v>
      </c>
      <c r="AG980" s="49">
        <v>0</v>
      </c>
      <c r="AH980" s="49">
        <v>0</v>
      </c>
      <c r="AI980" s="49">
        <v>0</v>
      </c>
      <c r="AJ980" s="49">
        <v>0</v>
      </c>
      <c r="AK980" s="49">
        <v>0</v>
      </c>
      <c r="AL980" s="49">
        <v>0</v>
      </c>
      <c r="AM980" s="49">
        <v>0</v>
      </c>
      <c r="AN980" s="49">
        <v>0</v>
      </c>
      <c r="AO980" s="49">
        <v>0</v>
      </c>
      <c r="AP980" s="49">
        <v>0</v>
      </c>
      <c r="AQ980" s="47">
        <v>0</v>
      </c>
      <c r="AR980" s="48">
        <v>9293.6501200000002</v>
      </c>
      <c r="AT980" s="46">
        <v>0</v>
      </c>
      <c r="AU980" s="45">
        <v>0</v>
      </c>
      <c r="AV980" s="44">
        <v>0</v>
      </c>
      <c r="AW980" s="43">
        <v>0</v>
      </c>
      <c r="AX980" s="42">
        <v>0</v>
      </c>
      <c r="AY980" s="41">
        <v>0</v>
      </c>
      <c r="AZ980" s="40"/>
      <c r="BA980" s="40"/>
      <c r="BB980" s="40"/>
      <c r="BC980" s="40"/>
      <c r="BD980" s="40"/>
      <c r="BE980" s="40"/>
      <c r="BF980" s="39" t="s">
        <v>2697</v>
      </c>
      <c r="BG980" s="38">
        <v>44926</v>
      </c>
      <c r="BK980" s="37"/>
      <c r="BL980" s="37"/>
      <c r="BM980" s="37"/>
      <c r="BN980" s="32"/>
      <c r="BP980" s="36"/>
      <c r="BQ980" s="36"/>
      <c r="BR980" s="36"/>
      <c r="CE980" s="35">
        <f t="shared" si="203"/>
        <v>0</v>
      </c>
      <c r="CF980" s="33">
        <f t="shared" si="204"/>
        <v>0</v>
      </c>
      <c r="CG980" s="34">
        <f t="shared" si="205"/>
        <v>0</v>
      </c>
      <c r="CH980" s="33">
        <f t="shared" si="206"/>
        <v>0</v>
      </c>
    </row>
    <row r="981" spans="1:86" ht="15" customHeight="1" x14ac:dyDescent="0.25">
      <c r="A981" s="53">
        <v>0</v>
      </c>
      <c r="B981" s="52">
        <v>0</v>
      </c>
      <c r="C981" s="51">
        <v>0</v>
      </c>
      <c r="D981" s="51">
        <v>0</v>
      </c>
      <c r="E981" s="50">
        <v>0</v>
      </c>
      <c r="F981" s="48">
        <v>0</v>
      </c>
      <c r="G981" s="48">
        <v>0</v>
      </c>
      <c r="H981" s="48">
        <v>0</v>
      </c>
      <c r="I981" s="48">
        <v>0</v>
      </c>
      <c r="J981" s="48">
        <v>0</v>
      </c>
      <c r="K981" s="48">
        <v>0</v>
      </c>
      <c r="L981" s="48">
        <v>0</v>
      </c>
      <c r="M981" s="48">
        <v>0</v>
      </c>
      <c r="N981" s="48">
        <v>0</v>
      </c>
      <c r="O981" s="48">
        <f t="shared" si="199"/>
        <v>0</v>
      </c>
      <c r="P981" s="48">
        <f t="shared" si="200"/>
        <v>0</v>
      </c>
      <c r="Q981" s="48">
        <v>0</v>
      </c>
      <c r="R981" s="48">
        <v>0</v>
      </c>
      <c r="S981" s="48">
        <v>0</v>
      </c>
      <c r="T981" s="48">
        <v>0</v>
      </c>
      <c r="U981" s="48">
        <v>0</v>
      </c>
      <c r="V981" s="48">
        <v>0</v>
      </c>
      <c r="W981" s="48">
        <v>0</v>
      </c>
      <c r="X981" s="48">
        <v>0</v>
      </c>
      <c r="Y981" s="48">
        <v>0</v>
      </c>
      <c r="Z981" s="48">
        <v>0</v>
      </c>
      <c r="AA981" s="49">
        <f t="shared" si="201"/>
        <v>0</v>
      </c>
      <c r="AB981" s="49">
        <f t="shared" si="202"/>
        <v>0</v>
      </c>
      <c r="AC981" s="49">
        <v>0</v>
      </c>
      <c r="AD981" s="49">
        <v>0</v>
      </c>
      <c r="AE981" s="49">
        <v>0</v>
      </c>
      <c r="AF981" s="49">
        <v>0</v>
      </c>
      <c r="AG981" s="49">
        <v>0</v>
      </c>
      <c r="AH981" s="49">
        <v>0</v>
      </c>
      <c r="AI981" s="49">
        <v>0</v>
      </c>
      <c r="AJ981" s="49">
        <v>0</v>
      </c>
      <c r="AK981" s="49">
        <v>0</v>
      </c>
      <c r="AL981" s="49">
        <v>0</v>
      </c>
      <c r="AM981" s="49">
        <v>0</v>
      </c>
      <c r="AN981" s="49">
        <v>0</v>
      </c>
      <c r="AO981" s="49">
        <v>0</v>
      </c>
      <c r="AP981" s="49">
        <v>0</v>
      </c>
      <c r="AQ981" s="47">
        <v>0</v>
      </c>
      <c r="AR981" s="48">
        <v>0</v>
      </c>
      <c r="AT981" s="46">
        <v>0</v>
      </c>
      <c r="AU981" s="45">
        <v>0</v>
      </c>
      <c r="AV981" s="44">
        <v>0</v>
      </c>
      <c r="AW981" s="43">
        <v>0</v>
      </c>
      <c r="AX981" s="42">
        <v>0</v>
      </c>
      <c r="AY981" s="41">
        <v>0</v>
      </c>
      <c r="AZ981" s="40"/>
      <c r="BA981" s="40"/>
      <c r="BB981" s="40"/>
      <c r="BC981" s="40"/>
      <c r="BD981" s="40"/>
      <c r="BE981" s="40"/>
      <c r="BF981" s="39">
        <v>0</v>
      </c>
      <c r="BG981" s="38">
        <v>0</v>
      </c>
      <c r="BK981" s="37"/>
      <c r="BL981" s="37"/>
      <c r="BM981" s="37"/>
      <c r="BN981" s="32"/>
      <c r="BP981" s="36"/>
      <c r="BQ981" s="36"/>
      <c r="BR981" s="36"/>
      <c r="CE981" s="35">
        <f t="shared" si="203"/>
        <v>0</v>
      </c>
      <c r="CF981" s="33">
        <f t="shared" si="204"/>
        <v>0</v>
      </c>
      <c r="CG981" s="34">
        <f t="shared" si="205"/>
        <v>0</v>
      </c>
      <c r="CH981" s="33">
        <f t="shared" si="206"/>
        <v>0</v>
      </c>
    </row>
    <row r="982" spans="1:86" ht="15" customHeight="1" x14ac:dyDescent="0.25">
      <c r="A982" s="53">
        <v>0</v>
      </c>
      <c r="B982" s="52">
        <v>0</v>
      </c>
      <c r="C982" s="51">
        <v>0</v>
      </c>
      <c r="D982" s="51">
        <v>0</v>
      </c>
      <c r="E982" s="50">
        <v>0</v>
      </c>
      <c r="F982" s="48">
        <v>0</v>
      </c>
      <c r="G982" s="48">
        <v>0</v>
      </c>
      <c r="H982" s="48">
        <v>0</v>
      </c>
      <c r="I982" s="48">
        <v>0</v>
      </c>
      <c r="J982" s="48">
        <v>0</v>
      </c>
      <c r="K982" s="48">
        <v>0</v>
      </c>
      <c r="L982" s="48">
        <v>0</v>
      </c>
      <c r="M982" s="48">
        <v>0</v>
      </c>
      <c r="N982" s="48">
        <v>0</v>
      </c>
      <c r="O982" s="48">
        <f t="shared" si="199"/>
        <v>0</v>
      </c>
      <c r="P982" s="48">
        <f t="shared" si="200"/>
        <v>0</v>
      </c>
      <c r="Q982" s="48">
        <v>0</v>
      </c>
      <c r="R982" s="48">
        <v>0</v>
      </c>
      <c r="S982" s="48">
        <v>0</v>
      </c>
      <c r="T982" s="48">
        <v>0</v>
      </c>
      <c r="U982" s="48">
        <v>0</v>
      </c>
      <c r="V982" s="48">
        <v>0</v>
      </c>
      <c r="W982" s="48">
        <v>0</v>
      </c>
      <c r="X982" s="48">
        <v>0</v>
      </c>
      <c r="Y982" s="48">
        <v>0</v>
      </c>
      <c r="Z982" s="48">
        <v>0</v>
      </c>
      <c r="AA982" s="49">
        <f t="shared" si="201"/>
        <v>0</v>
      </c>
      <c r="AB982" s="49">
        <f t="shared" si="202"/>
        <v>0</v>
      </c>
      <c r="AC982" s="49">
        <v>0</v>
      </c>
      <c r="AD982" s="49">
        <v>0</v>
      </c>
      <c r="AE982" s="49">
        <v>0</v>
      </c>
      <c r="AF982" s="49">
        <v>0</v>
      </c>
      <c r="AG982" s="49">
        <v>0</v>
      </c>
      <c r="AH982" s="49">
        <v>0</v>
      </c>
      <c r="AI982" s="49">
        <v>0</v>
      </c>
      <c r="AJ982" s="49">
        <v>0</v>
      </c>
      <c r="AK982" s="49">
        <v>0</v>
      </c>
      <c r="AL982" s="49">
        <v>0</v>
      </c>
      <c r="AM982" s="49">
        <v>0</v>
      </c>
      <c r="AN982" s="49">
        <v>0</v>
      </c>
      <c r="AO982" s="49">
        <v>0</v>
      </c>
      <c r="AP982" s="49">
        <v>0</v>
      </c>
      <c r="AQ982" s="47">
        <v>0</v>
      </c>
      <c r="AR982" s="48">
        <v>0</v>
      </c>
      <c r="AT982" s="46">
        <v>0</v>
      </c>
      <c r="AU982" s="45">
        <v>0</v>
      </c>
      <c r="AV982" s="44">
        <v>0</v>
      </c>
      <c r="AW982" s="43">
        <v>0</v>
      </c>
      <c r="AX982" s="42">
        <v>0</v>
      </c>
      <c r="AY982" s="41">
        <v>0</v>
      </c>
      <c r="AZ982" s="40"/>
      <c r="BA982" s="40"/>
      <c r="BB982" s="40"/>
      <c r="BC982" s="40"/>
      <c r="BD982" s="40"/>
      <c r="BE982" s="40"/>
      <c r="BF982" s="39">
        <v>0</v>
      </c>
      <c r="BG982" s="38">
        <v>0</v>
      </c>
      <c r="BK982" s="37"/>
      <c r="BL982" s="37"/>
      <c r="BM982" s="37"/>
      <c r="BN982" s="32"/>
      <c r="BP982" s="36"/>
      <c r="BQ982" s="36"/>
      <c r="BR982" s="36"/>
      <c r="CE982" s="35">
        <f t="shared" si="203"/>
        <v>0</v>
      </c>
      <c r="CF982" s="33">
        <f t="shared" si="204"/>
        <v>0</v>
      </c>
      <c r="CG982" s="34">
        <f t="shared" si="205"/>
        <v>0</v>
      </c>
      <c r="CH982" s="33">
        <f t="shared" si="206"/>
        <v>0</v>
      </c>
    </row>
    <row r="983" spans="1:86" ht="15" customHeight="1" x14ac:dyDescent="0.25">
      <c r="A983" s="53">
        <v>0</v>
      </c>
      <c r="B983" s="52">
        <v>0</v>
      </c>
      <c r="C983" s="51">
        <v>0</v>
      </c>
      <c r="D983" s="51">
        <v>0</v>
      </c>
      <c r="E983" s="50">
        <v>0</v>
      </c>
      <c r="F983" s="48">
        <v>0</v>
      </c>
      <c r="G983" s="48">
        <v>0</v>
      </c>
      <c r="H983" s="48">
        <v>0</v>
      </c>
      <c r="I983" s="48">
        <v>0</v>
      </c>
      <c r="J983" s="48">
        <v>0</v>
      </c>
      <c r="K983" s="48">
        <v>0</v>
      </c>
      <c r="L983" s="48">
        <v>0</v>
      </c>
      <c r="M983" s="48">
        <v>0</v>
      </c>
      <c r="N983" s="48">
        <v>0</v>
      </c>
      <c r="O983" s="48">
        <f t="shared" si="199"/>
        <v>0</v>
      </c>
      <c r="P983" s="48">
        <f t="shared" si="200"/>
        <v>0</v>
      </c>
      <c r="Q983" s="48">
        <v>0</v>
      </c>
      <c r="R983" s="48">
        <v>0</v>
      </c>
      <c r="S983" s="48">
        <v>0</v>
      </c>
      <c r="T983" s="48">
        <v>0</v>
      </c>
      <c r="U983" s="48">
        <v>0</v>
      </c>
      <c r="V983" s="48">
        <v>0</v>
      </c>
      <c r="W983" s="48">
        <v>0</v>
      </c>
      <c r="X983" s="48">
        <v>0</v>
      </c>
      <c r="Y983" s="48">
        <v>0</v>
      </c>
      <c r="Z983" s="48">
        <v>0</v>
      </c>
      <c r="AA983" s="49">
        <f t="shared" si="201"/>
        <v>0</v>
      </c>
      <c r="AB983" s="49">
        <f t="shared" si="202"/>
        <v>0</v>
      </c>
      <c r="AC983" s="49">
        <v>0</v>
      </c>
      <c r="AD983" s="49">
        <v>0</v>
      </c>
      <c r="AE983" s="49">
        <v>0</v>
      </c>
      <c r="AF983" s="49">
        <v>0</v>
      </c>
      <c r="AG983" s="49">
        <v>0</v>
      </c>
      <c r="AH983" s="49">
        <v>0</v>
      </c>
      <c r="AI983" s="49">
        <v>0</v>
      </c>
      <c r="AJ983" s="49">
        <v>0</v>
      </c>
      <c r="AK983" s="49">
        <v>0</v>
      </c>
      <c r="AL983" s="49">
        <v>0</v>
      </c>
      <c r="AM983" s="49">
        <v>0</v>
      </c>
      <c r="AN983" s="49">
        <v>0</v>
      </c>
      <c r="AO983" s="49">
        <v>0</v>
      </c>
      <c r="AP983" s="49">
        <v>0</v>
      </c>
      <c r="AQ983" s="47">
        <v>0</v>
      </c>
      <c r="AR983" s="48">
        <v>0</v>
      </c>
      <c r="AT983" s="46">
        <v>0</v>
      </c>
      <c r="AU983" s="45">
        <v>0</v>
      </c>
      <c r="AV983" s="44">
        <v>0</v>
      </c>
      <c r="AW983" s="43">
        <v>0</v>
      </c>
      <c r="AX983" s="42">
        <v>0</v>
      </c>
      <c r="AY983" s="41">
        <v>0</v>
      </c>
      <c r="AZ983" s="40"/>
      <c r="BA983" s="40"/>
      <c r="BB983" s="40"/>
      <c r="BC983" s="40"/>
      <c r="BD983" s="40"/>
      <c r="BE983" s="40"/>
      <c r="BF983" s="39">
        <v>0</v>
      </c>
      <c r="BG983" s="38">
        <v>0</v>
      </c>
      <c r="BK983" s="37"/>
      <c r="BL983" s="37"/>
      <c r="BM983" s="37"/>
      <c r="BN983" s="32"/>
      <c r="BP983" s="36"/>
      <c r="BQ983" s="36"/>
      <c r="BR983" s="36"/>
      <c r="CE983" s="35">
        <f t="shared" si="203"/>
        <v>0</v>
      </c>
      <c r="CF983" s="33">
        <f t="shared" si="204"/>
        <v>0</v>
      </c>
      <c r="CG983" s="34">
        <f t="shared" si="205"/>
        <v>0</v>
      </c>
      <c r="CH983" s="33">
        <f t="shared" si="206"/>
        <v>0</v>
      </c>
    </row>
    <row r="984" spans="1:86" ht="15" customHeight="1" x14ac:dyDescent="0.25">
      <c r="A984" s="53">
        <v>0</v>
      </c>
      <c r="B984" s="52">
        <v>0</v>
      </c>
      <c r="C984" s="51">
        <v>0</v>
      </c>
      <c r="D984" s="51">
        <v>0</v>
      </c>
      <c r="E984" s="50">
        <v>0</v>
      </c>
      <c r="F984" s="48">
        <v>0</v>
      </c>
      <c r="G984" s="48">
        <v>0</v>
      </c>
      <c r="H984" s="48">
        <v>0</v>
      </c>
      <c r="I984" s="48">
        <v>0</v>
      </c>
      <c r="J984" s="48">
        <v>0</v>
      </c>
      <c r="K984" s="48">
        <v>0</v>
      </c>
      <c r="L984" s="48">
        <v>0</v>
      </c>
      <c r="M984" s="48">
        <v>0</v>
      </c>
      <c r="N984" s="48">
        <v>0</v>
      </c>
      <c r="O984" s="48">
        <f t="shared" si="199"/>
        <v>0</v>
      </c>
      <c r="P984" s="48">
        <f t="shared" si="200"/>
        <v>0</v>
      </c>
      <c r="Q984" s="48">
        <v>0</v>
      </c>
      <c r="R984" s="48">
        <v>0</v>
      </c>
      <c r="S984" s="48">
        <v>0</v>
      </c>
      <c r="T984" s="48">
        <v>0</v>
      </c>
      <c r="U984" s="48">
        <v>0</v>
      </c>
      <c r="V984" s="48">
        <v>0</v>
      </c>
      <c r="W984" s="48">
        <v>0</v>
      </c>
      <c r="X984" s="48">
        <v>0</v>
      </c>
      <c r="Y984" s="48">
        <v>0</v>
      </c>
      <c r="Z984" s="48">
        <v>0</v>
      </c>
      <c r="AA984" s="49">
        <f t="shared" si="201"/>
        <v>0</v>
      </c>
      <c r="AB984" s="49">
        <f t="shared" si="202"/>
        <v>0</v>
      </c>
      <c r="AC984" s="49">
        <v>0</v>
      </c>
      <c r="AD984" s="49">
        <v>0</v>
      </c>
      <c r="AE984" s="49">
        <v>0</v>
      </c>
      <c r="AF984" s="49">
        <v>0</v>
      </c>
      <c r="AG984" s="49">
        <v>0</v>
      </c>
      <c r="AH984" s="49">
        <v>0</v>
      </c>
      <c r="AI984" s="49">
        <v>0</v>
      </c>
      <c r="AJ984" s="49">
        <v>0</v>
      </c>
      <c r="AK984" s="49">
        <v>0</v>
      </c>
      <c r="AL984" s="49">
        <v>0</v>
      </c>
      <c r="AM984" s="49">
        <v>0</v>
      </c>
      <c r="AN984" s="49">
        <v>0</v>
      </c>
      <c r="AO984" s="49">
        <v>0</v>
      </c>
      <c r="AP984" s="49">
        <v>0</v>
      </c>
      <c r="AQ984" s="47">
        <v>0</v>
      </c>
      <c r="AR984" s="48">
        <v>0</v>
      </c>
      <c r="AT984" s="46">
        <v>0</v>
      </c>
      <c r="AU984" s="45">
        <v>0</v>
      </c>
      <c r="AV984" s="44">
        <v>0</v>
      </c>
      <c r="AW984" s="43">
        <v>0</v>
      </c>
      <c r="AX984" s="42">
        <v>0</v>
      </c>
      <c r="AY984" s="41">
        <v>0</v>
      </c>
      <c r="AZ984" s="40"/>
      <c r="BA984" s="40"/>
      <c r="BB984" s="40"/>
      <c r="BC984" s="40"/>
      <c r="BD984" s="40"/>
      <c r="BE984" s="40"/>
      <c r="BF984" s="39">
        <v>0</v>
      </c>
      <c r="BG984" s="38">
        <v>0</v>
      </c>
      <c r="BK984" s="37"/>
      <c r="BL984" s="37"/>
      <c r="BM984" s="37"/>
      <c r="BN984" s="32"/>
      <c r="BP984" s="36"/>
      <c r="BQ984" s="36"/>
      <c r="BR984" s="36"/>
      <c r="CE984" s="35">
        <f t="shared" si="203"/>
        <v>0</v>
      </c>
      <c r="CF984" s="33">
        <f t="shared" si="204"/>
        <v>0</v>
      </c>
      <c r="CG984" s="34">
        <f t="shared" si="205"/>
        <v>0</v>
      </c>
      <c r="CH984" s="33">
        <f t="shared" si="206"/>
        <v>0</v>
      </c>
    </row>
    <row r="985" spans="1:86" ht="15" customHeight="1" x14ac:dyDescent="0.25">
      <c r="A985" s="53">
        <v>0</v>
      </c>
      <c r="B985" s="52">
        <v>0</v>
      </c>
      <c r="C985" s="51">
        <v>0</v>
      </c>
      <c r="D985" s="51">
        <v>0</v>
      </c>
      <c r="E985" s="50">
        <v>0</v>
      </c>
      <c r="F985" s="48">
        <v>0</v>
      </c>
      <c r="G985" s="48">
        <v>0</v>
      </c>
      <c r="H985" s="48">
        <v>0</v>
      </c>
      <c r="I985" s="48">
        <v>0</v>
      </c>
      <c r="J985" s="48">
        <v>0</v>
      </c>
      <c r="K985" s="48">
        <v>0</v>
      </c>
      <c r="L985" s="48">
        <v>0</v>
      </c>
      <c r="M985" s="48">
        <v>0</v>
      </c>
      <c r="N985" s="48">
        <v>0</v>
      </c>
      <c r="O985" s="48">
        <f t="shared" si="199"/>
        <v>0</v>
      </c>
      <c r="P985" s="48">
        <f t="shared" si="200"/>
        <v>0</v>
      </c>
      <c r="Q985" s="48">
        <v>0</v>
      </c>
      <c r="R985" s="48">
        <v>0</v>
      </c>
      <c r="S985" s="48">
        <v>0</v>
      </c>
      <c r="T985" s="48">
        <v>0</v>
      </c>
      <c r="U985" s="48">
        <v>0</v>
      </c>
      <c r="V985" s="48">
        <v>0</v>
      </c>
      <c r="W985" s="48">
        <v>0</v>
      </c>
      <c r="X985" s="48">
        <v>0</v>
      </c>
      <c r="Y985" s="48">
        <v>0</v>
      </c>
      <c r="Z985" s="48">
        <v>0</v>
      </c>
      <c r="AA985" s="49">
        <f t="shared" si="201"/>
        <v>0</v>
      </c>
      <c r="AB985" s="49">
        <f t="shared" si="202"/>
        <v>0</v>
      </c>
      <c r="AC985" s="49">
        <v>0</v>
      </c>
      <c r="AD985" s="49">
        <v>0</v>
      </c>
      <c r="AE985" s="49">
        <v>0</v>
      </c>
      <c r="AF985" s="49">
        <v>0</v>
      </c>
      <c r="AG985" s="49">
        <v>0</v>
      </c>
      <c r="AH985" s="49">
        <v>0</v>
      </c>
      <c r="AI985" s="49">
        <v>0</v>
      </c>
      <c r="AJ985" s="49">
        <v>0</v>
      </c>
      <c r="AK985" s="49">
        <v>0</v>
      </c>
      <c r="AL985" s="49">
        <v>0</v>
      </c>
      <c r="AM985" s="49">
        <v>0</v>
      </c>
      <c r="AN985" s="49">
        <v>0</v>
      </c>
      <c r="AO985" s="49">
        <v>0</v>
      </c>
      <c r="AP985" s="49">
        <v>0</v>
      </c>
      <c r="AQ985" s="47">
        <v>0</v>
      </c>
      <c r="AR985" s="48">
        <v>0</v>
      </c>
      <c r="AT985" s="46">
        <v>0</v>
      </c>
      <c r="AU985" s="45">
        <v>0</v>
      </c>
      <c r="AV985" s="44">
        <v>0</v>
      </c>
      <c r="AW985" s="43">
        <v>0</v>
      </c>
      <c r="AX985" s="42">
        <v>0</v>
      </c>
      <c r="AY985" s="41">
        <v>0</v>
      </c>
      <c r="AZ985" s="40"/>
      <c r="BA985" s="40"/>
      <c r="BB985" s="40"/>
      <c r="BC985" s="40"/>
      <c r="BD985" s="40"/>
      <c r="BE985" s="40"/>
      <c r="BF985" s="39">
        <v>0</v>
      </c>
      <c r="BG985" s="38">
        <v>0</v>
      </c>
      <c r="BK985" s="37"/>
      <c r="BL985" s="37"/>
      <c r="BM985" s="37"/>
      <c r="BN985" s="32"/>
      <c r="BP985" s="36"/>
      <c r="BQ985" s="36"/>
      <c r="BR985" s="36"/>
      <c r="CE985" s="35">
        <f t="shared" si="203"/>
        <v>0</v>
      </c>
      <c r="CF985" s="33">
        <f t="shared" si="204"/>
        <v>0</v>
      </c>
      <c r="CG985" s="34">
        <f t="shared" si="205"/>
        <v>0</v>
      </c>
      <c r="CH985" s="33">
        <f t="shared" si="206"/>
        <v>0</v>
      </c>
    </row>
    <row r="986" spans="1:86" ht="15" customHeight="1" x14ac:dyDescent="0.25">
      <c r="A986" s="53">
        <v>0</v>
      </c>
      <c r="B986" s="52">
        <v>0</v>
      </c>
      <c r="C986" s="51">
        <v>0</v>
      </c>
      <c r="D986" s="51">
        <v>0</v>
      </c>
      <c r="E986" s="50">
        <v>0</v>
      </c>
      <c r="F986" s="48">
        <v>0</v>
      </c>
      <c r="G986" s="48">
        <v>0</v>
      </c>
      <c r="H986" s="48">
        <v>0</v>
      </c>
      <c r="I986" s="48">
        <v>0</v>
      </c>
      <c r="J986" s="48">
        <v>0</v>
      </c>
      <c r="K986" s="48">
        <v>0</v>
      </c>
      <c r="L986" s="48">
        <v>0</v>
      </c>
      <c r="M986" s="48">
        <v>0</v>
      </c>
      <c r="N986" s="48">
        <v>0</v>
      </c>
      <c r="O986" s="48">
        <f t="shared" si="199"/>
        <v>0</v>
      </c>
      <c r="P986" s="48">
        <f t="shared" si="200"/>
        <v>0</v>
      </c>
      <c r="Q986" s="48">
        <v>0</v>
      </c>
      <c r="R986" s="48">
        <v>0</v>
      </c>
      <c r="S986" s="48">
        <v>0</v>
      </c>
      <c r="T986" s="48">
        <v>0</v>
      </c>
      <c r="U986" s="48">
        <v>0</v>
      </c>
      <c r="V986" s="48">
        <v>0</v>
      </c>
      <c r="W986" s="48">
        <v>0</v>
      </c>
      <c r="X986" s="48">
        <v>0</v>
      </c>
      <c r="Y986" s="48">
        <v>0</v>
      </c>
      <c r="Z986" s="48">
        <v>0</v>
      </c>
      <c r="AA986" s="49">
        <f t="shared" si="201"/>
        <v>0</v>
      </c>
      <c r="AB986" s="49">
        <f t="shared" si="202"/>
        <v>0</v>
      </c>
      <c r="AC986" s="49">
        <v>0</v>
      </c>
      <c r="AD986" s="49">
        <v>0</v>
      </c>
      <c r="AE986" s="49">
        <v>0</v>
      </c>
      <c r="AF986" s="49">
        <v>0</v>
      </c>
      <c r="AG986" s="49">
        <v>0</v>
      </c>
      <c r="AH986" s="49">
        <v>0</v>
      </c>
      <c r="AI986" s="49">
        <v>0</v>
      </c>
      <c r="AJ986" s="49">
        <v>0</v>
      </c>
      <c r="AK986" s="49">
        <v>0</v>
      </c>
      <c r="AL986" s="49">
        <v>0</v>
      </c>
      <c r="AM986" s="49">
        <v>0</v>
      </c>
      <c r="AN986" s="49">
        <v>0</v>
      </c>
      <c r="AO986" s="49">
        <v>0</v>
      </c>
      <c r="AP986" s="49">
        <v>0</v>
      </c>
      <c r="AQ986" s="47">
        <v>0</v>
      </c>
      <c r="AR986" s="48">
        <v>0</v>
      </c>
      <c r="AT986" s="46">
        <v>0</v>
      </c>
      <c r="AU986" s="45">
        <v>0</v>
      </c>
      <c r="AV986" s="44">
        <v>0</v>
      </c>
      <c r="AW986" s="43">
        <v>0</v>
      </c>
      <c r="AX986" s="42">
        <v>0</v>
      </c>
      <c r="AY986" s="41">
        <v>0</v>
      </c>
      <c r="AZ986" s="40"/>
      <c r="BA986" s="40"/>
      <c r="BB986" s="40"/>
      <c r="BC986" s="40"/>
      <c r="BD986" s="40"/>
      <c r="BE986" s="40"/>
      <c r="BF986" s="39">
        <v>0</v>
      </c>
      <c r="BG986" s="38">
        <v>0</v>
      </c>
      <c r="BK986" s="37"/>
      <c r="BL986" s="37"/>
      <c r="BM986" s="37"/>
      <c r="BN986" s="32"/>
      <c r="BP986" s="36"/>
      <c r="BQ986" s="36"/>
      <c r="BR986" s="36"/>
      <c r="CE986" s="35">
        <f t="shared" si="203"/>
        <v>0</v>
      </c>
      <c r="CF986" s="33">
        <f t="shared" si="204"/>
        <v>0</v>
      </c>
      <c r="CG986" s="34">
        <f t="shared" si="205"/>
        <v>0</v>
      </c>
      <c r="CH986" s="33">
        <f t="shared" si="206"/>
        <v>0</v>
      </c>
    </row>
    <row r="987" spans="1:86" ht="15" customHeight="1" x14ac:dyDescent="0.25">
      <c r="A987" s="53">
        <v>0</v>
      </c>
      <c r="B987" s="52">
        <v>0</v>
      </c>
      <c r="C987" s="51">
        <v>0</v>
      </c>
      <c r="D987" s="51">
        <v>0</v>
      </c>
      <c r="E987" s="50">
        <v>0</v>
      </c>
      <c r="F987" s="48">
        <v>0</v>
      </c>
      <c r="G987" s="48">
        <v>0</v>
      </c>
      <c r="H987" s="48">
        <v>0</v>
      </c>
      <c r="I987" s="48">
        <v>0</v>
      </c>
      <c r="J987" s="48">
        <v>0</v>
      </c>
      <c r="K987" s="48">
        <v>0</v>
      </c>
      <c r="L987" s="48">
        <v>0</v>
      </c>
      <c r="M987" s="48">
        <v>0</v>
      </c>
      <c r="N987" s="48">
        <v>0</v>
      </c>
      <c r="O987" s="48">
        <f t="shared" si="199"/>
        <v>0</v>
      </c>
      <c r="P987" s="48">
        <f t="shared" si="200"/>
        <v>0</v>
      </c>
      <c r="Q987" s="48">
        <v>0</v>
      </c>
      <c r="R987" s="48">
        <v>0</v>
      </c>
      <c r="S987" s="48">
        <v>0</v>
      </c>
      <c r="T987" s="48">
        <v>0</v>
      </c>
      <c r="U987" s="48">
        <v>0</v>
      </c>
      <c r="V987" s="48">
        <v>0</v>
      </c>
      <c r="W987" s="48">
        <v>0</v>
      </c>
      <c r="X987" s="48">
        <v>0</v>
      </c>
      <c r="Y987" s="48">
        <v>0</v>
      </c>
      <c r="Z987" s="48">
        <v>0</v>
      </c>
      <c r="AA987" s="49">
        <f t="shared" si="201"/>
        <v>0</v>
      </c>
      <c r="AB987" s="49">
        <f t="shared" si="202"/>
        <v>0</v>
      </c>
      <c r="AC987" s="49">
        <v>0</v>
      </c>
      <c r="AD987" s="49">
        <v>0</v>
      </c>
      <c r="AE987" s="49">
        <v>0</v>
      </c>
      <c r="AF987" s="49">
        <v>0</v>
      </c>
      <c r="AG987" s="49">
        <v>0</v>
      </c>
      <c r="AH987" s="49">
        <v>0</v>
      </c>
      <c r="AI987" s="49">
        <v>0</v>
      </c>
      <c r="AJ987" s="49">
        <v>0</v>
      </c>
      <c r="AK987" s="49">
        <v>0</v>
      </c>
      <c r="AL987" s="49">
        <v>0</v>
      </c>
      <c r="AM987" s="49">
        <v>0</v>
      </c>
      <c r="AN987" s="49">
        <v>0</v>
      </c>
      <c r="AO987" s="49">
        <v>0</v>
      </c>
      <c r="AP987" s="49">
        <v>0</v>
      </c>
      <c r="AQ987" s="47">
        <v>0</v>
      </c>
      <c r="AR987" s="48">
        <v>0</v>
      </c>
      <c r="AT987" s="46">
        <v>0</v>
      </c>
      <c r="AU987" s="45">
        <v>0</v>
      </c>
      <c r="AV987" s="44">
        <v>0</v>
      </c>
      <c r="AW987" s="43">
        <v>0</v>
      </c>
      <c r="AX987" s="42">
        <v>0</v>
      </c>
      <c r="AY987" s="41">
        <v>0</v>
      </c>
      <c r="AZ987" s="40"/>
      <c r="BA987" s="40"/>
      <c r="BB987" s="40"/>
      <c r="BC987" s="40"/>
      <c r="BD987" s="40"/>
      <c r="BE987" s="40"/>
      <c r="BF987" s="39">
        <v>0</v>
      </c>
      <c r="BG987" s="38">
        <v>0</v>
      </c>
      <c r="BK987" s="37"/>
      <c r="BL987" s="37"/>
      <c r="BM987" s="37"/>
      <c r="BN987" s="32"/>
      <c r="BP987" s="36"/>
      <c r="BQ987" s="36"/>
      <c r="BR987" s="36"/>
      <c r="CE987" s="35">
        <f t="shared" si="203"/>
        <v>0</v>
      </c>
      <c r="CF987" s="33">
        <f t="shared" si="204"/>
        <v>0</v>
      </c>
      <c r="CG987" s="34">
        <f t="shared" si="205"/>
        <v>0</v>
      </c>
      <c r="CH987" s="33">
        <f t="shared" si="206"/>
        <v>0</v>
      </c>
    </row>
    <row r="988" spans="1:86" ht="15" customHeight="1" x14ac:dyDescent="0.25">
      <c r="A988" s="53">
        <v>0</v>
      </c>
      <c r="B988" s="52">
        <v>0</v>
      </c>
      <c r="C988" s="51">
        <v>0</v>
      </c>
      <c r="D988" s="51">
        <v>0</v>
      </c>
      <c r="E988" s="50">
        <v>0</v>
      </c>
      <c r="F988" s="48">
        <v>0</v>
      </c>
      <c r="G988" s="48">
        <v>0</v>
      </c>
      <c r="H988" s="48">
        <v>0</v>
      </c>
      <c r="I988" s="48">
        <v>0</v>
      </c>
      <c r="J988" s="48">
        <v>0</v>
      </c>
      <c r="K988" s="48">
        <v>0</v>
      </c>
      <c r="L988" s="48">
        <v>0</v>
      </c>
      <c r="M988" s="48">
        <v>0</v>
      </c>
      <c r="N988" s="48">
        <v>0</v>
      </c>
      <c r="O988" s="48">
        <f t="shared" si="199"/>
        <v>0</v>
      </c>
      <c r="P988" s="48">
        <f t="shared" si="200"/>
        <v>0</v>
      </c>
      <c r="Q988" s="48">
        <v>0</v>
      </c>
      <c r="R988" s="48">
        <v>0</v>
      </c>
      <c r="S988" s="48">
        <v>0</v>
      </c>
      <c r="T988" s="48">
        <v>0</v>
      </c>
      <c r="U988" s="48">
        <v>0</v>
      </c>
      <c r="V988" s="48">
        <v>0</v>
      </c>
      <c r="W988" s="48">
        <v>0</v>
      </c>
      <c r="X988" s="48">
        <v>0</v>
      </c>
      <c r="Y988" s="48">
        <v>0</v>
      </c>
      <c r="Z988" s="48">
        <v>0</v>
      </c>
      <c r="AA988" s="49">
        <f t="shared" si="201"/>
        <v>0</v>
      </c>
      <c r="AB988" s="49">
        <f t="shared" si="202"/>
        <v>0</v>
      </c>
      <c r="AC988" s="49">
        <v>0</v>
      </c>
      <c r="AD988" s="49">
        <v>0</v>
      </c>
      <c r="AE988" s="49">
        <v>0</v>
      </c>
      <c r="AF988" s="49">
        <v>0</v>
      </c>
      <c r="AG988" s="49">
        <v>0</v>
      </c>
      <c r="AH988" s="49">
        <v>0</v>
      </c>
      <c r="AI988" s="49">
        <v>0</v>
      </c>
      <c r="AJ988" s="49">
        <v>0</v>
      </c>
      <c r="AK988" s="49">
        <v>0</v>
      </c>
      <c r="AL988" s="49">
        <v>0</v>
      </c>
      <c r="AM988" s="49">
        <v>0</v>
      </c>
      <c r="AN988" s="49">
        <v>0</v>
      </c>
      <c r="AO988" s="49">
        <v>0</v>
      </c>
      <c r="AP988" s="49">
        <v>0</v>
      </c>
      <c r="AQ988" s="47">
        <v>0</v>
      </c>
      <c r="AR988" s="48">
        <v>0</v>
      </c>
      <c r="AT988" s="46">
        <v>0</v>
      </c>
      <c r="AU988" s="45">
        <v>0</v>
      </c>
      <c r="AV988" s="44">
        <v>0</v>
      </c>
      <c r="AW988" s="43">
        <v>0</v>
      </c>
      <c r="AX988" s="42">
        <v>0</v>
      </c>
      <c r="AY988" s="41">
        <v>0</v>
      </c>
      <c r="AZ988" s="40"/>
      <c r="BA988" s="40"/>
      <c r="BB988" s="40"/>
      <c r="BC988" s="40"/>
      <c r="BD988" s="40"/>
      <c r="BE988" s="40"/>
      <c r="BF988" s="39">
        <v>0</v>
      </c>
      <c r="BG988" s="38">
        <v>0</v>
      </c>
      <c r="BK988" s="37"/>
      <c r="BL988" s="37"/>
      <c r="BM988" s="37"/>
      <c r="BN988" s="32"/>
      <c r="BP988" s="36"/>
      <c r="BQ988" s="36"/>
      <c r="BR988" s="36"/>
      <c r="CE988" s="35">
        <f t="shared" si="203"/>
        <v>0</v>
      </c>
      <c r="CF988" s="33">
        <f t="shared" si="204"/>
        <v>0</v>
      </c>
      <c r="CG988" s="34">
        <f t="shared" si="205"/>
        <v>0</v>
      </c>
      <c r="CH988" s="33">
        <f t="shared" si="206"/>
        <v>0</v>
      </c>
    </row>
    <row r="989" spans="1:86" ht="15" customHeight="1" x14ac:dyDescent="0.25">
      <c r="A989" s="87">
        <v>11</v>
      </c>
      <c r="B989" s="89"/>
      <c r="C989" s="88"/>
      <c r="D989" s="87"/>
      <c r="E989" s="86" t="s">
        <v>2397</v>
      </c>
      <c r="F989" s="84">
        <f t="shared" ref="F989:Z989" si="207">SUM(F990,F991,F1008)</f>
        <v>0</v>
      </c>
      <c r="G989" s="84">
        <f t="shared" si="207"/>
        <v>0</v>
      </c>
      <c r="H989" s="84">
        <f t="shared" si="207"/>
        <v>0</v>
      </c>
      <c r="I989" s="84">
        <f t="shared" si="207"/>
        <v>0</v>
      </c>
      <c r="J989" s="84">
        <f t="shared" si="207"/>
        <v>0</v>
      </c>
      <c r="K989" s="84">
        <f t="shared" si="207"/>
        <v>0</v>
      </c>
      <c r="L989" s="84">
        <f t="shared" si="207"/>
        <v>0</v>
      </c>
      <c r="M989" s="84">
        <f t="shared" si="207"/>
        <v>0</v>
      </c>
      <c r="N989" s="84">
        <f t="shared" si="207"/>
        <v>0</v>
      </c>
      <c r="O989" s="84">
        <f t="shared" si="207"/>
        <v>0</v>
      </c>
      <c r="P989" s="84">
        <f t="shared" si="207"/>
        <v>0</v>
      </c>
      <c r="Q989" s="84">
        <f t="shared" si="207"/>
        <v>0</v>
      </c>
      <c r="R989" s="84">
        <f t="shared" si="207"/>
        <v>0</v>
      </c>
      <c r="S989" s="84">
        <f t="shared" si="207"/>
        <v>0</v>
      </c>
      <c r="T989" s="84">
        <f t="shared" si="207"/>
        <v>0</v>
      </c>
      <c r="U989" s="84">
        <f t="shared" si="207"/>
        <v>0</v>
      </c>
      <c r="V989" s="84">
        <f t="shared" si="207"/>
        <v>0</v>
      </c>
      <c r="W989" s="84">
        <f t="shared" si="207"/>
        <v>0</v>
      </c>
      <c r="X989" s="84">
        <f t="shared" si="207"/>
        <v>0</v>
      </c>
      <c r="Y989" s="84">
        <f t="shared" si="207"/>
        <v>0</v>
      </c>
      <c r="Z989" s="84">
        <f t="shared" si="207"/>
        <v>0</v>
      </c>
      <c r="AA989" s="85">
        <v>0</v>
      </c>
      <c r="AB989" s="85">
        <v>0</v>
      </c>
      <c r="AC989" s="85">
        <v>0</v>
      </c>
      <c r="AD989" s="85">
        <v>0</v>
      </c>
      <c r="AE989" s="85">
        <v>0</v>
      </c>
      <c r="AF989" s="85">
        <v>0</v>
      </c>
      <c r="AG989" s="85">
        <v>0</v>
      </c>
      <c r="AH989" s="85">
        <v>0</v>
      </c>
      <c r="AI989" s="85">
        <v>0</v>
      </c>
      <c r="AJ989" s="85">
        <v>0</v>
      </c>
      <c r="AK989" s="85">
        <v>0</v>
      </c>
      <c r="AL989" s="85">
        <v>0</v>
      </c>
      <c r="AM989" s="85">
        <v>0</v>
      </c>
      <c r="AN989" s="85">
        <v>0</v>
      </c>
      <c r="AO989" s="85">
        <v>0</v>
      </c>
      <c r="AP989" s="85">
        <v>0</v>
      </c>
      <c r="AQ989" s="83"/>
      <c r="AR989" s="84">
        <f>SUM(AR990,AR991,AR1008)</f>
        <v>0</v>
      </c>
      <c r="AT989" s="82"/>
      <c r="AU989" s="81"/>
      <c r="AV989" s="80">
        <f>SUM(AV990,AV991,AV1008)</f>
        <v>0</v>
      </c>
      <c r="AW989" s="79"/>
      <c r="AX989" s="78"/>
      <c r="AY989" s="77"/>
      <c r="AZ989" s="55"/>
      <c r="BA989" s="55"/>
      <c r="BB989" s="55"/>
      <c r="BC989" s="55"/>
      <c r="BD989" s="55"/>
      <c r="BE989" s="55"/>
      <c r="BF989" s="39">
        <v>0</v>
      </c>
      <c r="BG989" s="38">
        <v>0</v>
      </c>
      <c r="BK989" s="54"/>
      <c r="BL989" s="54"/>
      <c r="BM989" s="54"/>
      <c r="BN989" s="32"/>
      <c r="BP989" s="36"/>
      <c r="BQ989" s="36"/>
      <c r="BR989" s="36"/>
      <c r="CE989" s="35"/>
      <c r="CF989" s="33"/>
      <c r="CG989" s="34"/>
      <c r="CH989" s="33"/>
    </row>
    <row r="990" spans="1:86" ht="15" customHeight="1" x14ac:dyDescent="0.25">
      <c r="A990" s="74">
        <v>1</v>
      </c>
      <c r="B990" s="76"/>
      <c r="C990" s="75"/>
      <c r="D990" s="74"/>
      <c r="E990" s="64" t="s">
        <v>2396</v>
      </c>
      <c r="F990" s="63"/>
      <c r="G990" s="63"/>
      <c r="H990" s="63"/>
      <c r="I990" s="63"/>
      <c r="J990" s="63"/>
      <c r="K990" s="63"/>
      <c r="L990" s="63"/>
      <c r="M990" s="63"/>
      <c r="N990" s="63"/>
      <c r="O990" s="63"/>
      <c r="P990" s="63"/>
      <c r="Q990" s="63"/>
      <c r="R990" s="63"/>
      <c r="S990" s="63"/>
      <c r="T990" s="63"/>
      <c r="U990" s="63"/>
      <c r="V990" s="63"/>
      <c r="W990" s="63"/>
      <c r="X990" s="63"/>
      <c r="Y990" s="63"/>
      <c r="Z990" s="63"/>
      <c r="AA990" s="67"/>
      <c r="AB990" s="67"/>
      <c r="AC990" s="67"/>
      <c r="AD990" s="67"/>
      <c r="AE990" s="67"/>
      <c r="AF990" s="67"/>
      <c r="AG990" s="67"/>
      <c r="AH990" s="67"/>
      <c r="AI990" s="67"/>
      <c r="AJ990" s="67"/>
      <c r="AK990" s="67"/>
      <c r="AL990" s="67"/>
      <c r="AM990" s="67"/>
      <c r="AN990" s="67"/>
      <c r="AO990" s="67"/>
      <c r="AP990" s="67"/>
      <c r="AQ990" s="62"/>
      <c r="AR990" s="63"/>
      <c r="AT990" s="61"/>
      <c r="AU990" s="60"/>
      <c r="AV990" s="59"/>
      <c r="AW990" s="58"/>
      <c r="AX990" s="57"/>
      <c r="AY990" s="56"/>
      <c r="AZ990" s="55"/>
      <c r="BA990" s="55"/>
      <c r="BB990" s="55"/>
      <c r="BC990" s="55"/>
      <c r="BD990" s="55"/>
      <c r="BE990" s="55"/>
      <c r="BF990" s="39">
        <v>0</v>
      </c>
      <c r="BG990" s="38">
        <v>0</v>
      </c>
      <c r="BK990" s="54"/>
      <c r="BL990" s="54"/>
      <c r="BM990" s="54"/>
      <c r="BN990" s="32"/>
      <c r="BP990" s="36"/>
      <c r="BQ990" s="36"/>
      <c r="BR990" s="36"/>
      <c r="CE990" s="35"/>
      <c r="CF990" s="33"/>
      <c r="CG990" s="34"/>
      <c r="CH990" s="33"/>
    </row>
    <row r="991" spans="1:86" ht="15" customHeight="1" x14ac:dyDescent="0.25">
      <c r="A991" s="65">
        <v>2</v>
      </c>
      <c r="B991" s="73"/>
      <c r="C991" s="66"/>
      <c r="D991" s="65"/>
      <c r="E991" s="72" t="s">
        <v>2395</v>
      </c>
      <c r="F991" s="63">
        <f t="shared" ref="F991:AP991" si="208">SUM(F992,F994,F999,F1007)</f>
        <v>0</v>
      </c>
      <c r="G991" s="63">
        <f t="shared" si="208"/>
        <v>0</v>
      </c>
      <c r="H991" s="63">
        <f t="shared" si="208"/>
        <v>0</v>
      </c>
      <c r="I991" s="63">
        <f t="shared" si="208"/>
        <v>0</v>
      </c>
      <c r="J991" s="63">
        <f t="shared" si="208"/>
        <v>0</v>
      </c>
      <c r="K991" s="63">
        <f t="shared" si="208"/>
        <v>0</v>
      </c>
      <c r="L991" s="63">
        <f t="shared" si="208"/>
        <v>0</v>
      </c>
      <c r="M991" s="63">
        <f t="shared" si="208"/>
        <v>0</v>
      </c>
      <c r="N991" s="63">
        <f t="shared" si="208"/>
        <v>0</v>
      </c>
      <c r="O991" s="63">
        <f t="shared" si="208"/>
        <v>0</v>
      </c>
      <c r="P991" s="63">
        <f t="shared" si="208"/>
        <v>0</v>
      </c>
      <c r="Q991" s="63">
        <f t="shared" si="208"/>
        <v>0</v>
      </c>
      <c r="R991" s="63">
        <f t="shared" si="208"/>
        <v>0</v>
      </c>
      <c r="S991" s="63">
        <f t="shared" si="208"/>
        <v>0</v>
      </c>
      <c r="T991" s="63">
        <f t="shared" si="208"/>
        <v>0</v>
      </c>
      <c r="U991" s="63">
        <f t="shared" si="208"/>
        <v>0</v>
      </c>
      <c r="V991" s="63">
        <f t="shared" si="208"/>
        <v>0</v>
      </c>
      <c r="W991" s="63">
        <f t="shared" si="208"/>
        <v>0</v>
      </c>
      <c r="X991" s="63">
        <f t="shared" si="208"/>
        <v>0</v>
      </c>
      <c r="Y991" s="63">
        <f t="shared" si="208"/>
        <v>0</v>
      </c>
      <c r="Z991" s="63">
        <f t="shared" si="208"/>
        <v>0</v>
      </c>
      <c r="AA991" s="63">
        <f t="shared" si="208"/>
        <v>0</v>
      </c>
      <c r="AB991" s="63">
        <f t="shared" si="208"/>
        <v>0</v>
      </c>
      <c r="AC991" s="63">
        <f t="shared" si="208"/>
        <v>0</v>
      </c>
      <c r="AD991" s="63">
        <f t="shared" si="208"/>
        <v>0</v>
      </c>
      <c r="AE991" s="63">
        <f t="shared" si="208"/>
        <v>0</v>
      </c>
      <c r="AF991" s="63">
        <f t="shared" si="208"/>
        <v>0</v>
      </c>
      <c r="AG991" s="63">
        <f t="shared" si="208"/>
        <v>0</v>
      </c>
      <c r="AH991" s="63">
        <f t="shared" si="208"/>
        <v>0</v>
      </c>
      <c r="AI991" s="63">
        <f t="shared" si="208"/>
        <v>0</v>
      </c>
      <c r="AJ991" s="63">
        <f t="shared" si="208"/>
        <v>0</v>
      </c>
      <c r="AK991" s="63">
        <f t="shared" si="208"/>
        <v>0</v>
      </c>
      <c r="AL991" s="63">
        <f t="shared" si="208"/>
        <v>0</v>
      </c>
      <c r="AM991" s="63">
        <f t="shared" si="208"/>
        <v>0</v>
      </c>
      <c r="AN991" s="63">
        <f t="shared" si="208"/>
        <v>0</v>
      </c>
      <c r="AO991" s="63">
        <f t="shared" si="208"/>
        <v>0</v>
      </c>
      <c r="AP991" s="63">
        <f t="shared" si="208"/>
        <v>0</v>
      </c>
      <c r="AQ991" s="62"/>
      <c r="AR991" s="63">
        <f>SUM(AR992,AR994,AR999,AR1007)</f>
        <v>0</v>
      </c>
      <c r="AT991" s="61"/>
      <c r="AU991" s="60"/>
      <c r="AV991" s="59">
        <f>SUM(AV992,AV994,AV999,AV1007)</f>
        <v>0</v>
      </c>
      <c r="AW991" s="58"/>
      <c r="AX991" s="57"/>
      <c r="AY991" s="56"/>
      <c r="AZ991" s="55"/>
      <c r="BA991" s="55"/>
      <c r="BB991" s="55"/>
      <c r="BC991" s="55"/>
      <c r="BD991" s="55"/>
      <c r="BE991" s="55"/>
      <c r="BF991" s="39">
        <v>0</v>
      </c>
      <c r="BG991" s="38">
        <v>0</v>
      </c>
      <c r="BK991" s="54"/>
      <c r="BL991" s="54"/>
      <c r="BM991" s="54"/>
      <c r="BN991" s="32"/>
      <c r="BP991" s="36"/>
      <c r="BQ991" s="36"/>
      <c r="BR991" s="36"/>
      <c r="CE991" s="35"/>
      <c r="CF991" s="33"/>
      <c r="CG991" s="34"/>
      <c r="CH991" s="33"/>
    </row>
    <row r="992" spans="1:86" ht="15" customHeight="1" x14ac:dyDescent="0.25">
      <c r="A992" s="65">
        <v>2.1</v>
      </c>
      <c r="B992" s="71"/>
      <c r="C992" s="70"/>
      <c r="D992" s="69"/>
      <c r="E992" s="68" t="s">
        <v>2394</v>
      </c>
      <c r="F992" s="63">
        <f t="shared" ref="F992:AP992" si="209">SUM(F993:F993)</f>
        <v>0</v>
      </c>
      <c r="G992" s="63">
        <f t="shared" si="209"/>
        <v>0</v>
      </c>
      <c r="H992" s="63">
        <f t="shared" si="209"/>
        <v>0</v>
      </c>
      <c r="I992" s="63">
        <f t="shared" si="209"/>
        <v>0</v>
      </c>
      <c r="J992" s="63">
        <f t="shared" si="209"/>
        <v>0</v>
      </c>
      <c r="K992" s="63">
        <f t="shared" si="209"/>
        <v>0</v>
      </c>
      <c r="L992" s="63">
        <f t="shared" si="209"/>
        <v>0</v>
      </c>
      <c r="M992" s="63">
        <f t="shared" si="209"/>
        <v>0</v>
      </c>
      <c r="N992" s="63">
        <f t="shared" si="209"/>
        <v>0</v>
      </c>
      <c r="O992" s="63">
        <f t="shared" si="209"/>
        <v>0</v>
      </c>
      <c r="P992" s="63">
        <f t="shared" si="209"/>
        <v>0</v>
      </c>
      <c r="Q992" s="63">
        <f t="shared" si="209"/>
        <v>0</v>
      </c>
      <c r="R992" s="63">
        <f t="shared" si="209"/>
        <v>0</v>
      </c>
      <c r="S992" s="63">
        <f t="shared" si="209"/>
        <v>0</v>
      </c>
      <c r="T992" s="63">
        <f t="shared" si="209"/>
        <v>0</v>
      </c>
      <c r="U992" s="63">
        <f t="shared" si="209"/>
        <v>0</v>
      </c>
      <c r="V992" s="63">
        <f t="shared" si="209"/>
        <v>0</v>
      </c>
      <c r="W992" s="63">
        <f t="shared" si="209"/>
        <v>0</v>
      </c>
      <c r="X992" s="63">
        <f t="shared" si="209"/>
        <v>0</v>
      </c>
      <c r="Y992" s="63">
        <f t="shared" si="209"/>
        <v>0</v>
      </c>
      <c r="Z992" s="63">
        <f t="shared" si="209"/>
        <v>0</v>
      </c>
      <c r="AA992" s="63">
        <f t="shared" si="209"/>
        <v>0</v>
      </c>
      <c r="AB992" s="63">
        <f t="shared" si="209"/>
        <v>0</v>
      </c>
      <c r="AC992" s="63">
        <f t="shared" si="209"/>
        <v>0</v>
      </c>
      <c r="AD992" s="63">
        <f t="shared" si="209"/>
        <v>0</v>
      </c>
      <c r="AE992" s="63">
        <f t="shared" si="209"/>
        <v>0</v>
      </c>
      <c r="AF992" s="63">
        <f t="shared" si="209"/>
        <v>0</v>
      </c>
      <c r="AG992" s="63">
        <f t="shared" si="209"/>
        <v>0</v>
      </c>
      <c r="AH992" s="63">
        <f t="shared" si="209"/>
        <v>0</v>
      </c>
      <c r="AI992" s="63">
        <f t="shared" si="209"/>
        <v>0</v>
      </c>
      <c r="AJ992" s="63">
        <f t="shared" si="209"/>
        <v>0</v>
      </c>
      <c r="AK992" s="63">
        <f t="shared" si="209"/>
        <v>0</v>
      </c>
      <c r="AL992" s="63">
        <f t="shared" si="209"/>
        <v>0</v>
      </c>
      <c r="AM992" s="63">
        <f t="shared" si="209"/>
        <v>0</v>
      </c>
      <c r="AN992" s="63">
        <f t="shared" si="209"/>
        <v>0</v>
      </c>
      <c r="AO992" s="63">
        <f t="shared" si="209"/>
        <v>0</v>
      </c>
      <c r="AP992" s="63">
        <f t="shared" si="209"/>
        <v>0</v>
      </c>
      <c r="AQ992" s="62"/>
      <c r="AR992" s="63">
        <f>SUM(AR993:AR993)</f>
        <v>0</v>
      </c>
      <c r="AT992" s="61"/>
      <c r="AU992" s="60"/>
      <c r="AV992" s="59">
        <f>SUM(AV993:AV993)</f>
        <v>0</v>
      </c>
      <c r="AW992" s="58"/>
      <c r="AX992" s="57"/>
      <c r="AY992" s="56"/>
      <c r="AZ992" s="55"/>
      <c r="BA992" s="55"/>
      <c r="BB992" s="55"/>
      <c r="BC992" s="55"/>
      <c r="BD992" s="55"/>
      <c r="BE992" s="55"/>
      <c r="BF992" s="39">
        <v>0</v>
      </c>
      <c r="BG992" s="38">
        <v>0</v>
      </c>
      <c r="BK992" s="54"/>
      <c r="BL992" s="54"/>
      <c r="BM992" s="54"/>
      <c r="BN992" s="32"/>
      <c r="BP992" s="36"/>
      <c r="BQ992" s="36"/>
      <c r="BR992" s="36"/>
      <c r="CE992" s="35"/>
      <c r="CF992" s="33"/>
      <c r="CG992" s="34"/>
      <c r="CH992" s="33"/>
    </row>
    <row r="993" spans="1:86" ht="15" customHeight="1" x14ac:dyDescent="0.25">
      <c r="A993" s="53">
        <v>0</v>
      </c>
      <c r="B993" s="52">
        <v>0</v>
      </c>
      <c r="C993" s="51">
        <v>0</v>
      </c>
      <c r="D993" s="51">
        <v>0</v>
      </c>
      <c r="E993" s="50">
        <v>0</v>
      </c>
      <c r="F993" s="48">
        <v>0</v>
      </c>
      <c r="G993" s="48">
        <v>0</v>
      </c>
      <c r="H993" s="48">
        <v>0</v>
      </c>
      <c r="I993" s="48">
        <v>0</v>
      </c>
      <c r="J993" s="48">
        <v>0</v>
      </c>
      <c r="K993" s="48">
        <v>0</v>
      </c>
      <c r="L993" s="48">
        <v>0</v>
      </c>
      <c r="M993" s="48">
        <v>0</v>
      </c>
      <c r="N993" s="48">
        <v>0</v>
      </c>
      <c r="O993" s="48">
        <f>SUM(Q993,W993,Y993,AA993)</f>
        <v>0</v>
      </c>
      <c r="P993" s="48">
        <f>SUM(R993,X993,Z993,AB993)</f>
        <v>0</v>
      </c>
      <c r="Q993" s="48">
        <v>0</v>
      </c>
      <c r="R993" s="48">
        <v>0</v>
      </c>
      <c r="S993" s="48">
        <v>0</v>
      </c>
      <c r="T993" s="48">
        <v>0</v>
      </c>
      <c r="U993" s="48">
        <v>0</v>
      </c>
      <c r="V993" s="48">
        <v>0</v>
      </c>
      <c r="W993" s="48">
        <v>0</v>
      </c>
      <c r="X993" s="48">
        <v>0</v>
      </c>
      <c r="Y993" s="48">
        <v>0</v>
      </c>
      <c r="Z993" s="48">
        <v>0</v>
      </c>
      <c r="AA993" s="49">
        <f>SUM(AC993,AD993,AE993,AF993,AG993,AI993,AK993,AM993,AN993,AP993)</f>
        <v>0</v>
      </c>
      <c r="AB993" s="49">
        <f>SUM(AC993,AD993,AE993,AF993,AH993,AJ993,AL993,AM993,AO993,AP993)</f>
        <v>0</v>
      </c>
      <c r="AC993" s="49">
        <v>0</v>
      </c>
      <c r="AD993" s="49">
        <v>0</v>
      </c>
      <c r="AE993" s="49">
        <v>0</v>
      </c>
      <c r="AF993" s="49">
        <v>0</v>
      </c>
      <c r="AG993" s="49">
        <v>0</v>
      </c>
      <c r="AH993" s="49">
        <v>0</v>
      </c>
      <c r="AI993" s="49">
        <v>0</v>
      </c>
      <c r="AJ993" s="49">
        <v>0</v>
      </c>
      <c r="AK993" s="49">
        <v>0</v>
      </c>
      <c r="AL993" s="49">
        <v>0</v>
      </c>
      <c r="AM993" s="49">
        <v>0</v>
      </c>
      <c r="AN993" s="49">
        <v>0</v>
      </c>
      <c r="AO993" s="49">
        <v>0</v>
      </c>
      <c r="AP993" s="49">
        <v>0</v>
      </c>
      <c r="AQ993" s="47">
        <v>0</v>
      </c>
      <c r="AR993" s="48">
        <v>0</v>
      </c>
      <c r="AT993" s="46">
        <v>0</v>
      </c>
      <c r="AU993" s="45">
        <v>0</v>
      </c>
      <c r="AV993" s="44">
        <v>0</v>
      </c>
      <c r="AW993" s="43">
        <v>0</v>
      </c>
      <c r="AX993" s="42">
        <v>0</v>
      </c>
      <c r="AY993" s="41">
        <v>0</v>
      </c>
      <c r="AZ993" s="40"/>
      <c r="BA993" s="40"/>
      <c r="BB993" s="40"/>
      <c r="BC993" s="40"/>
      <c r="BD993" s="40"/>
      <c r="BE993" s="40"/>
      <c r="BF993" s="39">
        <v>0</v>
      </c>
      <c r="BG993" s="38">
        <v>0</v>
      </c>
      <c r="BK993" s="37"/>
      <c r="BL993" s="37"/>
      <c r="BM993" s="37"/>
      <c r="BN993" s="32"/>
      <c r="BP993" s="36"/>
      <c r="BQ993" s="36"/>
      <c r="BR993" s="36"/>
      <c r="CE993" s="35">
        <f>R993-T993-V993</f>
        <v>0</v>
      </c>
      <c r="CF993" s="33">
        <f>IF(CE993&gt;0.000001,T993,0)</f>
        <v>0</v>
      </c>
      <c r="CG993" s="34">
        <f>V993</f>
        <v>0</v>
      </c>
      <c r="CH993" s="33">
        <f>IF(CE993&gt;0.000001,0,T993)</f>
        <v>0</v>
      </c>
    </row>
    <row r="994" spans="1:86" ht="15" customHeight="1" x14ac:dyDescent="0.25">
      <c r="A994" s="65" t="s">
        <v>2393</v>
      </c>
      <c r="B994" s="71"/>
      <c r="C994" s="70"/>
      <c r="D994" s="69"/>
      <c r="E994" s="68" t="s">
        <v>2392</v>
      </c>
      <c r="F994" s="63">
        <f t="shared" ref="F994:AP994" si="210">SUM(F995:F998)</f>
        <v>0</v>
      </c>
      <c r="G994" s="63">
        <f t="shared" si="210"/>
        <v>0</v>
      </c>
      <c r="H994" s="63">
        <f t="shared" si="210"/>
        <v>0</v>
      </c>
      <c r="I994" s="63">
        <f t="shared" si="210"/>
        <v>0</v>
      </c>
      <c r="J994" s="63">
        <f t="shared" si="210"/>
        <v>0</v>
      </c>
      <c r="K994" s="63">
        <f t="shared" si="210"/>
        <v>0</v>
      </c>
      <c r="L994" s="63">
        <f t="shared" si="210"/>
        <v>0</v>
      </c>
      <c r="M994" s="63">
        <f t="shared" si="210"/>
        <v>0</v>
      </c>
      <c r="N994" s="63">
        <f t="shared" si="210"/>
        <v>0</v>
      </c>
      <c r="O994" s="63">
        <f t="shared" si="210"/>
        <v>0</v>
      </c>
      <c r="P994" s="63">
        <f t="shared" si="210"/>
        <v>0</v>
      </c>
      <c r="Q994" s="63">
        <f t="shared" si="210"/>
        <v>0</v>
      </c>
      <c r="R994" s="63">
        <f t="shared" si="210"/>
        <v>0</v>
      </c>
      <c r="S994" s="63">
        <f t="shared" si="210"/>
        <v>0</v>
      </c>
      <c r="T994" s="63">
        <f t="shared" si="210"/>
        <v>0</v>
      </c>
      <c r="U994" s="63">
        <f t="shared" si="210"/>
        <v>0</v>
      </c>
      <c r="V994" s="63">
        <f t="shared" si="210"/>
        <v>0</v>
      </c>
      <c r="W994" s="63">
        <f t="shared" si="210"/>
        <v>0</v>
      </c>
      <c r="X994" s="63">
        <f t="shared" si="210"/>
        <v>0</v>
      </c>
      <c r="Y994" s="63">
        <f t="shared" si="210"/>
        <v>0</v>
      </c>
      <c r="Z994" s="63">
        <f t="shared" si="210"/>
        <v>0</v>
      </c>
      <c r="AA994" s="63">
        <f t="shared" si="210"/>
        <v>0</v>
      </c>
      <c r="AB994" s="63">
        <f t="shared" si="210"/>
        <v>0</v>
      </c>
      <c r="AC994" s="63">
        <f t="shared" si="210"/>
        <v>0</v>
      </c>
      <c r="AD994" s="63">
        <f t="shared" si="210"/>
        <v>0</v>
      </c>
      <c r="AE994" s="63">
        <f t="shared" si="210"/>
        <v>0</v>
      </c>
      <c r="AF994" s="63">
        <f t="shared" si="210"/>
        <v>0</v>
      </c>
      <c r="AG994" s="63">
        <f t="shared" si="210"/>
        <v>0</v>
      </c>
      <c r="AH994" s="63">
        <f t="shared" si="210"/>
        <v>0</v>
      </c>
      <c r="AI994" s="63">
        <f t="shared" si="210"/>
        <v>0</v>
      </c>
      <c r="AJ994" s="63">
        <f t="shared" si="210"/>
        <v>0</v>
      </c>
      <c r="AK994" s="63">
        <f t="shared" si="210"/>
        <v>0</v>
      </c>
      <c r="AL994" s="63">
        <f t="shared" si="210"/>
        <v>0</v>
      </c>
      <c r="AM994" s="63">
        <f t="shared" si="210"/>
        <v>0</v>
      </c>
      <c r="AN994" s="63">
        <f t="shared" si="210"/>
        <v>0</v>
      </c>
      <c r="AO994" s="63">
        <f t="shared" si="210"/>
        <v>0</v>
      </c>
      <c r="AP994" s="63">
        <f t="shared" si="210"/>
        <v>0</v>
      </c>
      <c r="AQ994" s="62"/>
      <c r="AR994" s="63">
        <f>SUM(AR995:AR998)</f>
        <v>0</v>
      </c>
      <c r="AT994" s="61"/>
      <c r="AU994" s="60"/>
      <c r="AV994" s="59">
        <f>SUM(AV995:AV998)</f>
        <v>0</v>
      </c>
      <c r="AW994" s="58"/>
      <c r="AX994" s="57"/>
      <c r="AY994" s="56"/>
      <c r="AZ994" s="55"/>
      <c r="BA994" s="55"/>
      <c r="BB994" s="55"/>
      <c r="BC994" s="55"/>
      <c r="BD994" s="55"/>
      <c r="BE994" s="55"/>
      <c r="BF994" s="39">
        <v>0</v>
      </c>
      <c r="BG994" s="38">
        <v>0</v>
      </c>
      <c r="BK994" s="54"/>
      <c r="BL994" s="54"/>
      <c r="BM994" s="54"/>
      <c r="BN994" s="32"/>
      <c r="BP994" s="36"/>
      <c r="BQ994" s="36"/>
      <c r="BR994" s="36"/>
      <c r="CE994" s="35"/>
      <c r="CF994" s="33"/>
      <c r="CG994" s="34"/>
      <c r="CH994" s="33"/>
    </row>
    <row r="995" spans="1:86" ht="15" customHeight="1" x14ac:dyDescent="0.25">
      <c r="A995" s="53">
        <v>0</v>
      </c>
      <c r="B995" s="52">
        <v>0</v>
      </c>
      <c r="C995" s="51">
        <v>0</v>
      </c>
      <c r="D995" s="51">
        <v>0</v>
      </c>
      <c r="E995" s="50">
        <v>0</v>
      </c>
      <c r="F995" s="48">
        <v>0</v>
      </c>
      <c r="G995" s="48">
        <v>0</v>
      </c>
      <c r="H995" s="48">
        <v>0</v>
      </c>
      <c r="I995" s="48">
        <v>0</v>
      </c>
      <c r="J995" s="48">
        <v>0</v>
      </c>
      <c r="K995" s="48">
        <v>0</v>
      </c>
      <c r="L995" s="48">
        <v>0</v>
      </c>
      <c r="M995" s="48">
        <v>0</v>
      </c>
      <c r="N995" s="48">
        <v>0</v>
      </c>
      <c r="O995" s="48">
        <f t="shared" ref="O995:P998" si="211">SUM(Q995,W995,Y995,AA995)</f>
        <v>0</v>
      </c>
      <c r="P995" s="48">
        <f t="shared" si="211"/>
        <v>0</v>
      </c>
      <c r="Q995" s="48">
        <v>0</v>
      </c>
      <c r="R995" s="48">
        <v>0</v>
      </c>
      <c r="S995" s="48">
        <v>0</v>
      </c>
      <c r="T995" s="48">
        <v>0</v>
      </c>
      <c r="U995" s="48">
        <v>0</v>
      </c>
      <c r="V995" s="48">
        <v>0</v>
      </c>
      <c r="W995" s="48">
        <v>0</v>
      </c>
      <c r="X995" s="48">
        <v>0</v>
      </c>
      <c r="Y995" s="48">
        <v>0</v>
      </c>
      <c r="Z995" s="48">
        <v>0</v>
      </c>
      <c r="AA995" s="49">
        <f>SUM(AC995,AD995,AE995,AF995,AG995,AI995,AK995,AM995,AN995,AP995)</f>
        <v>0</v>
      </c>
      <c r="AB995" s="49">
        <f>SUM(AC995,AD995,AE995,AF995,AH995,AJ995,AL995,AM995,AO995,AP995)</f>
        <v>0</v>
      </c>
      <c r="AC995" s="49">
        <v>0</v>
      </c>
      <c r="AD995" s="49">
        <v>0</v>
      </c>
      <c r="AE995" s="49">
        <v>0</v>
      </c>
      <c r="AF995" s="49">
        <v>0</v>
      </c>
      <c r="AG995" s="49">
        <v>0</v>
      </c>
      <c r="AH995" s="49">
        <v>0</v>
      </c>
      <c r="AI995" s="49">
        <v>0</v>
      </c>
      <c r="AJ995" s="49">
        <v>0</v>
      </c>
      <c r="AK995" s="49">
        <v>0</v>
      </c>
      <c r="AL995" s="49">
        <v>0</v>
      </c>
      <c r="AM995" s="49">
        <v>0</v>
      </c>
      <c r="AN995" s="49">
        <v>0</v>
      </c>
      <c r="AO995" s="49">
        <v>0</v>
      </c>
      <c r="AP995" s="49">
        <v>0</v>
      </c>
      <c r="AQ995" s="47">
        <v>0</v>
      </c>
      <c r="AR995" s="48">
        <v>0</v>
      </c>
      <c r="AT995" s="46">
        <v>0</v>
      </c>
      <c r="AU995" s="45">
        <v>0</v>
      </c>
      <c r="AV995" s="44">
        <v>0</v>
      </c>
      <c r="AW995" s="43">
        <v>0</v>
      </c>
      <c r="AX995" s="42">
        <v>0</v>
      </c>
      <c r="AY995" s="41">
        <v>0</v>
      </c>
      <c r="AZ995" s="40"/>
      <c r="BA995" s="40"/>
      <c r="BB995" s="40"/>
      <c r="BC995" s="40"/>
      <c r="BD995" s="40"/>
      <c r="BE995" s="40"/>
      <c r="BF995" s="39">
        <v>0</v>
      </c>
      <c r="BG995" s="38">
        <v>0</v>
      </c>
      <c r="BK995" s="37"/>
      <c r="BL995" s="37"/>
      <c r="BM995" s="37"/>
      <c r="BN995" s="32"/>
      <c r="BP995" s="36"/>
      <c r="BQ995" s="36"/>
      <c r="BR995" s="36"/>
      <c r="CE995" s="35">
        <f>R995-T995-V995</f>
        <v>0</v>
      </c>
      <c r="CF995" s="33">
        <f>IF(CE995&gt;0.000001,T995,0)</f>
        <v>0</v>
      </c>
      <c r="CG995" s="34">
        <f>V995</f>
        <v>0</v>
      </c>
      <c r="CH995" s="33">
        <f>IF(CE995&gt;0.000001,0,T995)</f>
        <v>0</v>
      </c>
    </row>
    <row r="996" spans="1:86" ht="15" customHeight="1" x14ac:dyDescent="0.25">
      <c r="A996" s="53">
        <v>0</v>
      </c>
      <c r="B996" s="52">
        <v>0</v>
      </c>
      <c r="C996" s="51">
        <v>0</v>
      </c>
      <c r="D996" s="51">
        <v>0</v>
      </c>
      <c r="E996" s="50">
        <v>0</v>
      </c>
      <c r="F996" s="48">
        <v>0</v>
      </c>
      <c r="G996" s="48">
        <v>0</v>
      </c>
      <c r="H996" s="48">
        <v>0</v>
      </c>
      <c r="I996" s="48">
        <v>0</v>
      </c>
      <c r="J996" s="48">
        <v>0</v>
      </c>
      <c r="K996" s="48">
        <v>0</v>
      </c>
      <c r="L996" s="48">
        <v>0</v>
      </c>
      <c r="M996" s="48">
        <v>0</v>
      </c>
      <c r="N996" s="48">
        <v>0</v>
      </c>
      <c r="O996" s="48">
        <f t="shared" si="211"/>
        <v>0</v>
      </c>
      <c r="P996" s="48">
        <f t="shared" si="211"/>
        <v>0</v>
      </c>
      <c r="Q996" s="48">
        <v>0</v>
      </c>
      <c r="R996" s="48">
        <v>0</v>
      </c>
      <c r="S996" s="48">
        <v>0</v>
      </c>
      <c r="T996" s="48">
        <v>0</v>
      </c>
      <c r="U996" s="48">
        <v>0</v>
      </c>
      <c r="V996" s="48">
        <v>0</v>
      </c>
      <c r="W996" s="48">
        <v>0</v>
      </c>
      <c r="X996" s="48">
        <v>0</v>
      </c>
      <c r="Y996" s="48">
        <v>0</v>
      </c>
      <c r="Z996" s="48">
        <v>0</v>
      </c>
      <c r="AA996" s="49">
        <f>SUM(AC996,AD996,AE996,AF996,AG996,AI996,AK996,AM996,AN996,AP996)</f>
        <v>0</v>
      </c>
      <c r="AB996" s="49">
        <f>SUM(AC996,AD996,AE996,AF996,AH996,AJ996,AL996,AM996,AO996,AP996)</f>
        <v>0</v>
      </c>
      <c r="AC996" s="49">
        <v>0</v>
      </c>
      <c r="AD996" s="49">
        <v>0</v>
      </c>
      <c r="AE996" s="49">
        <v>0</v>
      </c>
      <c r="AF996" s="49">
        <v>0</v>
      </c>
      <c r="AG996" s="49">
        <v>0</v>
      </c>
      <c r="AH996" s="49">
        <v>0</v>
      </c>
      <c r="AI996" s="49">
        <v>0</v>
      </c>
      <c r="AJ996" s="49">
        <v>0</v>
      </c>
      <c r="AK996" s="49">
        <v>0</v>
      </c>
      <c r="AL996" s="49">
        <v>0</v>
      </c>
      <c r="AM996" s="49">
        <v>0</v>
      </c>
      <c r="AN996" s="49">
        <v>0</v>
      </c>
      <c r="AO996" s="49">
        <v>0</v>
      </c>
      <c r="AP996" s="49">
        <v>0</v>
      </c>
      <c r="AQ996" s="47">
        <v>0</v>
      </c>
      <c r="AR996" s="48">
        <v>0</v>
      </c>
      <c r="AT996" s="46">
        <v>0</v>
      </c>
      <c r="AU996" s="45">
        <v>0</v>
      </c>
      <c r="AV996" s="44">
        <v>0</v>
      </c>
      <c r="AW996" s="43">
        <v>0</v>
      </c>
      <c r="AX996" s="42">
        <v>0</v>
      </c>
      <c r="AY996" s="41">
        <v>0</v>
      </c>
      <c r="AZ996" s="40"/>
      <c r="BA996" s="40"/>
      <c r="BB996" s="40"/>
      <c r="BC996" s="40"/>
      <c r="BD996" s="40"/>
      <c r="BE996" s="40"/>
      <c r="BF996" s="39">
        <v>0</v>
      </c>
      <c r="BG996" s="38">
        <v>0</v>
      </c>
      <c r="BK996" s="37"/>
      <c r="BL996" s="37"/>
      <c r="BM996" s="37"/>
      <c r="BN996" s="32"/>
      <c r="BP996" s="36"/>
      <c r="BQ996" s="36"/>
      <c r="BR996" s="36"/>
      <c r="CE996" s="35">
        <f>R996-T996-V996</f>
        <v>0</v>
      </c>
      <c r="CF996" s="33">
        <f>IF(CE996&gt;0.000001,T996,0)</f>
        <v>0</v>
      </c>
      <c r="CG996" s="34">
        <f>V996</f>
        <v>0</v>
      </c>
      <c r="CH996" s="33">
        <f>IF(CE996&gt;0.000001,0,T996)</f>
        <v>0</v>
      </c>
    </row>
    <row r="997" spans="1:86" ht="15" customHeight="1" x14ac:dyDescent="0.25">
      <c r="A997" s="53">
        <v>0</v>
      </c>
      <c r="B997" s="52">
        <v>0</v>
      </c>
      <c r="C997" s="51">
        <v>0</v>
      </c>
      <c r="D997" s="51">
        <v>0</v>
      </c>
      <c r="E997" s="50">
        <v>0</v>
      </c>
      <c r="F997" s="48">
        <v>0</v>
      </c>
      <c r="G997" s="48">
        <v>0</v>
      </c>
      <c r="H997" s="48">
        <v>0</v>
      </c>
      <c r="I997" s="48">
        <v>0</v>
      </c>
      <c r="J997" s="48">
        <v>0</v>
      </c>
      <c r="K997" s="48">
        <v>0</v>
      </c>
      <c r="L997" s="48">
        <v>0</v>
      </c>
      <c r="M997" s="48">
        <v>0</v>
      </c>
      <c r="N997" s="48">
        <v>0</v>
      </c>
      <c r="O997" s="48">
        <f t="shared" si="211"/>
        <v>0</v>
      </c>
      <c r="P997" s="48">
        <f t="shared" si="211"/>
        <v>0</v>
      </c>
      <c r="Q997" s="48">
        <v>0</v>
      </c>
      <c r="R997" s="48">
        <v>0</v>
      </c>
      <c r="S997" s="48">
        <v>0</v>
      </c>
      <c r="T997" s="48">
        <v>0</v>
      </c>
      <c r="U997" s="48">
        <v>0</v>
      </c>
      <c r="V997" s="48">
        <v>0</v>
      </c>
      <c r="W997" s="48">
        <v>0</v>
      </c>
      <c r="X997" s="48">
        <v>0</v>
      </c>
      <c r="Y997" s="48">
        <v>0</v>
      </c>
      <c r="Z997" s="48">
        <v>0</v>
      </c>
      <c r="AA997" s="49">
        <f>SUM(AC997,AD997,AE997,AF997,AG997,AI997,AK997,AM997,AN997,AP997)</f>
        <v>0</v>
      </c>
      <c r="AB997" s="49">
        <f>SUM(AC997,AD997,AE997,AF997,AH997,AJ997,AL997,AM997,AO997,AP997)</f>
        <v>0</v>
      </c>
      <c r="AC997" s="49">
        <v>0</v>
      </c>
      <c r="AD997" s="49">
        <v>0</v>
      </c>
      <c r="AE997" s="49">
        <v>0</v>
      </c>
      <c r="AF997" s="49">
        <v>0</v>
      </c>
      <c r="AG997" s="49">
        <v>0</v>
      </c>
      <c r="AH997" s="49">
        <v>0</v>
      </c>
      <c r="AI997" s="49">
        <v>0</v>
      </c>
      <c r="AJ997" s="49">
        <v>0</v>
      </c>
      <c r="AK997" s="49">
        <v>0</v>
      </c>
      <c r="AL997" s="49">
        <v>0</v>
      </c>
      <c r="AM997" s="49">
        <v>0</v>
      </c>
      <c r="AN997" s="49">
        <v>0</v>
      </c>
      <c r="AO997" s="49">
        <v>0</v>
      </c>
      <c r="AP997" s="49">
        <v>0</v>
      </c>
      <c r="AQ997" s="47">
        <v>0</v>
      </c>
      <c r="AR997" s="48">
        <v>0</v>
      </c>
      <c r="AT997" s="46">
        <v>0</v>
      </c>
      <c r="AU997" s="45">
        <v>0</v>
      </c>
      <c r="AV997" s="44">
        <v>0</v>
      </c>
      <c r="AW997" s="43">
        <v>0</v>
      </c>
      <c r="AX997" s="42">
        <v>0</v>
      </c>
      <c r="AY997" s="41">
        <v>0</v>
      </c>
      <c r="AZ997" s="40"/>
      <c r="BA997" s="40"/>
      <c r="BB997" s="40"/>
      <c r="BC997" s="40"/>
      <c r="BD997" s="40"/>
      <c r="BE997" s="40"/>
      <c r="BF997" s="39">
        <v>0</v>
      </c>
      <c r="BG997" s="38">
        <v>0</v>
      </c>
      <c r="BK997" s="37"/>
      <c r="BL997" s="37"/>
      <c r="BM997" s="37"/>
      <c r="BN997" s="32"/>
      <c r="BP997" s="36"/>
      <c r="BQ997" s="36"/>
      <c r="BR997" s="36"/>
      <c r="CE997" s="35">
        <f>R997-T997-V997</f>
        <v>0</v>
      </c>
      <c r="CF997" s="33">
        <f>IF(CE997&gt;0.000001,T997,0)</f>
        <v>0</v>
      </c>
      <c r="CG997" s="34">
        <f>V997</f>
        <v>0</v>
      </c>
      <c r="CH997" s="33">
        <f>IF(CE997&gt;0.000001,0,T997)</f>
        <v>0</v>
      </c>
    </row>
    <row r="998" spans="1:86" ht="15" customHeight="1" x14ac:dyDescent="0.25">
      <c r="A998" s="53">
        <v>0</v>
      </c>
      <c r="B998" s="52">
        <v>0</v>
      </c>
      <c r="C998" s="51">
        <v>0</v>
      </c>
      <c r="D998" s="51">
        <v>0</v>
      </c>
      <c r="E998" s="50">
        <v>0</v>
      </c>
      <c r="F998" s="48">
        <v>0</v>
      </c>
      <c r="G998" s="48">
        <v>0</v>
      </c>
      <c r="H998" s="48">
        <v>0</v>
      </c>
      <c r="I998" s="48">
        <v>0</v>
      </c>
      <c r="J998" s="48">
        <v>0</v>
      </c>
      <c r="K998" s="48">
        <v>0</v>
      </c>
      <c r="L998" s="48">
        <v>0</v>
      </c>
      <c r="M998" s="48">
        <v>0</v>
      </c>
      <c r="N998" s="48">
        <v>0</v>
      </c>
      <c r="O998" s="48">
        <f t="shared" si="211"/>
        <v>0</v>
      </c>
      <c r="P998" s="48">
        <f t="shared" si="211"/>
        <v>0</v>
      </c>
      <c r="Q998" s="48">
        <v>0</v>
      </c>
      <c r="R998" s="48">
        <v>0</v>
      </c>
      <c r="S998" s="48">
        <v>0</v>
      </c>
      <c r="T998" s="48">
        <v>0</v>
      </c>
      <c r="U998" s="48">
        <v>0</v>
      </c>
      <c r="V998" s="48">
        <v>0</v>
      </c>
      <c r="W998" s="48">
        <v>0</v>
      </c>
      <c r="X998" s="48">
        <v>0</v>
      </c>
      <c r="Y998" s="48">
        <v>0</v>
      </c>
      <c r="Z998" s="48">
        <v>0</v>
      </c>
      <c r="AA998" s="49">
        <f>SUM(AC998,AD998,AE998,AF998,AG998,AI998,AK998,AM998,AN998,AP998)</f>
        <v>0</v>
      </c>
      <c r="AB998" s="49">
        <f>SUM(AC998,AD998,AE998,AF998,AH998,AJ998,AL998,AM998,AO998,AP998)</f>
        <v>0</v>
      </c>
      <c r="AC998" s="49">
        <v>0</v>
      </c>
      <c r="AD998" s="49">
        <v>0</v>
      </c>
      <c r="AE998" s="49">
        <v>0</v>
      </c>
      <c r="AF998" s="49">
        <v>0</v>
      </c>
      <c r="AG998" s="49">
        <v>0</v>
      </c>
      <c r="AH998" s="49">
        <v>0</v>
      </c>
      <c r="AI998" s="49">
        <v>0</v>
      </c>
      <c r="AJ998" s="49">
        <v>0</v>
      </c>
      <c r="AK998" s="49">
        <v>0</v>
      </c>
      <c r="AL998" s="49">
        <v>0</v>
      </c>
      <c r="AM998" s="49">
        <v>0</v>
      </c>
      <c r="AN998" s="49">
        <v>0</v>
      </c>
      <c r="AO998" s="49">
        <v>0</v>
      </c>
      <c r="AP998" s="49">
        <v>0</v>
      </c>
      <c r="AQ998" s="47">
        <v>0</v>
      </c>
      <c r="AR998" s="48">
        <v>0</v>
      </c>
      <c r="AT998" s="46">
        <v>0</v>
      </c>
      <c r="AU998" s="45">
        <v>0</v>
      </c>
      <c r="AV998" s="44">
        <v>0</v>
      </c>
      <c r="AW998" s="43">
        <v>0</v>
      </c>
      <c r="AX998" s="42">
        <v>0</v>
      </c>
      <c r="AY998" s="41">
        <v>0</v>
      </c>
      <c r="AZ998" s="40"/>
      <c r="BA998" s="40"/>
      <c r="BB998" s="40"/>
      <c r="BC998" s="40"/>
      <c r="BD998" s="40"/>
      <c r="BE998" s="40"/>
      <c r="BF998" s="39">
        <v>0</v>
      </c>
      <c r="BG998" s="38">
        <v>0</v>
      </c>
      <c r="BK998" s="37"/>
      <c r="BL998" s="37"/>
      <c r="BM998" s="37"/>
      <c r="BN998" s="32"/>
      <c r="BP998" s="36"/>
      <c r="BQ998" s="36"/>
      <c r="BR998" s="36"/>
      <c r="CE998" s="35">
        <f>R998-T998-V998</f>
        <v>0</v>
      </c>
      <c r="CF998" s="33">
        <f>IF(CE998&gt;0.000001,T998,0)</f>
        <v>0</v>
      </c>
      <c r="CG998" s="34">
        <f>V998</f>
        <v>0</v>
      </c>
      <c r="CH998" s="33">
        <f>IF(CE998&gt;0.000001,0,T998)</f>
        <v>0</v>
      </c>
    </row>
    <row r="999" spans="1:86" ht="15" customHeight="1" x14ac:dyDescent="0.25">
      <c r="A999" s="65" t="s">
        <v>2391</v>
      </c>
      <c r="B999" s="71"/>
      <c r="C999" s="70"/>
      <c r="D999" s="69"/>
      <c r="E999" s="68" t="s">
        <v>2390</v>
      </c>
      <c r="F999" s="63">
        <f t="shared" ref="F999:AP999" si="212">SUM(F1000:F1006)</f>
        <v>0</v>
      </c>
      <c r="G999" s="63">
        <f t="shared" si="212"/>
        <v>0</v>
      </c>
      <c r="H999" s="63">
        <f t="shared" si="212"/>
        <v>0</v>
      </c>
      <c r="I999" s="63">
        <f t="shared" si="212"/>
        <v>0</v>
      </c>
      <c r="J999" s="63">
        <f t="shared" si="212"/>
        <v>0</v>
      </c>
      <c r="K999" s="63">
        <f t="shared" si="212"/>
        <v>0</v>
      </c>
      <c r="L999" s="63">
        <f t="shared" si="212"/>
        <v>0</v>
      </c>
      <c r="M999" s="63">
        <f t="shared" si="212"/>
        <v>0</v>
      </c>
      <c r="N999" s="63">
        <f t="shared" si="212"/>
        <v>0</v>
      </c>
      <c r="O999" s="63">
        <f t="shared" si="212"/>
        <v>0</v>
      </c>
      <c r="P999" s="63">
        <f t="shared" si="212"/>
        <v>0</v>
      </c>
      <c r="Q999" s="63">
        <f t="shared" si="212"/>
        <v>0</v>
      </c>
      <c r="R999" s="63">
        <f t="shared" si="212"/>
        <v>0</v>
      </c>
      <c r="S999" s="63">
        <f t="shared" si="212"/>
        <v>0</v>
      </c>
      <c r="T999" s="63">
        <f t="shared" si="212"/>
        <v>0</v>
      </c>
      <c r="U999" s="63">
        <f t="shared" si="212"/>
        <v>0</v>
      </c>
      <c r="V999" s="63">
        <f t="shared" si="212"/>
        <v>0</v>
      </c>
      <c r="W999" s="63">
        <f t="shared" si="212"/>
        <v>0</v>
      </c>
      <c r="X999" s="63">
        <f t="shared" si="212"/>
        <v>0</v>
      </c>
      <c r="Y999" s="63">
        <f t="shared" si="212"/>
        <v>0</v>
      </c>
      <c r="Z999" s="63">
        <f t="shared" si="212"/>
        <v>0</v>
      </c>
      <c r="AA999" s="63">
        <f t="shared" si="212"/>
        <v>0</v>
      </c>
      <c r="AB999" s="63">
        <f t="shared" si="212"/>
        <v>0</v>
      </c>
      <c r="AC999" s="63">
        <f t="shared" si="212"/>
        <v>0</v>
      </c>
      <c r="AD999" s="63">
        <f t="shared" si="212"/>
        <v>0</v>
      </c>
      <c r="AE999" s="63">
        <f t="shared" si="212"/>
        <v>0</v>
      </c>
      <c r="AF999" s="63">
        <f t="shared" si="212"/>
        <v>0</v>
      </c>
      <c r="AG999" s="63">
        <f t="shared" si="212"/>
        <v>0</v>
      </c>
      <c r="AH999" s="63">
        <f t="shared" si="212"/>
        <v>0</v>
      </c>
      <c r="AI999" s="63">
        <f t="shared" si="212"/>
        <v>0</v>
      </c>
      <c r="AJ999" s="63">
        <f t="shared" si="212"/>
        <v>0</v>
      </c>
      <c r="AK999" s="63">
        <f t="shared" si="212"/>
        <v>0</v>
      </c>
      <c r="AL999" s="63">
        <f t="shared" si="212"/>
        <v>0</v>
      </c>
      <c r="AM999" s="63">
        <f t="shared" si="212"/>
        <v>0</v>
      </c>
      <c r="AN999" s="63">
        <f t="shared" si="212"/>
        <v>0</v>
      </c>
      <c r="AO999" s="63">
        <f t="shared" si="212"/>
        <v>0</v>
      </c>
      <c r="AP999" s="63">
        <f t="shared" si="212"/>
        <v>0</v>
      </c>
      <c r="AQ999" s="62"/>
      <c r="AR999" s="63">
        <f>SUM(AR1000:AR1006)</f>
        <v>0</v>
      </c>
      <c r="AT999" s="61"/>
      <c r="AU999" s="60"/>
      <c r="AV999" s="59">
        <f>SUM(AV1000:AV1006)</f>
        <v>0</v>
      </c>
      <c r="AW999" s="58"/>
      <c r="AX999" s="57"/>
      <c r="AY999" s="56"/>
      <c r="AZ999" s="55"/>
      <c r="BA999" s="55"/>
      <c r="BB999" s="55"/>
      <c r="BC999" s="55"/>
      <c r="BD999" s="55"/>
      <c r="BE999" s="55"/>
      <c r="BF999" s="39">
        <v>0</v>
      </c>
      <c r="BG999" s="38">
        <v>0</v>
      </c>
      <c r="BK999" s="54"/>
      <c r="BL999" s="54"/>
      <c r="BM999" s="54"/>
      <c r="BN999" s="32"/>
      <c r="BP999" s="36"/>
      <c r="BQ999" s="36"/>
      <c r="BR999" s="36"/>
      <c r="CE999" s="35"/>
      <c r="CF999" s="33"/>
      <c r="CG999" s="34"/>
      <c r="CH999" s="33"/>
    </row>
    <row r="1000" spans="1:86" ht="15" customHeight="1" x14ac:dyDescent="0.25">
      <c r="A1000" s="53">
        <v>0</v>
      </c>
      <c r="B1000" s="52">
        <v>0</v>
      </c>
      <c r="C1000" s="51">
        <v>0</v>
      </c>
      <c r="D1000" s="51">
        <v>0</v>
      </c>
      <c r="E1000" s="50">
        <v>0</v>
      </c>
      <c r="F1000" s="48">
        <v>0</v>
      </c>
      <c r="G1000" s="48">
        <v>0</v>
      </c>
      <c r="H1000" s="48">
        <v>0</v>
      </c>
      <c r="I1000" s="48">
        <v>0</v>
      </c>
      <c r="J1000" s="48">
        <v>0</v>
      </c>
      <c r="K1000" s="48">
        <v>0</v>
      </c>
      <c r="L1000" s="48">
        <v>0</v>
      </c>
      <c r="M1000" s="48">
        <v>0</v>
      </c>
      <c r="N1000" s="48">
        <v>0</v>
      </c>
      <c r="O1000" s="48">
        <f t="shared" ref="O1000:P1006" si="213">SUM(Q1000,W1000,Y1000,AA1000)</f>
        <v>0</v>
      </c>
      <c r="P1000" s="48">
        <f t="shared" si="213"/>
        <v>0</v>
      </c>
      <c r="Q1000" s="48">
        <v>0</v>
      </c>
      <c r="R1000" s="48">
        <v>0</v>
      </c>
      <c r="S1000" s="48">
        <v>0</v>
      </c>
      <c r="T1000" s="48">
        <v>0</v>
      </c>
      <c r="U1000" s="48">
        <v>0</v>
      </c>
      <c r="V1000" s="48">
        <v>0</v>
      </c>
      <c r="W1000" s="48">
        <v>0</v>
      </c>
      <c r="X1000" s="48">
        <v>0</v>
      </c>
      <c r="Y1000" s="48">
        <v>0</v>
      </c>
      <c r="Z1000" s="48">
        <v>0</v>
      </c>
      <c r="AA1000" s="49">
        <f t="shared" ref="AA1000:AA1006" si="214">SUM(AC1000,AD1000,AE1000,AF1000,AG1000,AI1000,AK1000,AM1000,AN1000,AP1000)</f>
        <v>0</v>
      </c>
      <c r="AB1000" s="49">
        <f t="shared" ref="AB1000:AB1006" si="215">SUM(AC1000,AD1000,AE1000,AF1000,AH1000,AJ1000,AL1000,AM1000,AO1000,AP1000)</f>
        <v>0</v>
      </c>
      <c r="AC1000" s="49">
        <v>0</v>
      </c>
      <c r="AD1000" s="49">
        <v>0</v>
      </c>
      <c r="AE1000" s="49">
        <v>0</v>
      </c>
      <c r="AF1000" s="49">
        <v>0</v>
      </c>
      <c r="AG1000" s="49">
        <v>0</v>
      </c>
      <c r="AH1000" s="49">
        <v>0</v>
      </c>
      <c r="AI1000" s="49">
        <v>0</v>
      </c>
      <c r="AJ1000" s="49">
        <v>0</v>
      </c>
      <c r="AK1000" s="49">
        <v>0</v>
      </c>
      <c r="AL1000" s="49">
        <v>0</v>
      </c>
      <c r="AM1000" s="49">
        <v>0</v>
      </c>
      <c r="AN1000" s="49">
        <v>0</v>
      </c>
      <c r="AO1000" s="49">
        <v>0</v>
      </c>
      <c r="AP1000" s="49">
        <v>0</v>
      </c>
      <c r="AQ1000" s="47">
        <v>0</v>
      </c>
      <c r="AR1000" s="48">
        <v>0</v>
      </c>
      <c r="AT1000" s="46">
        <v>0</v>
      </c>
      <c r="AU1000" s="45">
        <v>0</v>
      </c>
      <c r="AV1000" s="44">
        <v>0</v>
      </c>
      <c r="AW1000" s="43">
        <v>0</v>
      </c>
      <c r="AX1000" s="42">
        <v>0</v>
      </c>
      <c r="AY1000" s="41">
        <v>0</v>
      </c>
      <c r="AZ1000" s="40"/>
      <c r="BA1000" s="40"/>
      <c r="BB1000" s="40"/>
      <c r="BC1000" s="40"/>
      <c r="BD1000" s="40"/>
      <c r="BE1000" s="40"/>
      <c r="BF1000" s="39">
        <v>0</v>
      </c>
      <c r="BG1000" s="38">
        <v>0</v>
      </c>
      <c r="BK1000" s="37"/>
      <c r="BL1000" s="37"/>
      <c r="BM1000" s="37"/>
      <c r="BN1000" s="32"/>
      <c r="BP1000" s="36"/>
      <c r="BQ1000" s="36"/>
      <c r="BR1000" s="36"/>
      <c r="CE1000" s="35">
        <f t="shared" ref="CE1000:CE1006" si="216">R1000-T1000-V1000</f>
        <v>0</v>
      </c>
      <c r="CF1000" s="33">
        <f t="shared" ref="CF1000:CF1006" si="217">IF(CE1000&gt;0.000001,T1000,0)</f>
        <v>0</v>
      </c>
      <c r="CG1000" s="34">
        <f t="shared" ref="CG1000:CG1006" si="218">V1000</f>
        <v>0</v>
      </c>
      <c r="CH1000" s="33">
        <f t="shared" ref="CH1000:CH1006" si="219">IF(CE1000&gt;0.000001,0,T1000)</f>
        <v>0</v>
      </c>
    </row>
    <row r="1001" spans="1:86" ht="15" customHeight="1" x14ac:dyDescent="0.25">
      <c r="A1001" s="53">
        <v>0</v>
      </c>
      <c r="B1001" s="52">
        <v>0</v>
      </c>
      <c r="C1001" s="51">
        <v>0</v>
      </c>
      <c r="D1001" s="51">
        <v>0</v>
      </c>
      <c r="E1001" s="50">
        <v>0</v>
      </c>
      <c r="F1001" s="48">
        <v>0</v>
      </c>
      <c r="G1001" s="48">
        <v>0</v>
      </c>
      <c r="H1001" s="48">
        <v>0</v>
      </c>
      <c r="I1001" s="48">
        <v>0</v>
      </c>
      <c r="J1001" s="48">
        <v>0</v>
      </c>
      <c r="K1001" s="48">
        <v>0</v>
      </c>
      <c r="L1001" s="48">
        <v>0</v>
      </c>
      <c r="M1001" s="48">
        <v>0</v>
      </c>
      <c r="N1001" s="48">
        <v>0</v>
      </c>
      <c r="O1001" s="48">
        <f t="shared" si="213"/>
        <v>0</v>
      </c>
      <c r="P1001" s="48">
        <f t="shared" si="213"/>
        <v>0</v>
      </c>
      <c r="Q1001" s="48">
        <v>0</v>
      </c>
      <c r="R1001" s="48">
        <v>0</v>
      </c>
      <c r="S1001" s="48">
        <v>0</v>
      </c>
      <c r="T1001" s="48">
        <v>0</v>
      </c>
      <c r="U1001" s="48">
        <v>0</v>
      </c>
      <c r="V1001" s="48">
        <v>0</v>
      </c>
      <c r="W1001" s="48">
        <v>0</v>
      </c>
      <c r="X1001" s="48">
        <v>0</v>
      </c>
      <c r="Y1001" s="48">
        <v>0</v>
      </c>
      <c r="Z1001" s="48">
        <v>0</v>
      </c>
      <c r="AA1001" s="49">
        <f t="shared" si="214"/>
        <v>0</v>
      </c>
      <c r="AB1001" s="49">
        <f t="shared" si="215"/>
        <v>0</v>
      </c>
      <c r="AC1001" s="49">
        <v>0</v>
      </c>
      <c r="AD1001" s="49">
        <v>0</v>
      </c>
      <c r="AE1001" s="49">
        <v>0</v>
      </c>
      <c r="AF1001" s="49">
        <v>0</v>
      </c>
      <c r="AG1001" s="49">
        <v>0</v>
      </c>
      <c r="AH1001" s="49">
        <v>0</v>
      </c>
      <c r="AI1001" s="49">
        <v>0</v>
      </c>
      <c r="AJ1001" s="49">
        <v>0</v>
      </c>
      <c r="AK1001" s="49">
        <v>0</v>
      </c>
      <c r="AL1001" s="49">
        <v>0</v>
      </c>
      <c r="AM1001" s="49">
        <v>0</v>
      </c>
      <c r="AN1001" s="49">
        <v>0</v>
      </c>
      <c r="AO1001" s="49">
        <v>0</v>
      </c>
      <c r="AP1001" s="49">
        <v>0</v>
      </c>
      <c r="AQ1001" s="47">
        <v>0</v>
      </c>
      <c r="AR1001" s="48">
        <v>0</v>
      </c>
      <c r="AT1001" s="46">
        <v>0</v>
      </c>
      <c r="AU1001" s="45">
        <v>0</v>
      </c>
      <c r="AV1001" s="44">
        <v>0</v>
      </c>
      <c r="AW1001" s="43">
        <v>0</v>
      </c>
      <c r="AX1001" s="42">
        <v>0</v>
      </c>
      <c r="AY1001" s="41">
        <v>0</v>
      </c>
      <c r="AZ1001" s="40"/>
      <c r="BA1001" s="40"/>
      <c r="BB1001" s="40"/>
      <c r="BC1001" s="40"/>
      <c r="BD1001" s="40"/>
      <c r="BE1001" s="40"/>
      <c r="BF1001" s="39">
        <v>0</v>
      </c>
      <c r="BG1001" s="38">
        <v>0</v>
      </c>
      <c r="BK1001" s="37"/>
      <c r="BL1001" s="37"/>
      <c r="BM1001" s="37"/>
      <c r="BN1001" s="32"/>
      <c r="BP1001" s="36"/>
      <c r="BQ1001" s="36"/>
      <c r="BR1001" s="36"/>
      <c r="CE1001" s="35">
        <f t="shared" si="216"/>
        <v>0</v>
      </c>
      <c r="CF1001" s="33">
        <f t="shared" si="217"/>
        <v>0</v>
      </c>
      <c r="CG1001" s="34">
        <f t="shared" si="218"/>
        <v>0</v>
      </c>
      <c r="CH1001" s="33">
        <f t="shared" si="219"/>
        <v>0</v>
      </c>
    </row>
    <row r="1002" spans="1:86" ht="15" customHeight="1" x14ac:dyDescent="0.25">
      <c r="A1002" s="53">
        <v>0</v>
      </c>
      <c r="B1002" s="52">
        <v>0</v>
      </c>
      <c r="C1002" s="51">
        <v>0</v>
      </c>
      <c r="D1002" s="51">
        <v>0</v>
      </c>
      <c r="E1002" s="50">
        <v>0</v>
      </c>
      <c r="F1002" s="48">
        <v>0</v>
      </c>
      <c r="G1002" s="48">
        <v>0</v>
      </c>
      <c r="H1002" s="48">
        <v>0</v>
      </c>
      <c r="I1002" s="48">
        <v>0</v>
      </c>
      <c r="J1002" s="48">
        <v>0</v>
      </c>
      <c r="K1002" s="48">
        <v>0</v>
      </c>
      <c r="L1002" s="48">
        <v>0</v>
      </c>
      <c r="M1002" s="48">
        <v>0</v>
      </c>
      <c r="N1002" s="48">
        <v>0</v>
      </c>
      <c r="O1002" s="48">
        <f t="shared" si="213"/>
        <v>0</v>
      </c>
      <c r="P1002" s="48">
        <f t="shared" si="213"/>
        <v>0</v>
      </c>
      <c r="Q1002" s="48">
        <v>0</v>
      </c>
      <c r="R1002" s="48">
        <v>0</v>
      </c>
      <c r="S1002" s="48">
        <v>0</v>
      </c>
      <c r="T1002" s="48">
        <v>0</v>
      </c>
      <c r="U1002" s="48">
        <v>0</v>
      </c>
      <c r="V1002" s="48">
        <v>0</v>
      </c>
      <c r="W1002" s="48">
        <v>0</v>
      </c>
      <c r="X1002" s="48">
        <v>0</v>
      </c>
      <c r="Y1002" s="48">
        <v>0</v>
      </c>
      <c r="Z1002" s="48">
        <v>0</v>
      </c>
      <c r="AA1002" s="49">
        <f t="shared" si="214"/>
        <v>0</v>
      </c>
      <c r="AB1002" s="49">
        <f t="shared" si="215"/>
        <v>0</v>
      </c>
      <c r="AC1002" s="49">
        <v>0</v>
      </c>
      <c r="AD1002" s="49">
        <v>0</v>
      </c>
      <c r="AE1002" s="49">
        <v>0</v>
      </c>
      <c r="AF1002" s="49">
        <v>0</v>
      </c>
      <c r="AG1002" s="49">
        <v>0</v>
      </c>
      <c r="AH1002" s="49">
        <v>0</v>
      </c>
      <c r="AI1002" s="49">
        <v>0</v>
      </c>
      <c r="AJ1002" s="49">
        <v>0</v>
      </c>
      <c r="AK1002" s="49">
        <v>0</v>
      </c>
      <c r="AL1002" s="49">
        <v>0</v>
      </c>
      <c r="AM1002" s="49">
        <v>0</v>
      </c>
      <c r="AN1002" s="49">
        <v>0</v>
      </c>
      <c r="AO1002" s="49">
        <v>0</v>
      </c>
      <c r="AP1002" s="49">
        <v>0</v>
      </c>
      <c r="AQ1002" s="47">
        <v>0</v>
      </c>
      <c r="AR1002" s="48">
        <v>0</v>
      </c>
      <c r="AT1002" s="46">
        <v>0</v>
      </c>
      <c r="AU1002" s="45">
        <v>0</v>
      </c>
      <c r="AV1002" s="44">
        <v>0</v>
      </c>
      <c r="AW1002" s="43">
        <v>0</v>
      </c>
      <c r="AX1002" s="42">
        <v>0</v>
      </c>
      <c r="AY1002" s="41">
        <v>0</v>
      </c>
      <c r="AZ1002" s="40"/>
      <c r="BA1002" s="40"/>
      <c r="BB1002" s="40"/>
      <c r="BC1002" s="40"/>
      <c r="BD1002" s="40"/>
      <c r="BE1002" s="40"/>
      <c r="BF1002" s="39">
        <v>0</v>
      </c>
      <c r="BG1002" s="38">
        <v>0</v>
      </c>
      <c r="BK1002" s="37"/>
      <c r="BL1002" s="37"/>
      <c r="BM1002" s="37"/>
      <c r="BN1002" s="32"/>
      <c r="BP1002" s="36"/>
      <c r="BQ1002" s="36"/>
      <c r="BR1002" s="36"/>
      <c r="CE1002" s="35">
        <f t="shared" si="216"/>
        <v>0</v>
      </c>
      <c r="CF1002" s="33">
        <f t="shared" si="217"/>
        <v>0</v>
      </c>
      <c r="CG1002" s="34">
        <f t="shared" si="218"/>
        <v>0</v>
      </c>
      <c r="CH1002" s="33">
        <f t="shared" si="219"/>
        <v>0</v>
      </c>
    </row>
    <row r="1003" spans="1:86" ht="15" customHeight="1" x14ac:dyDescent="0.25">
      <c r="A1003" s="53">
        <v>0</v>
      </c>
      <c r="B1003" s="52">
        <v>0</v>
      </c>
      <c r="C1003" s="51">
        <v>0</v>
      </c>
      <c r="D1003" s="51">
        <v>0</v>
      </c>
      <c r="E1003" s="50">
        <v>0</v>
      </c>
      <c r="F1003" s="48">
        <v>0</v>
      </c>
      <c r="G1003" s="48">
        <v>0</v>
      </c>
      <c r="H1003" s="48">
        <v>0</v>
      </c>
      <c r="I1003" s="48">
        <v>0</v>
      </c>
      <c r="J1003" s="48">
        <v>0</v>
      </c>
      <c r="K1003" s="48">
        <v>0</v>
      </c>
      <c r="L1003" s="48">
        <v>0</v>
      </c>
      <c r="M1003" s="48">
        <v>0</v>
      </c>
      <c r="N1003" s="48">
        <v>0</v>
      </c>
      <c r="O1003" s="48">
        <f t="shared" si="213"/>
        <v>0</v>
      </c>
      <c r="P1003" s="48">
        <f t="shared" si="213"/>
        <v>0</v>
      </c>
      <c r="Q1003" s="48">
        <v>0</v>
      </c>
      <c r="R1003" s="48">
        <v>0</v>
      </c>
      <c r="S1003" s="48">
        <v>0</v>
      </c>
      <c r="T1003" s="48">
        <v>0</v>
      </c>
      <c r="U1003" s="48">
        <v>0</v>
      </c>
      <c r="V1003" s="48">
        <v>0</v>
      </c>
      <c r="W1003" s="48">
        <v>0</v>
      </c>
      <c r="X1003" s="48">
        <v>0</v>
      </c>
      <c r="Y1003" s="48">
        <v>0</v>
      </c>
      <c r="Z1003" s="48">
        <v>0</v>
      </c>
      <c r="AA1003" s="49">
        <f t="shared" si="214"/>
        <v>0</v>
      </c>
      <c r="AB1003" s="49">
        <f t="shared" si="215"/>
        <v>0</v>
      </c>
      <c r="AC1003" s="49">
        <v>0</v>
      </c>
      <c r="AD1003" s="49">
        <v>0</v>
      </c>
      <c r="AE1003" s="49">
        <v>0</v>
      </c>
      <c r="AF1003" s="49">
        <v>0</v>
      </c>
      <c r="AG1003" s="49">
        <v>0</v>
      </c>
      <c r="AH1003" s="49">
        <v>0</v>
      </c>
      <c r="AI1003" s="49">
        <v>0</v>
      </c>
      <c r="AJ1003" s="49">
        <v>0</v>
      </c>
      <c r="AK1003" s="49">
        <v>0</v>
      </c>
      <c r="AL1003" s="49">
        <v>0</v>
      </c>
      <c r="AM1003" s="49">
        <v>0</v>
      </c>
      <c r="AN1003" s="49">
        <v>0</v>
      </c>
      <c r="AO1003" s="49">
        <v>0</v>
      </c>
      <c r="AP1003" s="49">
        <v>0</v>
      </c>
      <c r="AQ1003" s="47">
        <v>0</v>
      </c>
      <c r="AR1003" s="48">
        <v>0</v>
      </c>
      <c r="AT1003" s="46">
        <v>0</v>
      </c>
      <c r="AU1003" s="45">
        <v>0</v>
      </c>
      <c r="AV1003" s="44">
        <v>0</v>
      </c>
      <c r="AW1003" s="43">
        <v>0</v>
      </c>
      <c r="AX1003" s="42">
        <v>0</v>
      </c>
      <c r="AY1003" s="41">
        <v>0</v>
      </c>
      <c r="AZ1003" s="40"/>
      <c r="BA1003" s="40"/>
      <c r="BB1003" s="40"/>
      <c r="BC1003" s="40"/>
      <c r="BD1003" s="40"/>
      <c r="BE1003" s="40"/>
      <c r="BF1003" s="39">
        <v>0</v>
      </c>
      <c r="BG1003" s="38">
        <v>0</v>
      </c>
      <c r="BK1003" s="37"/>
      <c r="BL1003" s="37"/>
      <c r="BM1003" s="37"/>
      <c r="BN1003" s="32"/>
      <c r="BP1003" s="36"/>
      <c r="BQ1003" s="36"/>
      <c r="BR1003" s="36"/>
      <c r="CE1003" s="35">
        <f t="shared" si="216"/>
        <v>0</v>
      </c>
      <c r="CF1003" s="33">
        <f t="shared" si="217"/>
        <v>0</v>
      </c>
      <c r="CG1003" s="34">
        <f t="shared" si="218"/>
        <v>0</v>
      </c>
      <c r="CH1003" s="33">
        <f t="shared" si="219"/>
        <v>0</v>
      </c>
    </row>
    <row r="1004" spans="1:86" ht="15" customHeight="1" x14ac:dyDescent="0.25">
      <c r="A1004" s="53">
        <v>0</v>
      </c>
      <c r="B1004" s="52">
        <v>0</v>
      </c>
      <c r="C1004" s="51">
        <v>0</v>
      </c>
      <c r="D1004" s="51">
        <v>0</v>
      </c>
      <c r="E1004" s="50">
        <v>0</v>
      </c>
      <c r="F1004" s="48">
        <v>0</v>
      </c>
      <c r="G1004" s="48">
        <v>0</v>
      </c>
      <c r="H1004" s="48">
        <v>0</v>
      </c>
      <c r="I1004" s="48">
        <v>0</v>
      </c>
      <c r="J1004" s="48">
        <v>0</v>
      </c>
      <c r="K1004" s="48">
        <v>0</v>
      </c>
      <c r="L1004" s="48">
        <v>0</v>
      </c>
      <c r="M1004" s="48">
        <v>0</v>
      </c>
      <c r="N1004" s="48">
        <v>0</v>
      </c>
      <c r="O1004" s="48">
        <f t="shared" si="213"/>
        <v>0</v>
      </c>
      <c r="P1004" s="48">
        <f t="shared" si="213"/>
        <v>0</v>
      </c>
      <c r="Q1004" s="48">
        <v>0</v>
      </c>
      <c r="R1004" s="48">
        <v>0</v>
      </c>
      <c r="S1004" s="48">
        <v>0</v>
      </c>
      <c r="T1004" s="48">
        <v>0</v>
      </c>
      <c r="U1004" s="48">
        <v>0</v>
      </c>
      <c r="V1004" s="48">
        <v>0</v>
      </c>
      <c r="W1004" s="48">
        <v>0</v>
      </c>
      <c r="X1004" s="48">
        <v>0</v>
      </c>
      <c r="Y1004" s="48">
        <v>0</v>
      </c>
      <c r="Z1004" s="48">
        <v>0</v>
      </c>
      <c r="AA1004" s="49">
        <f t="shared" si="214"/>
        <v>0</v>
      </c>
      <c r="AB1004" s="49">
        <f t="shared" si="215"/>
        <v>0</v>
      </c>
      <c r="AC1004" s="49">
        <v>0</v>
      </c>
      <c r="AD1004" s="49">
        <v>0</v>
      </c>
      <c r="AE1004" s="49">
        <v>0</v>
      </c>
      <c r="AF1004" s="49">
        <v>0</v>
      </c>
      <c r="AG1004" s="49">
        <v>0</v>
      </c>
      <c r="AH1004" s="49">
        <v>0</v>
      </c>
      <c r="AI1004" s="49">
        <v>0</v>
      </c>
      <c r="AJ1004" s="49">
        <v>0</v>
      </c>
      <c r="AK1004" s="49">
        <v>0</v>
      </c>
      <c r="AL1004" s="49">
        <v>0</v>
      </c>
      <c r="AM1004" s="49">
        <v>0</v>
      </c>
      <c r="AN1004" s="49">
        <v>0</v>
      </c>
      <c r="AO1004" s="49">
        <v>0</v>
      </c>
      <c r="AP1004" s="49">
        <v>0</v>
      </c>
      <c r="AQ1004" s="47">
        <v>0</v>
      </c>
      <c r="AR1004" s="48">
        <v>0</v>
      </c>
      <c r="AT1004" s="46">
        <v>0</v>
      </c>
      <c r="AU1004" s="45">
        <v>0</v>
      </c>
      <c r="AV1004" s="44">
        <v>0</v>
      </c>
      <c r="AW1004" s="43">
        <v>0</v>
      </c>
      <c r="AX1004" s="42">
        <v>0</v>
      </c>
      <c r="AY1004" s="41">
        <v>0</v>
      </c>
      <c r="AZ1004" s="40"/>
      <c r="BA1004" s="40"/>
      <c r="BB1004" s="40"/>
      <c r="BC1004" s="40"/>
      <c r="BD1004" s="40"/>
      <c r="BE1004" s="40"/>
      <c r="BF1004" s="39">
        <v>0</v>
      </c>
      <c r="BG1004" s="38">
        <v>0</v>
      </c>
      <c r="BK1004" s="37"/>
      <c r="BL1004" s="37"/>
      <c r="BM1004" s="37"/>
      <c r="BN1004" s="32"/>
      <c r="BP1004" s="36"/>
      <c r="BQ1004" s="36"/>
      <c r="BR1004" s="36"/>
      <c r="CE1004" s="35">
        <f t="shared" si="216"/>
        <v>0</v>
      </c>
      <c r="CF1004" s="33">
        <f t="shared" si="217"/>
        <v>0</v>
      </c>
      <c r="CG1004" s="34">
        <f t="shared" si="218"/>
        <v>0</v>
      </c>
      <c r="CH1004" s="33">
        <f t="shared" si="219"/>
        <v>0</v>
      </c>
    </row>
    <row r="1005" spans="1:86" ht="15" customHeight="1" x14ac:dyDescent="0.25">
      <c r="A1005" s="53">
        <v>0</v>
      </c>
      <c r="B1005" s="52">
        <v>0</v>
      </c>
      <c r="C1005" s="51">
        <v>0</v>
      </c>
      <c r="D1005" s="51">
        <v>0</v>
      </c>
      <c r="E1005" s="50">
        <v>0</v>
      </c>
      <c r="F1005" s="48">
        <v>0</v>
      </c>
      <c r="G1005" s="48">
        <v>0</v>
      </c>
      <c r="H1005" s="48">
        <v>0</v>
      </c>
      <c r="I1005" s="48">
        <v>0</v>
      </c>
      <c r="J1005" s="48">
        <v>0</v>
      </c>
      <c r="K1005" s="48">
        <v>0</v>
      </c>
      <c r="L1005" s="48">
        <v>0</v>
      </c>
      <c r="M1005" s="48">
        <v>0</v>
      </c>
      <c r="N1005" s="48">
        <v>0</v>
      </c>
      <c r="O1005" s="48">
        <f t="shared" si="213"/>
        <v>0</v>
      </c>
      <c r="P1005" s="48">
        <f t="shared" si="213"/>
        <v>0</v>
      </c>
      <c r="Q1005" s="48">
        <v>0</v>
      </c>
      <c r="R1005" s="48">
        <v>0</v>
      </c>
      <c r="S1005" s="48">
        <v>0</v>
      </c>
      <c r="T1005" s="48">
        <v>0</v>
      </c>
      <c r="U1005" s="48">
        <v>0</v>
      </c>
      <c r="V1005" s="48">
        <v>0</v>
      </c>
      <c r="W1005" s="48">
        <v>0</v>
      </c>
      <c r="X1005" s="48">
        <v>0</v>
      </c>
      <c r="Y1005" s="48">
        <v>0</v>
      </c>
      <c r="Z1005" s="48">
        <v>0</v>
      </c>
      <c r="AA1005" s="49">
        <f t="shared" si="214"/>
        <v>0</v>
      </c>
      <c r="AB1005" s="49">
        <f t="shared" si="215"/>
        <v>0</v>
      </c>
      <c r="AC1005" s="49">
        <v>0</v>
      </c>
      <c r="AD1005" s="49">
        <v>0</v>
      </c>
      <c r="AE1005" s="49">
        <v>0</v>
      </c>
      <c r="AF1005" s="49">
        <v>0</v>
      </c>
      <c r="AG1005" s="49">
        <v>0</v>
      </c>
      <c r="AH1005" s="49">
        <v>0</v>
      </c>
      <c r="AI1005" s="49">
        <v>0</v>
      </c>
      <c r="AJ1005" s="49">
        <v>0</v>
      </c>
      <c r="AK1005" s="49">
        <v>0</v>
      </c>
      <c r="AL1005" s="49">
        <v>0</v>
      </c>
      <c r="AM1005" s="49">
        <v>0</v>
      </c>
      <c r="AN1005" s="49">
        <v>0</v>
      </c>
      <c r="AO1005" s="49">
        <v>0</v>
      </c>
      <c r="AP1005" s="49">
        <v>0</v>
      </c>
      <c r="AQ1005" s="47">
        <v>0</v>
      </c>
      <c r="AR1005" s="48">
        <v>0</v>
      </c>
      <c r="AT1005" s="46">
        <v>0</v>
      </c>
      <c r="AU1005" s="45">
        <v>0</v>
      </c>
      <c r="AV1005" s="44">
        <v>0</v>
      </c>
      <c r="AW1005" s="43">
        <v>0</v>
      </c>
      <c r="AX1005" s="42">
        <v>0</v>
      </c>
      <c r="AY1005" s="41">
        <v>0</v>
      </c>
      <c r="AZ1005" s="40"/>
      <c r="BA1005" s="40"/>
      <c r="BB1005" s="40"/>
      <c r="BC1005" s="40"/>
      <c r="BD1005" s="40"/>
      <c r="BE1005" s="40"/>
      <c r="BF1005" s="39">
        <v>0</v>
      </c>
      <c r="BG1005" s="38">
        <v>0</v>
      </c>
      <c r="BK1005" s="37"/>
      <c r="BL1005" s="37"/>
      <c r="BM1005" s="37"/>
      <c r="BN1005" s="32"/>
      <c r="BP1005" s="36"/>
      <c r="BQ1005" s="36"/>
      <c r="BR1005" s="36"/>
      <c r="CE1005" s="35">
        <f t="shared" si="216"/>
        <v>0</v>
      </c>
      <c r="CF1005" s="33">
        <f t="shared" si="217"/>
        <v>0</v>
      </c>
      <c r="CG1005" s="34">
        <f t="shared" si="218"/>
        <v>0</v>
      </c>
      <c r="CH1005" s="33">
        <f t="shared" si="219"/>
        <v>0</v>
      </c>
    </row>
    <row r="1006" spans="1:86" ht="15" customHeight="1" x14ac:dyDescent="0.25">
      <c r="A1006" s="53">
        <v>0</v>
      </c>
      <c r="B1006" s="52">
        <v>0</v>
      </c>
      <c r="C1006" s="51">
        <v>0</v>
      </c>
      <c r="D1006" s="51">
        <v>0</v>
      </c>
      <c r="E1006" s="50">
        <v>0</v>
      </c>
      <c r="F1006" s="48">
        <v>0</v>
      </c>
      <c r="G1006" s="48">
        <v>0</v>
      </c>
      <c r="H1006" s="48">
        <v>0</v>
      </c>
      <c r="I1006" s="48">
        <v>0</v>
      </c>
      <c r="J1006" s="48">
        <v>0</v>
      </c>
      <c r="K1006" s="48">
        <v>0</v>
      </c>
      <c r="L1006" s="48">
        <v>0</v>
      </c>
      <c r="M1006" s="48">
        <v>0</v>
      </c>
      <c r="N1006" s="48">
        <v>0</v>
      </c>
      <c r="O1006" s="48">
        <f t="shared" si="213"/>
        <v>0</v>
      </c>
      <c r="P1006" s="48">
        <f t="shared" si="213"/>
        <v>0</v>
      </c>
      <c r="Q1006" s="48">
        <v>0</v>
      </c>
      <c r="R1006" s="48">
        <v>0</v>
      </c>
      <c r="S1006" s="48">
        <v>0</v>
      </c>
      <c r="T1006" s="48">
        <v>0</v>
      </c>
      <c r="U1006" s="48">
        <v>0</v>
      </c>
      <c r="V1006" s="48">
        <v>0</v>
      </c>
      <c r="W1006" s="48">
        <v>0</v>
      </c>
      <c r="X1006" s="48">
        <v>0</v>
      </c>
      <c r="Y1006" s="48">
        <v>0</v>
      </c>
      <c r="Z1006" s="48">
        <v>0</v>
      </c>
      <c r="AA1006" s="49">
        <f t="shared" si="214"/>
        <v>0</v>
      </c>
      <c r="AB1006" s="49">
        <f t="shared" si="215"/>
        <v>0</v>
      </c>
      <c r="AC1006" s="49">
        <v>0</v>
      </c>
      <c r="AD1006" s="49">
        <v>0</v>
      </c>
      <c r="AE1006" s="49">
        <v>0</v>
      </c>
      <c r="AF1006" s="49">
        <v>0</v>
      </c>
      <c r="AG1006" s="49">
        <v>0</v>
      </c>
      <c r="AH1006" s="49">
        <v>0</v>
      </c>
      <c r="AI1006" s="49">
        <v>0</v>
      </c>
      <c r="AJ1006" s="49">
        <v>0</v>
      </c>
      <c r="AK1006" s="49">
        <v>0</v>
      </c>
      <c r="AL1006" s="49">
        <v>0</v>
      </c>
      <c r="AM1006" s="49">
        <v>0</v>
      </c>
      <c r="AN1006" s="49">
        <v>0</v>
      </c>
      <c r="AO1006" s="49">
        <v>0</v>
      </c>
      <c r="AP1006" s="49">
        <v>0</v>
      </c>
      <c r="AQ1006" s="47">
        <v>0</v>
      </c>
      <c r="AR1006" s="48">
        <v>0</v>
      </c>
      <c r="AT1006" s="46">
        <v>0</v>
      </c>
      <c r="AU1006" s="45">
        <v>0</v>
      </c>
      <c r="AV1006" s="44">
        <v>0</v>
      </c>
      <c r="AW1006" s="43">
        <v>0</v>
      </c>
      <c r="AX1006" s="42">
        <v>0</v>
      </c>
      <c r="AY1006" s="41">
        <v>0</v>
      </c>
      <c r="AZ1006" s="40"/>
      <c r="BA1006" s="40"/>
      <c r="BB1006" s="40"/>
      <c r="BC1006" s="40"/>
      <c r="BD1006" s="40"/>
      <c r="BE1006" s="40"/>
      <c r="BF1006" s="39">
        <v>0</v>
      </c>
      <c r="BG1006" s="38">
        <v>0</v>
      </c>
      <c r="BK1006" s="37"/>
      <c r="BL1006" s="37"/>
      <c r="BM1006" s="37"/>
      <c r="BN1006" s="32"/>
      <c r="BP1006" s="36"/>
      <c r="BQ1006" s="36"/>
      <c r="BR1006" s="36"/>
      <c r="CE1006" s="35">
        <f t="shared" si="216"/>
        <v>0</v>
      </c>
      <c r="CF1006" s="33">
        <f t="shared" si="217"/>
        <v>0</v>
      </c>
      <c r="CG1006" s="34">
        <f t="shared" si="218"/>
        <v>0</v>
      </c>
      <c r="CH1006" s="33">
        <f t="shared" si="219"/>
        <v>0</v>
      </c>
    </row>
    <row r="1007" spans="1:86" ht="15" customHeight="1" x14ac:dyDescent="0.25">
      <c r="A1007" s="65" t="s">
        <v>2389</v>
      </c>
      <c r="B1007" s="71"/>
      <c r="C1007" s="70"/>
      <c r="D1007" s="69"/>
      <c r="E1007" s="68" t="s">
        <v>2388</v>
      </c>
      <c r="F1007" s="63"/>
      <c r="G1007" s="63"/>
      <c r="H1007" s="63"/>
      <c r="I1007" s="63"/>
      <c r="J1007" s="63"/>
      <c r="K1007" s="63"/>
      <c r="L1007" s="63"/>
      <c r="M1007" s="63"/>
      <c r="N1007" s="63"/>
      <c r="O1007" s="63"/>
      <c r="P1007" s="63"/>
      <c r="Q1007" s="63"/>
      <c r="R1007" s="63"/>
      <c r="S1007" s="63"/>
      <c r="T1007" s="63"/>
      <c r="U1007" s="63"/>
      <c r="V1007" s="63"/>
      <c r="W1007" s="63"/>
      <c r="X1007" s="63"/>
      <c r="Y1007" s="63"/>
      <c r="Z1007" s="63"/>
      <c r="AA1007" s="67"/>
      <c r="AB1007" s="67"/>
      <c r="AC1007" s="67"/>
      <c r="AD1007" s="67"/>
      <c r="AE1007" s="67"/>
      <c r="AF1007" s="67"/>
      <c r="AG1007" s="67"/>
      <c r="AH1007" s="67"/>
      <c r="AI1007" s="67"/>
      <c r="AJ1007" s="67"/>
      <c r="AK1007" s="67"/>
      <c r="AL1007" s="67"/>
      <c r="AM1007" s="67"/>
      <c r="AN1007" s="67"/>
      <c r="AO1007" s="67"/>
      <c r="AP1007" s="67"/>
      <c r="AQ1007" s="62"/>
      <c r="AR1007" s="63"/>
      <c r="AT1007" s="61"/>
      <c r="AU1007" s="60"/>
      <c r="AV1007" s="59"/>
      <c r="AW1007" s="58"/>
      <c r="AX1007" s="57"/>
      <c r="AY1007" s="56"/>
      <c r="AZ1007" s="55"/>
      <c r="BA1007" s="55"/>
      <c r="BB1007" s="55"/>
      <c r="BC1007" s="55"/>
      <c r="BD1007" s="55"/>
      <c r="BE1007" s="55"/>
      <c r="BF1007" s="39">
        <v>0</v>
      </c>
      <c r="BG1007" s="38">
        <v>0</v>
      </c>
      <c r="BK1007" s="54"/>
      <c r="BL1007" s="54"/>
      <c r="BM1007" s="54"/>
      <c r="BN1007" s="32"/>
      <c r="BP1007" s="36"/>
      <c r="BQ1007" s="36"/>
      <c r="BR1007" s="36"/>
      <c r="CE1007" s="35"/>
      <c r="CF1007" s="33"/>
      <c r="CG1007" s="34"/>
      <c r="CH1007" s="33"/>
    </row>
    <row r="1008" spans="1:86" ht="15" customHeight="1" x14ac:dyDescent="0.25">
      <c r="A1008" s="65">
        <v>3</v>
      </c>
      <c r="B1008" s="65"/>
      <c r="C1008" s="66"/>
      <c r="D1008" s="65"/>
      <c r="E1008" s="64" t="s">
        <v>2387</v>
      </c>
      <c r="F1008" s="63">
        <f t="shared" ref="F1008:AP1008" si="220">SUM(F1009:F1009)</f>
        <v>0</v>
      </c>
      <c r="G1008" s="63">
        <f t="shared" si="220"/>
        <v>0</v>
      </c>
      <c r="H1008" s="63">
        <f t="shared" si="220"/>
        <v>0</v>
      </c>
      <c r="I1008" s="63">
        <f t="shared" si="220"/>
        <v>0</v>
      </c>
      <c r="J1008" s="63">
        <f t="shared" si="220"/>
        <v>0</v>
      </c>
      <c r="K1008" s="63">
        <f t="shared" si="220"/>
        <v>0</v>
      </c>
      <c r="L1008" s="63">
        <f t="shared" si="220"/>
        <v>0</v>
      </c>
      <c r="M1008" s="63">
        <f t="shared" si="220"/>
        <v>0</v>
      </c>
      <c r="N1008" s="63">
        <f t="shared" si="220"/>
        <v>0</v>
      </c>
      <c r="O1008" s="63">
        <f t="shared" si="220"/>
        <v>0</v>
      </c>
      <c r="P1008" s="63">
        <f t="shared" si="220"/>
        <v>0</v>
      </c>
      <c r="Q1008" s="63">
        <f t="shared" si="220"/>
        <v>0</v>
      </c>
      <c r="R1008" s="63">
        <f t="shared" si="220"/>
        <v>0</v>
      </c>
      <c r="S1008" s="63">
        <f t="shared" si="220"/>
        <v>0</v>
      </c>
      <c r="T1008" s="63">
        <f t="shared" si="220"/>
        <v>0</v>
      </c>
      <c r="U1008" s="63">
        <f t="shared" si="220"/>
        <v>0</v>
      </c>
      <c r="V1008" s="63">
        <f t="shared" si="220"/>
        <v>0</v>
      </c>
      <c r="W1008" s="63">
        <f t="shared" si="220"/>
        <v>0</v>
      </c>
      <c r="X1008" s="63">
        <f t="shared" si="220"/>
        <v>0</v>
      </c>
      <c r="Y1008" s="63">
        <f t="shared" si="220"/>
        <v>0</v>
      </c>
      <c r="Z1008" s="63">
        <f t="shared" si="220"/>
        <v>0</v>
      </c>
      <c r="AA1008" s="63">
        <f t="shared" si="220"/>
        <v>0</v>
      </c>
      <c r="AB1008" s="63">
        <f t="shared" si="220"/>
        <v>0</v>
      </c>
      <c r="AC1008" s="63">
        <f t="shared" si="220"/>
        <v>0</v>
      </c>
      <c r="AD1008" s="63">
        <f t="shared" si="220"/>
        <v>0</v>
      </c>
      <c r="AE1008" s="63">
        <f t="shared" si="220"/>
        <v>0</v>
      </c>
      <c r="AF1008" s="63">
        <f t="shared" si="220"/>
        <v>0</v>
      </c>
      <c r="AG1008" s="63">
        <f t="shared" si="220"/>
        <v>0</v>
      </c>
      <c r="AH1008" s="63">
        <f t="shared" si="220"/>
        <v>0</v>
      </c>
      <c r="AI1008" s="63">
        <f t="shared" si="220"/>
        <v>0</v>
      </c>
      <c r="AJ1008" s="63">
        <f t="shared" si="220"/>
        <v>0</v>
      </c>
      <c r="AK1008" s="63">
        <f t="shared" si="220"/>
        <v>0</v>
      </c>
      <c r="AL1008" s="63">
        <f t="shared" si="220"/>
        <v>0</v>
      </c>
      <c r="AM1008" s="63">
        <f t="shared" si="220"/>
        <v>0</v>
      </c>
      <c r="AN1008" s="63">
        <f t="shared" si="220"/>
        <v>0</v>
      </c>
      <c r="AO1008" s="63">
        <f t="shared" si="220"/>
        <v>0</v>
      </c>
      <c r="AP1008" s="63">
        <f t="shared" si="220"/>
        <v>0</v>
      </c>
      <c r="AQ1008" s="62"/>
      <c r="AR1008" s="63">
        <f>SUM(AR1009:AR1009)</f>
        <v>0</v>
      </c>
      <c r="AT1008" s="61"/>
      <c r="AU1008" s="60"/>
      <c r="AV1008" s="59">
        <f>SUM(AV1009:AV1009)</f>
        <v>0</v>
      </c>
      <c r="AW1008" s="58"/>
      <c r="AX1008" s="57"/>
      <c r="AY1008" s="56"/>
      <c r="AZ1008" s="55"/>
      <c r="BA1008" s="55"/>
      <c r="BB1008" s="55"/>
      <c r="BC1008" s="55"/>
      <c r="BD1008" s="55"/>
      <c r="BE1008" s="55"/>
      <c r="BF1008" s="39">
        <v>0</v>
      </c>
      <c r="BG1008" s="38">
        <v>0</v>
      </c>
      <c r="BK1008" s="54"/>
      <c r="BL1008" s="54"/>
      <c r="BM1008" s="54"/>
      <c r="BN1008" s="32"/>
      <c r="BP1008" s="36"/>
      <c r="BQ1008" s="36"/>
      <c r="BR1008" s="36"/>
      <c r="CE1008" s="35"/>
      <c r="CF1008" s="33"/>
      <c r="CG1008" s="34"/>
      <c r="CH1008" s="33"/>
    </row>
    <row r="1009" spans="1:86" ht="15" customHeight="1" x14ac:dyDescent="0.25">
      <c r="A1009" s="53">
        <v>0</v>
      </c>
      <c r="B1009" s="52">
        <v>0</v>
      </c>
      <c r="C1009" s="51">
        <v>0</v>
      </c>
      <c r="D1009" s="51">
        <v>0</v>
      </c>
      <c r="E1009" s="50">
        <v>0</v>
      </c>
      <c r="F1009" s="48">
        <v>0</v>
      </c>
      <c r="G1009" s="48">
        <v>0</v>
      </c>
      <c r="H1009" s="48">
        <v>0</v>
      </c>
      <c r="I1009" s="48">
        <v>0</v>
      </c>
      <c r="J1009" s="48">
        <v>0</v>
      </c>
      <c r="K1009" s="48">
        <v>0</v>
      </c>
      <c r="L1009" s="48">
        <v>0</v>
      </c>
      <c r="M1009" s="48">
        <v>0</v>
      </c>
      <c r="N1009" s="48">
        <v>0</v>
      </c>
      <c r="O1009" s="48">
        <f>SUM(Q1009,W1009,Y1009,AA1009)</f>
        <v>0</v>
      </c>
      <c r="P1009" s="48">
        <f>SUM(R1009,X1009,Z1009,AB1009)</f>
        <v>0</v>
      </c>
      <c r="Q1009" s="48">
        <v>0</v>
      </c>
      <c r="R1009" s="48">
        <v>0</v>
      </c>
      <c r="S1009" s="48">
        <v>0</v>
      </c>
      <c r="T1009" s="48">
        <v>0</v>
      </c>
      <c r="U1009" s="48">
        <v>0</v>
      </c>
      <c r="V1009" s="48">
        <v>0</v>
      </c>
      <c r="W1009" s="48">
        <v>0</v>
      </c>
      <c r="X1009" s="48">
        <v>0</v>
      </c>
      <c r="Y1009" s="48">
        <v>0</v>
      </c>
      <c r="Z1009" s="48">
        <v>0</v>
      </c>
      <c r="AA1009" s="49">
        <f>SUM(AC1009,AD1009,AE1009,AF1009,AG1009,AI1009,AK1009,AM1009,AN1009,AP1009)</f>
        <v>0</v>
      </c>
      <c r="AB1009" s="49">
        <f>SUM(AC1009,AD1009,AE1009,AF1009,AH1009,AJ1009,AL1009,AM1009,AO1009,AP1009)</f>
        <v>0</v>
      </c>
      <c r="AC1009" s="49">
        <v>0</v>
      </c>
      <c r="AD1009" s="49">
        <v>0</v>
      </c>
      <c r="AE1009" s="49">
        <v>0</v>
      </c>
      <c r="AF1009" s="49">
        <v>0</v>
      </c>
      <c r="AG1009" s="49">
        <v>0</v>
      </c>
      <c r="AH1009" s="49">
        <v>0</v>
      </c>
      <c r="AI1009" s="49">
        <v>0</v>
      </c>
      <c r="AJ1009" s="49">
        <v>0</v>
      </c>
      <c r="AK1009" s="49">
        <v>0</v>
      </c>
      <c r="AL1009" s="49">
        <v>0</v>
      </c>
      <c r="AM1009" s="49">
        <v>0</v>
      </c>
      <c r="AN1009" s="49">
        <v>0</v>
      </c>
      <c r="AO1009" s="49">
        <v>0</v>
      </c>
      <c r="AP1009" s="49">
        <v>0</v>
      </c>
      <c r="AQ1009" s="47">
        <v>0</v>
      </c>
      <c r="AR1009" s="48">
        <v>0</v>
      </c>
      <c r="AT1009" s="46">
        <v>0</v>
      </c>
      <c r="AU1009" s="45">
        <v>0</v>
      </c>
      <c r="AV1009" s="44">
        <v>0</v>
      </c>
      <c r="AW1009" s="43">
        <v>0</v>
      </c>
      <c r="AX1009" s="42">
        <v>0</v>
      </c>
      <c r="AY1009" s="41">
        <v>0</v>
      </c>
      <c r="AZ1009" s="40"/>
      <c r="BA1009" s="40"/>
      <c r="BB1009" s="40"/>
      <c r="BC1009" s="40"/>
      <c r="BD1009" s="40"/>
      <c r="BE1009" s="40"/>
      <c r="BF1009" s="39">
        <v>0</v>
      </c>
      <c r="BG1009" s="38">
        <v>0</v>
      </c>
      <c r="BK1009" s="37"/>
      <c r="BL1009" s="37"/>
      <c r="BM1009" s="37"/>
      <c r="BN1009" s="32"/>
      <c r="BP1009" s="36"/>
      <c r="BQ1009" s="36"/>
      <c r="BR1009" s="36"/>
      <c r="CE1009" s="35">
        <f>R1009-T1009-V1009</f>
        <v>0</v>
      </c>
      <c r="CF1009" s="33">
        <f>IF(CE1009&gt;0.000001,T1009,0)</f>
        <v>0</v>
      </c>
      <c r="CG1009" s="34">
        <f>V1009</f>
        <v>0</v>
      </c>
      <c r="CH1009" s="33">
        <f>IF(CE1009&gt;0.000001,0,T1009)</f>
        <v>0</v>
      </c>
    </row>
    <row r="1010" spans="1:86" ht="14.25" customHeight="1" x14ac:dyDescent="0.25">
      <c r="AR1010" s="22" t="s">
        <v>2044</v>
      </c>
      <c r="BN1010" s="32"/>
    </row>
    <row r="1011" spans="1:86" x14ac:dyDescent="0.25">
      <c r="BN1011" s="32"/>
      <c r="BP1011" s="31"/>
    </row>
    <row r="1012" spans="1:86" s="27" customFormat="1" ht="14.25" x14ac:dyDescent="0.2">
      <c r="A1012" s="30"/>
      <c r="B1012" s="30"/>
      <c r="C1012" s="30"/>
      <c r="D1012" s="30"/>
      <c r="E1012" s="30"/>
      <c r="F1012" s="30">
        <f t="shared" ref="F1012:AP1012" si="221">SUBTOTAL(9,F8:F1009)</f>
        <v>356468.31683599972</v>
      </c>
      <c r="G1012" s="30">
        <f t="shared" si="221"/>
        <v>310663.23270999978</v>
      </c>
      <c r="H1012" s="30">
        <f t="shared" si="221"/>
        <v>122079.98811999998</v>
      </c>
      <c r="I1012" s="30">
        <f t="shared" si="221"/>
        <v>19640.892680000008</v>
      </c>
      <c r="J1012" s="30">
        <f t="shared" si="221"/>
        <v>36334.363320000004</v>
      </c>
      <c r="K1012" s="30">
        <f t="shared" si="221"/>
        <v>77365.524410000027</v>
      </c>
      <c r="L1012" s="30">
        <f t="shared" si="221"/>
        <v>20902.633809999996</v>
      </c>
      <c r="M1012" s="30">
        <f t="shared" si="221"/>
        <v>34339.830370000025</v>
      </c>
      <c r="N1012" s="30">
        <f t="shared" si="221"/>
        <v>16568.733820000005</v>
      </c>
      <c r="O1012" s="30">
        <f t="shared" si="221"/>
        <v>1810003.9134739996</v>
      </c>
      <c r="P1012" s="30">
        <f t="shared" si="221"/>
        <v>1565314.1596900006</v>
      </c>
      <c r="Q1012" s="30">
        <f t="shared" si="221"/>
        <v>875651.29958000057</v>
      </c>
      <c r="R1012" s="30">
        <f t="shared" si="221"/>
        <v>755427.31358000054</v>
      </c>
      <c r="S1012" s="30">
        <f t="shared" si="221"/>
        <v>235116.25762800011</v>
      </c>
      <c r="T1012" s="30">
        <f t="shared" si="221"/>
        <v>195930.21517999985</v>
      </c>
      <c r="U1012" s="30">
        <f t="shared" si="221"/>
        <v>154307.38082999995</v>
      </c>
      <c r="V1012" s="30">
        <f t="shared" si="221"/>
        <v>154307.38082999995</v>
      </c>
      <c r="W1012" s="30">
        <f t="shared" si="221"/>
        <v>659320.57804999873</v>
      </c>
      <c r="X1012" s="30">
        <f t="shared" si="221"/>
        <v>551677.05451999884</v>
      </c>
      <c r="Y1012" s="30">
        <f t="shared" si="221"/>
        <v>77109.79592199999</v>
      </c>
      <c r="Z1012" s="30">
        <f t="shared" si="221"/>
        <v>64269.63783</v>
      </c>
      <c r="AA1012" s="30">
        <f t="shared" si="221"/>
        <v>197922.23992200004</v>
      </c>
      <c r="AB1012" s="30">
        <f t="shared" si="221"/>
        <v>193940.15376000007</v>
      </c>
      <c r="AC1012" s="30">
        <f t="shared" si="221"/>
        <v>39603.907749999984</v>
      </c>
      <c r="AD1012" s="30">
        <f t="shared" si="221"/>
        <v>11904.051669999997</v>
      </c>
      <c r="AE1012" s="30">
        <f t="shared" si="221"/>
        <v>34103.243750000023</v>
      </c>
      <c r="AF1012" s="30">
        <f t="shared" si="221"/>
        <v>1116.3868800000032</v>
      </c>
      <c r="AG1012" s="30">
        <f t="shared" si="221"/>
        <v>20598.616971999989</v>
      </c>
      <c r="AH1012" s="30">
        <f t="shared" si="221"/>
        <v>17165.514140000003</v>
      </c>
      <c r="AI1012" s="30">
        <f t="shared" si="221"/>
        <v>3282.6796400000017</v>
      </c>
      <c r="AJ1012" s="30">
        <f t="shared" si="221"/>
        <v>2735.56639</v>
      </c>
      <c r="AK1012" s="30">
        <f t="shared" si="221"/>
        <v>91.96032000000001</v>
      </c>
      <c r="AL1012" s="30">
        <f t="shared" si="221"/>
        <v>90.090239999999994</v>
      </c>
      <c r="AM1012" s="30">
        <f t="shared" si="221"/>
        <v>32355.731570000004</v>
      </c>
      <c r="AN1012" s="30">
        <f t="shared" si="221"/>
        <v>0</v>
      </c>
      <c r="AO1012" s="30">
        <f t="shared" si="221"/>
        <v>0</v>
      </c>
      <c r="AP1012" s="30">
        <f t="shared" si="221"/>
        <v>54865.661369999987</v>
      </c>
      <c r="AQ1012" s="30"/>
      <c r="AR1012" s="30">
        <f>SUBTOTAL(9,AR8:AR1009)</f>
        <v>1397294.5928099996</v>
      </c>
      <c r="AT1012" s="30"/>
      <c r="AU1012" s="30"/>
      <c r="AV1012" s="30"/>
      <c r="AW1012" s="30"/>
      <c r="AX1012" s="30"/>
      <c r="AY1012" s="30"/>
      <c r="AZ1012" s="30"/>
      <c r="BA1012" s="30"/>
      <c r="BB1012" s="30"/>
      <c r="BC1012" s="30"/>
      <c r="BD1012" s="30"/>
      <c r="BE1012" s="30"/>
      <c r="BF1012" s="30"/>
      <c r="BG1012" s="30"/>
      <c r="BI1012" s="29"/>
      <c r="BN1012" s="28"/>
      <c r="CE1012" s="23"/>
      <c r="CF1012" s="23"/>
      <c r="CG1012" s="23"/>
      <c r="CH1012" s="23"/>
    </row>
  </sheetData>
  <autoFilter ref="A7:CK1010">
    <filterColumn colId="45">
      <filters blank="1">
        <filter val="0,000"/>
        <filter val="льготник"/>
        <filter val="ставочник до 15"/>
        <filter val="ставочник до 15 (по заявке после 01.07.2022)"/>
        <filter val="ставочник до 150"/>
        <filter val="ставочник свыше 150"/>
      </filters>
    </filterColumn>
  </autoFilter>
  <mergeCells count="30">
    <mergeCell ref="AP5:AP6"/>
    <mergeCell ref="F3:N5"/>
    <mergeCell ref="A3:A6"/>
    <mergeCell ref="B3:B6"/>
    <mergeCell ref="C3:C6"/>
    <mergeCell ref="D3:D6"/>
    <mergeCell ref="E3:E6"/>
    <mergeCell ref="O3:P5"/>
    <mergeCell ref="Q3:AP3"/>
    <mergeCell ref="AE5:AE6"/>
    <mergeCell ref="AF5:AF6"/>
    <mergeCell ref="AK5:AL5"/>
    <mergeCell ref="AM5:AM6"/>
    <mergeCell ref="AN5:AO5"/>
    <mergeCell ref="AT3:AT6"/>
    <mergeCell ref="AU3:AU6"/>
    <mergeCell ref="AV3:AY5"/>
    <mergeCell ref="Q4:R5"/>
    <mergeCell ref="S4:T5"/>
    <mergeCell ref="U4:V5"/>
    <mergeCell ref="W4:X5"/>
    <mergeCell ref="Y4:Z5"/>
    <mergeCell ref="AA4:AB5"/>
    <mergeCell ref="AC4:AP4"/>
    <mergeCell ref="AR3:AR5"/>
    <mergeCell ref="AI5:AJ5"/>
    <mergeCell ref="AG5:AH5"/>
    <mergeCell ref="AQ3:AQ6"/>
    <mergeCell ref="AC5:AC6"/>
    <mergeCell ref="AD5:AD6"/>
  </mergeCells>
  <pageMargins left="0.11811023622047245" right="0.11811023622047245" top="0.15748031496062992" bottom="0.15748031496062992" header="0" footer="0"/>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Приложение 1 </vt:lpstr>
      <vt:lpstr>Приложение 2</vt:lpstr>
      <vt:lpstr>Приложение 3</vt:lpstr>
      <vt:lpstr>врем1</vt:lpstr>
      <vt:lpstr>врем2</vt:lpstr>
      <vt:lpstr>врем3</vt:lpstr>
      <vt:lpstr>врем4</vt:lpstr>
      <vt:lpstr>врем5</vt:lpstr>
      <vt:lpstr>янв-декабрь</vt:lpstr>
      <vt:lpstr>'Приложение 1 '!Область_печати</vt:lpstr>
      <vt:lpstr>'Приложение 2'!Область_печати</vt:lpstr>
      <vt:lpstr>'Приложение 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Коротченкова Анастасия Владимировна</dc:creator>
  <cp:lastModifiedBy>Коротченкова Анастасия Владимировна</cp:lastModifiedBy>
  <cp:lastPrinted>2023-09-15T10:27:09Z</cp:lastPrinted>
  <dcterms:created xsi:type="dcterms:W3CDTF">2023-05-04T13:53:54Z</dcterms:created>
  <dcterms:modified xsi:type="dcterms:W3CDTF">2023-09-15T11:09:12Z</dcterms:modified>
</cp:coreProperties>
</file>